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C8C9775A-E2BF-4A43-9789-9B7FB7F471A0}" xr6:coauthVersionLast="47" xr6:coauthVersionMax="47" xr10:uidLastSave="{00000000-0000-0000-0000-000000000000}"/>
  <bookViews>
    <workbookView xWindow="-120" yWindow="2652" windowWidth="30720" windowHeight="12828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D6" i="1"/>
  <c r="D7" i="1" s="1"/>
  <c r="D8" i="1" s="1"/>
  <c r="E22" i="1"/>
  <c r="D22" i="1"/>
  <c r="E21" i="1"/>
  <c r="D21" i="1"/>
  <c r="E20" i="1"/>
  <c r="D20" i="1"/>
  <c r="E19" i="1"/>
  <c r="D19" i="1"/>
  <c r="E18" i="1"/>
  <c r="D18" i="1"/>
  <c r="AL15" i="1" l="1"/>
  <c r="AK15" i="1"/>
  <c r="AJ15" i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9" i="1"/>
  <c r="D10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K2" i="1" l="1"/>
  <c r="M2" i="1" s="1"/>
  <c r="K21" i="1"/>
  <c r="K15" i="1"/>
  <c r="K28" i="1"/>
  <c r="K24" i="1"/>
  <c r="K18" i="1"/>
  <c r="K20" i="1"/>
  <c r="K17" i="1"/>
  <c r="M17" i="1" s="1"/>
  <c r="K23" i="1"/>
  <c r="K26" i="1"/>
  <c r="K19" i="1"/>
  <c r="M19" i="1" s="1"/>
  <c r="K25" i="1"/>
  <c r="K27" i="1"/>
  <c r="K22" i="1"/>
  <c r="K16" i="1"/>
  <c r="L12" i="1"/>
  <c r="N12" i="1" s="1"/>
  <c r="L18" i="1"/>
  <c r="N18" i="1" s="1"/>
  <c r="L25" i="1"/>
  <c r="N25" i="1" s="1"/>
  <c r="L21" i="1"/>
  <c r="N21" i="1" s="1"/>
  <c r="L15" i="1"/>
  <c r="N15" i="1" s="1"/>
  <c r="L24" i="1"/>
  <c r="N24" i="1" s="1"/>
  <c r="L28" i="1"/>
  <c r="N28" i="1" s="1"/>
  <c r="L26" i="1"/>
  <c r="N26" i="1" s="1"/>
  <c r="L20" i="1"/>
  <c r="N20" i="1" s="1"/>
  <c r="L17" i="1"/>
  <c r="L23" i="1"/>
  <c r="N23" i="1" s="1"/>
  <c r="L16" i="1"/>
  <c r="N16" i="1" s="1"/>
  <c r="L19" i="1"/>
  <c r="L22" i="1"/>
  <c r="N22" i="1" s="1"/>
  <c r="L27" i="1"/>
  <c r="N27" i="1" s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V8" i="1" l="1"/>
  <c r="X8" i="1" s="1"/>
  <c r="AZ8" i="1" s="1"/>
  <c r="V17" i="1"/>
  <c r="X17" i="1" s="1"/>
  <c r="AZ17" i="1" s="1"/>
  <c r="V18" i="1"/>
  <c r="X18" i="1" s="1"/>
  <c r="AZ18" i="1" s="1"/>
  <c r="V27" i="1"/>
  <c r="X27" i="1" s="1"/>
  <c r="AZ27" i="1" s="1"/>
  <c r="V24" i="1"/>
  <c r="V28" i="1"/>
  <c r="X28" i="1" s="1"/>
  <c r="AZ28" i="1" s="1"/>
  <c r="V23" i="1"/>
  <c r="X23" i="1" s="1"/>
  <c r="AZ23" i="1" s="1"/>
  <c r="V15" i="1"/>
  <c r="X15" i="1" s="1"/>
  <c r="AZ15" i="1" s="1"/>
  <c r="V19" i="1"/>
  <c r="X19" i="1" s="1"/>
  <c r="AZ19" i="1" s="1"/>
  <c r="V22" i="1"/>
  <c r="X22" i="1" s="1"/>
  <c r="AZ22" i="1" s="1"/>
  <c r="V26" i="1"/>
  <c r="X26" i="1" s="1"/>
  <c r="AZ26" i="1" s="1"/>
  <c r="V20" i="1"/>
  <c r="X20" i="1" s="1"/>
  <c r="AZ20" i="1" s="1"/>
  <c r="V16" i="1"/>
  <c r="X16" i="1" s="1"/>
  <c r="AZ16" i="1" s="1"/>
  <c r="V21" i="1"/>
  <c r="X21" i="1" s="1"/>
  <c r="AZ21" i="1" s="1"/>
  <c r="V25" i="1"/>
  <c r="X25" i="1" s="1"/>
  <c r="AZ25" i="1" s="1"/>
  <c r="U14" i="1"/>
  <c r="W14" i="1" s="1"/>
  <c r="BA14" i="1" s="1"/>
  <c r="U27" i="1"/>
  <c r="U15" i="1"/>
  <c r="U20" i="1"/>
  <c r="U26" i="1"/>
  <c r="U22" i="1"/>
  <c r="U24" i="1"/>
  <c r="W24" i="1" s="1"/>
  <c r="BA24" i="1" s="1"/>
  <c r="U25" i="1"/>
  <c r="U18" i="1"/>
  <c r="U28" i="1"/>
  <c r="U21" i="1"/>
  <c r="U23" i="1"/>
  <c r="U19" i="1"/>
  <c r="U17" i="1"/>
  <c r="U16" i="1"/>
  <c r="M16" i="1"/>
  <c r="O16" i="1"/>
  <c r="M22" i="1"/>
  <c r="O22" i="1"/>
  <c r="O27" i="1"/>
  <c r="M27" i="1"/>
  <c r="O19" i="1"/>
  <c r="N19" i="1"/>
  <c r="O25" i="1"/>
  <c r="M25" i="1"/>
  <c r="M26" i="1"/>
  <c r="O26" i="1"/>
  <c r="O17" i="1"/>
  <c r="N17" i="1"/>
  <c r="M23" i="1"/>
  <c r="O23" i="1"/>
  <c r="O20" i="1"/>
  <c r="M20" i="1"/>
  <c r="M18" i="1"/>
  <c r="O18" i="1"/>
  <c r="O24" i="1"/>
  <c r="M24" i="1"/>
  <c r="O28" i="1"/>
  <c r="M28" i="1"/>
  <c r="M15" i="1"/>
  <c r="O15" i="1"/>
  <c r="M21" i="1"/>
  <c r="O21" i="1"/>
  <c r="O12" i="1"/>
  <c r="AJ3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K3" i="1" l="1"/>
  <c r="AZ2" i="1"/>
  <c r="AJ5" i="1" s="1"/>
  <c r="Y16" i="1"/>
  <c r="BB16" i="1" s="1"/>
  <c r="W16" i="1"/>
  <c r="BA16" i="1" s="1"/>
  <c r="W17" i="1"/>
  <c r="BA17" i="1" s="1"/>
  <c r="Y17" i="1"/>
  <c r="BB17" i="1" s="1"/>
  <c r="Y19" i="1"/>
  <c r="BB19" i="1" s="1"/>
  <c r="W19" i="1"/>
  <c r="BA19" i="1" s="1"/>
  <c r="Y23" i="1"/>
  <c r="BB23" i="1" s="1"/>
  <c r="W23" i="1"/>
  <c r="BA23" i="1" s="1"/>
  <c r="W21" i="1"/>
  <c r="BA21" i="1" s="1"/>
  <c r="Y21" i="1"/>
  <c r="BB21" i="1" s="1"/>
  <c r="W28" i="1"/>
  <c r="BA28" i="1" s="1"/>
  <c r="Y28" i="1"/>
  <c r="BB28" i="1" s="1"/>
  <c r="W18" i="1"/>
  <c r="BA18" i="1" s="1"/>
  <c r="Y18" i="1"/>
  <c r="BB18" i="1" s="1"/>
  <c r="W25" i="1"/>
  <c r="BA25" i="1" s="1"/>
  <c r="Y25" i="1"/>
  <c r="BB25" i="1" s="1"/>
  <c r="W22" i="1"/>
  <c r="BA22" i="1" s="1"/>
  <c r="Y22" i="1"/>
  <c r="BB22" i="1" s="1"/>
  <c r="Y24" i="1"/>
  <c r="BB24" i="1" s="1"/>
  <c r="X24" i="1"/>
  <c r="AZ24" i="1" s="1"/>
  <c r="W26" i="1"/>
  <c r="BA26" i="1" s="1"/>
  <c r="Y26" i="1"/>
  <c r="BB26" i="1" s="1"/>
  <c r="W20" i="1"/>
  <c r="BA20" i="1" s="1"/>
  <c r="Y20" i="1"/>
  <c r="BB20" i="1" s="1"/>
  <c r="Y15" i="1"/>
  <c r="BB15" i="1" s="1"/>
  <c r="W15" i="1"/>
  <c r="BA15" i="1" s="1"/>
  <c r="Y27" i="1"/>
  <c r="BB27" i="1" s="1"/>
  <c r="W27" i="1"/>
  <c r="BA27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BB2" i="1" l="1"/>
  <c r="AL5" i="1" s="1"/>
  <c r="AL3" i="1"/>
  <c r="AM3" i="1" s="1"/>
  <c r="BA2" i="1"/>
  <c r="AK5" i="1" l="1"/>
  <c r="AM5" i="1" s="1"/>
</calcChain>
</file>

<file path=xl/sharedStrings.xml><?xml version="1.0" encoding="utf-8"?>
<sst xmlns="http://schemas.openxmlformats.org/spreadsheetml/2006/main" count="475" uniqueCount="105">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</sst>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topLeftCell="A4" zoomScaleNormal="100" workbookViewId="0">
      <selection activeCell="AZ30" sqref="AZ30:BB30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6640625" bestFit="1" customWidth="1"/>
    <col min="5" max="5" width="9.664062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6640625" bestFit="1" customWidth="1"/>
    <col min="23" max="23" width="12.6640625" bestFit="1" customWidth="1"/>
    <col min="24" max="24" width="12.44140625" bestFit="1" customWidth="1"/>
    <col min="25" max="26" width="18.6640625" bestFit="1" customWidth="1"/>
    <col min="27" max="27" width="19.33203125" bestFit="1" customWidth="1"/>
    <col min="28" max="28" width="12.6640625" bestFit="1" customWidth="1"/>
    <col min="29" max="29" width="16.6640625" customWidth="1"/>
    <col min="30" max="30" width="21.5546875" bestFit="1" customWidth="1"/>
    <col min="31" max="31" width="12.33203125" bestFit="1" customWidth="1"/>
    <col min="32" max="32" width="15.5546875" bestFit="1" customWidth="1"/>
    <col min="33" max="35" width="12.6640625" bestFit="1" customWidth="1"/>
    <col min="36" max="36" width="14.6640625" bestFit="1" customWidth="1"/>
    <col min="37" max="37" width="20" bestFit="1" customWidth="1"/>
    <col min="38" max="38" width="23" bestFit="1" customWidth="1"/>
    <col min="41" max="41" width="27.33203125" bestFit="1" customWidth="1"/>
    <col min="42" max="42" width="25.6640625" bestFit="1" customWidth="1"/>
    <col min="43" max="43" width="25.5546875" bestFit="1" customWidth="1"/>
    <col min="44" max="44" width="27.33203125" bestFit="1" customWidth="1"/>
    <col min="45" max="45" width="25.6640625" bestFit="1" customWidth="1"/>
    <col min="46" max="46" width="25.5546875" bestFit="1" customWidth="1"/>
    <col min="47" max="47" width="27.33203125" bestFit="1" customWidth="1"/>
    <col min="48" max="48" width="25.33203125" bestFit="1" customWidth="1"/>
    <col min="49" max="49" width="25" bestFit="1" customWidth="1"/>
    <col min="50" max="50" width="23.44140625" bestFit="1" customWidth="1"/>
  </cols>
  <sheetData>
    <row r="1" spans="1:54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0.6463275470969283</v>
      </c>
      <c r="L2">
        <f t="shared" ref="L2:L29" si="1">E2-$AI$3</f>
        <v>-0.52320707778740205</v>
      </c>
      <c r="M2">
        <f>C2*K2^2</f>
        <v>9.790764800070284E-2</v>
      </c>
      <c r="N2">
        <f>C2*L2^2</f>
        <v>6.4159135839101378E-2</v>
      </c>
      <c r="O2">
        <f>C2*K2*L2</f>
        <v>-7.9256987627363273E-2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0.80689839646944217</v>
      </c>
      <c r="V2">
        <f t="shared" ref="V2:V29" si="4">E2-$AI$5</f>
        <v>-0.93756812347883978</v>
      </c>
      <c r="W2">
        <f>C2*U2^2</f>
        <v>0.15259805208397431</v>
      </c>
      <c r="X2">
        <f>C2*V2^2</f>
        <v>0.20602359050710148</v>
      </c>
      <c r="Y2">
        <f>C2*U2*V2</f>
        <v>-0.17730989423811089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1.3517929222125979</v>
      </c>
      <c r="AU2" t="s">
        <v>62</v>
      </c>
      <c r="AV2" t="s">
        <v>62</v>
      </c>
      <c r="AW2" t="s">
        <v>62</v>
      </c>
      <c r="AX2">
        <v>46</v>
      </c>
      <c r="AZ2">
        <f>(Q2)*(H2+X2)</f>
        <v>6.1286928688092941E-2</v>
      </c>
      <c r="BA2">
        <f>(Q2)*(I2+W2)</f>
        <v>1.9465979118734069E-2</v>
      </c>
      <c r="BB2">
        <f>(Q2)*(J2+Y2)</f>
        <v>-2.2607011515359137E-2</v>
      </c>
    </row>
    <row r="3" spans="1:54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-0.3849224529030717</v>
      </c>
      <c r="L3">
        <f t="shared" si="1"/>
        <v>-0.52320707778740205</v>
      </c>
      <c r="M3">
        <f t="shared" ref="M3:M29" si="7">C3*K3^2</f>
        <v>3.593974874382895E-2</v>
      </c>
      <c r="N3">
        <f t="shared" ref="N3:N29" si="8">C3*L3^2</f>
        <v>6.6401175541819152E-2</v>
      </c>
      <c r="O3">
        <f t="shared" ref="O3:O29" si="9">C3*K3*L3</f>
        <v>4.8851218667172069E-2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-0.22435160353055783</v>
      </c>
      <c r="V3">
        <f t="shared" si="4"/>
        <v>-0.93756812347883978</v>
      </c>
      <c r="W3">
        <f t="shared" ref="W3:W29" si="13">C3*U3^2</f>
        <v>1.2209191431430139E-2</v>
      </c>
      <c r="X3">
        <f t="shared" ref="X3:X29" si="14">C3*V3^2</f>
        <v>0.21322308070553211</v>
      </c>
      <c r="Y3">
        <f t="shared" ref="Y3:Y29" si="15">C3*U3*V3</f>
        <v>5.1022361861571247E-2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-0.6150775470969283</v>
      </c>
      <c r="AI3">
        <f>G30/C30</f>
        <v>-1.3517929222125979</v>
      </c>
      <c r="AJ3">
        <f>H30+N30</f>
        <v>1.2682461645739951</v>
      </c>
      <c r="AK3">
        <f>I30+M30</f>
        <v>0.6110954157055597</v>
      </c>
      <c r="AL3">
        <f>J30+O30</f>
        <v>-0.25412838873539223</v>
      </c>
      <c r="AM3">
        <f>(AJ3*AK3)-AL3^2</f>
        <v>0.71043817919608065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-0.52320707778740205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2.9772597383908361E-2</v>
      </c>
      <c r="BA3">
        <f t="shared" ref="BA3:BA29" si="18">(Q3)*(I3+W3)</f>
        <v>3.7799996663036808E-2</v>
      </c>
      <c r="BB3">
        <f t="shared" ref="BB3:BB29" si="19">(Q3)*(J3+Y3)</f>
        <v>-3.1568508229108463E-3</v>
      </c>
    </row>
    <row r="4" spans="1:54" x14ac:dyDescent="0.3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-0.1349224529030717</v>
      </c>
      <c r="L4">
        <f t="shared" si="1"/>
        <v>1.2892929222125979</v>
      </c>
      <c r="M4">
        <f t="shared" si="7"/>
        <v>3.4132628057590504E-3</v>
      </c>
      <c r="N4">
        <f t="shared" si="8"/>
        <v>0.31167679486265626</v>
      </c>
      <c r="O4">
        <f t="shared" si="9"/>
        <v>-3.2616480670404922E-2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2.564839646944217E-2</v>
      </c>
      <c r="V4">
        <f t="shared" si="4"/>
        <v>0.87493187652116022</v>
      </c>
      <c r="W4">
        <f t="shared" si="13"/>
        <v>1.2334504527256753E-4</v>
      </c>
      <c r="X4">
        <f t="shared" si="14"/>
        <v>0.14353233535365728</v>
      </c>
      <c r="Y4">
        <f t="shared" si="15"/>
        <v>4.207612434893951E-3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1.1142676888345939E-2</v>
      </c>
      <c r="BA4">
        <f t="shared" si="18"/>
        <v>1.8259654910086239E-3</v>
      </c>
      <c r="BB4">
        <f t="shared" si="19"/>
        <v>3.260899637042812E-4</v>
      </c>
    </row>
    <row r="5" spans="1:54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0.3650775470969283</v>
      </c>
      <c r="L5">
        <f t="shared" si="1"/>
        <v>-2.3357070777874021</v>
      </c>
      <c r="M5">
        <f t="shared" si="7"/>
        <v>8.3301009621443694E-3</v>
      </c>
      <c r="N5">
        <f t="shared" si="8"/>
        <v>0.34097047207663533</v>
      </c>
      <c r="O5">
        <f t="shared" si="9"/>
        <v>-5.3294638168472443E-2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0.52564839646944217</v>
      </c>
      <c r="V5">
        <f t="shared" si="4"/>
        <v>-2.7500681234788398</v>
      </c>
      <c r="W5">
        <f t="shared" si="13"/>
        <v>1.7269139794430993E-2</v>
      </c>
      <c r="X5">
        <f t="shared" si="14"/>
        <v>0.4726796677359017</v>
      </c>
      <c r="Y5">
        <f t="shared" si="15"/>
        <v>-9.0348056205523747E-2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-0.77564839646944217</v>
      </c>
      <c r="AI5">
        <f>T30/R30</f>
        <v>-0.93743187652116022</v>
      </c>
      <c r="AJ5">
        <f>AZ30</f>
        <v>0.18618265956906391</v>
      </c>
      <c r="AK5">
        <f>BA30</f>
        <v>0.14063917806789475</v>
      </c>
      <c r="AL5">
        <f>BB30</f>
        <v>-4.5209700198983613E-2</v>
      </c>
      <c r="AM5">
        <f>(AJ5*AK5)-AL5^2</f>
        <v>2.4140659220205828E-2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3.6638981215678212E-2</v>
      </c>
      <c r="BA5">
        <f t="shared" si="18"/>
        <v>1.4392697924017351E-3</v>
      </c>
      <c r="BB5">
        <f t="shared" si="19"/>
        <v>-7.0019743559280902E-3</v>
      </c>
    </row>
    <row r="6" spans="1:54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0.7400775470969283</v>
      </c>
      <c r="L6">
        <f t="shared" si="1"/>
        <v>1.2892929222125979</v>
      </c>
      <c r="M6">
        <f t="shared" si="7"/>
        <v>8.5580433705782204E-3</v>
      </c>
      <c r="N6">
        <f t="shared" si="8"/>
        <v>2.5973066238554689E-2</v>
      </c>
      <c r="O6">
        <f t="shared" si="9"/>
        <v>1.4909011615008285E-2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0.90064839646944217</v>
      </c>
      <c r="V6">
        <f t="shared" si="4"/>
        <v>0.87493187652116022</v>
      </c>
      <c r="W6">
        <f t="shared" si="13"/>
        <v>1.2674492719734023E-2</v>
      </c>
      <c r="X6">
        <f t="shared" si="14"/>
        <v>1.1961027946138106E-2</v>
      </c>
      <c r="Y6">
        <f t="shared" si="15"/>
        <v>1.2312593618887233E-2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6.7694757439951134E-3</v>
      </c>
      <c r="BA6">
        <f t="shared" si="18"/>
        <v>7.1725833410768063E-3</v>
      </c>
      <c r="BB6">
        <f t="shared" si="19"/>
        <v>6.9566153946712863E-3</v>
      </c>
    </row>
    <row r="7" spans="1:54" x14ac:dyDescent="0.3">
      <c r="A7" t="s">
        <v>17</v>
      </c>
      <c r="B7">
        <v>6</v>
      </c>
      <c r="C7">
        <f t="shared" ref="C7:C29" si="20">0.125*0.125</f>
        <v>1.5625E-2</v>
      </c>
      <c r="D7">
        <f>D6+0.125</f>
        <v>0.25</v>
      </c>
      <c r="E7">
        <v>-6.25E-2</v>
      </c>
      <c r="F7">
        <f t="shared" si="5"/>
        <v>3.90625E-3</v>
      </c>
      <c r="G7">
        <f t="shared" si="6"/>
        <v>-9.765625E-4</v>
      </c>
      <c r="H7">
        <f t="shared" ref="H7:I29" si="21">((1/8)^4)/12</f>
        <v>2.0345052083333332E-5</v>
      </c>
      <c r="I7">
        <f t="shared" si="21"/>
        <v>2.0345052083333332E-5</v>
      </c>
      <c r="J7">
        <v>0</v>
      </c>
      <c r="K7">
        <f t="shared" si="0"/>
        <v>0.8650775470969283</v>
      </c>
      <c r="L7">
        <f t="shared" si="1"/>
        <v>1.2892929222125979</v>
      </c>
      <c r="M7">
        <f t="shared" si="7"/>
        <v>1.1693111913925597E-2</v>
      </c>
      <c r="N7">
        <f t="shared" si="8"/>
        <v>2.5973066238554689E-2</v>
      </c>
      <c r="O7">
        <f t="shared" si="9"/>
        <v>1.7427161853704767E-2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2.2070312499999998E-3</v>
      </c>
      <c r="T7">
        <f t="shared" si="12"/>
        <v>-5.5175781249999995E-4</v>
      </c>
      <c r="U7">
        <f t="shared" si="3"/>
        <v>1.0256483964694421</v>
      </c>
      <c r="V7">
        <f t="shared" si="4"/>
        <v>0.87493187652116022</v>
      </c>
      <c r="W7">
        <f t="shared" si="13"/>
        <v>1.6436791143442778E-2</v>
      </c>
      <c r="X7">
        <f t="shared" si="14"/>
        <v>1.1961027946138106E-2</v>
      </c>
      <c r="Y7">
        <f t="shared" si="15"/>
        <v>1.4021444940217623E-2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6.7694757439951134E-3</v>
      </c>
      <c r="BA7">
        <f t="shared" si="18"/>
        <v>9.2982819504722515E-3</v>
      </c>
      <c r="BB7">
        <f t="shared" si="19"/>
        <v>7.9221163912229567E-3</v>
      </c>
    </row>
    <row r="8" spans="1:54" x14ac:dyDescent="0.3">
      <c r="A8" t="s">
        <v>18</v>
      </c>
      <c r="B8">
        <v>7</v>
      </c>
      <c r="C8">
        <f t="shared" si="20"/>
        <v>1.5625E-2</v>
      </c>
      <c r="D8">
        <f>D7+0.125</f>
        <v>0.375</v>
      </c>
      <c r="E8">
        <v>-6.25E-2</v>
      </c>
      <c r="F8">
        <f t="shared" si="5"/>
        <v>5.859375E-3</v>
      </c>
      <c r="G8">
        <f t="shared" si="6"/>
        <v>-9.765625E-4</v>
      </c>
      <c r="H8">
        <f t="shared" si="21"/>
        <v>2.0345052083333332E-5</v>
      </c>
      <c r="I8">
        <f t="shared" si="21"/>
        <v>2.0345052083333332E-5</v>
      </c>
      <c r="J8">
        <v>0</v>
      </c>
      <c r="K8">
        <f t="shared" si="0"/>
        <v>0.9900775470969283</v>
      </c>
      <c r="L8">
        <f t="shared" si="1"/>
        <v>1.2892929222125979</v>
      </c>
      <c r="M8">
        <f t="shared" si="7"/>
        <v>1.5316461707272973E-2</v>
      </c>
      <c r="N8">
        <f t="shared" si="8"/>
        <v>2.5973066238554689E-2</v>
      </c>
      <c r="O8">
        <f t="shared" si="9"/>
        <v>1.9945312092401246E-2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3.3105468749999997E-3</v>
      </c>
      <c r="T8">
        <f t="shared" si="12"/>
        <v>-5.5175781249999995E-4</v>
      </c>
      <c r="U8">
        <f t="shared" si="3"/>
        <v>1.1506483964694421</v>
      </c>
      <c r="V8">
        <f t="shared" si="4"/>
        <v>0.87493187652116022</v>
      </c>
      <c r="W8">
        <f t="shared" si="13"/>
        <v>2.0687370817151537E-2</v>
      </c>
      <c r="X8">
        <f t="shared" si="14"/>
        <v>1.1961027946138106E-2</v>
      </c>
      <c r="Y8">
        <f t="shared" si="15"/>
        <v>1.5730296261548014E-2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>
        <f t="shared" si="17"/>
        <v>6.7694757439951134E-3</v>
      </c>
      <c r="BA8">
        <f t="shared" si="18"/>
        <v>1.16998594661177E-2</v>
      </c>
      <c r="BB8">
        <f t="shared" si="19"/>
        <v>8.8876173877746271E-3</v>
      </c>
    </row>
    <row r="9" spans="1:54" x14ac:dyDescent="0.3">
      <c r="A9" t="s">
        <v>19</v>
      </c>
      <c r="B9">
        <v>8</v>
      </c>
      <c r="C9">
        <f t="shared" si="20"/>
        <v>1.5625E-2</v>
      </c>
      <c r="D9">
        <f t="shared" ref="D7:D17" si="22">(1/16)+(1/8)/2</f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1"/>
        <v>2.0345052083333332E-5</v>
      </c>
      <c r="I9">
        <f t="shared" si="21"/>
        <v>2.0345052083333332E-5</v>
      </c>
      <c r="J9">
        <v>0</v>
      </c>
      <c r="K9">
        <f t="shared" si="0"/>
        <v>0.7400775470969283</v>
      </c>
      <c r="L9" t="e">
        <f t="shared" si="1"/>
        <v>#VALUE!</v>
      </c>
      <c r="M9">
        <f t="shared" si="7"/>
        <v>8.5580433705782204E-3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0.90064839646944217</v>
      </c>
      <c r="V9" t="e">
        <f t="shared" si="4"/>
        <v>#VALUE!</v>
      </c>
      <c r="W9">
        <f t="shared" si="13"/>
        <v>1.2674492719734023E-2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7.1725833410768063E-3</v>
      </c>
      <c r="BB9" t="e">
        <f t="shared" si="19"/>
        <v>#VALUE!</v>
      </c>
    </row>
    <row r="10" spans="1:54" x14ac:dyDescent="0.3">
      <c r="A10" t="s">
        <v>20</v>
      </c>
      <c r="B10">
        <v>9</v>
      </c>
      <c r="C10">
        <f t="shared" si="20"/>
        <v>1.5625E-2</v>
      </c>
      <c r="D10">
        <f t="shared" si="22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1"/>
        <v>2.0345052083333332E-5</v>
      </c>
      <c r="I10">
        <f t="shared" si="21"/>
        <v>2.0345052083333332E-5</v>
      </c>
      <c r="J10">
        <v>0</v>
      </c>
      <c r="K10">
        <f t="shared" si="0"/>
        <v>0.7400775470969283</v>
      </c>
      <c r="L10" t="e">
        <f t="shared" si="1"/>
        <v>#VALUE!</v>
      </c>
      <c r="M10">
        <f t="shared" si="7"/>
        <v>8.5580433705782204E-3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0.90064839646944217</v>
      </c>
      <c r="V10" t="e">
        <f t="shared" si="4"/>
        <v>#VALUE!</v>
      </c>
      <c r="W10">
        <f t="shared" si="13"/>
        <v>1.2674492719734023E-2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7.1725833410768063E-3</v>
      </c>
      <c r="BB10" t="e">
        <f t="shared" si="19"/>
        <v>#VALUE!</v>
      </c>
    </row>
    <row r="11" spans="1:54" x14ac:dyDescent="0.3">
      <c r="A11" t="s">
        <v>85</v>
      </c>
      <c r="B11">
        <v>10</v>
      </c>
      <c r="C11">
        <f t="shared" si="20"/>
        <v>1.5625E-2</v>
      </c>
      <c r="D11">
        <f t="shared" si="22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1"/>
        <v>2.0345052083333332E-5</v>
      </c>
      <c r="I11">
        <f t="shared" si="21"/>
        <v>2.0345052083333332E-5</v>
      </c>
      <c r="J11">
        <v>0</v>
      </c>
      <c r="K11">
        <f t="shared" si="0"/>
        <v>0.7400775470969283</v>
      </c>
      <c r="L11" t="e">
        <f t="shared" si="1"/>
        <v>#VALUE!</v>
      </c>
      <c r="M11">
        <f t="shared" si="7"/>
        <v>8.5580433705782204E-3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0.90064839646944217</v>
      </c>
      <c r="V11" t="e">
        <f t="shared" si="4"/>
        <v>#VALUE!</v>
      </c>
      <c r="W11">
        <f t="shared" si="13"/>
        <v>1.2674492719734023E-2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7.1725833410768063E-3</v>
      </c>
      <c r="BB11" t="e">
        <f t="shared" si="19"/>
        <v>#VALUE!</v>
      </c>
    </row>
    <row r="12" spans="1:54" x14ac:dyDescent="0.3">
      <c r="A12" t="s">
        <v>86</v>
      </c>
      <c r="B12">
        <v>11</v>
      </c>
      <c r="C12">
        <f t="shared" si="20"/>
        <v>1.5625E-2</v>
      </c>
      <c r="D12">
        <f t="shared" si="22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1"/>
        <v>2.0345052083333332E-5</v>
      </c>
      <c r="I12">
        <f t="shared" si="21"/>
        <v>2.0345052083333332E-5</v>
      </c>
      <c r="J12">
        <v>0</v>
      </c>
      <c r="K12">
        <f t="shared" si="0"/>
        <v>0.7400775470969283</v>
      </c>
      <c r="L12" t="e">
        <f t="shared" si="1"/>
        <v>#VALUE!</v>
      </c>
      <c r="M12">
        <f t="shared" si="7"/>
        <v>8.5580433705782204E-3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0.90064839646944217</v>
      </c>
      <c r="V12" t="e">
        <f t="shared" si="4"/>
        <v>#VALUE!</v>
      </c>
      <c r="W12">
        <f t="shared" si="13"/>
        <v>1.2674492719734023E-2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7.1725833410768063E-3</v>
      </c>
      <c r="BB12" t="e">
        <f t="shared" si="19"/>
        <v>#VALUE!</v>
      </c>
    </row>
    <row r="13" spans="1:54" x14ac:dyDescent="0.3">
      <c r="A13" t="s">
        <v>87</v>
      </c>
      <c r="B13">
        <v>12</v>
      </c>
      <c r="C13">
        <f t="shared" si="20"/>
        <v>1.5625E-2</v>
      </c>
      <c r="D13">
        <f t="shared" si="22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1"/>
        <v>2.0345052083333332E-5</v>
      </c>
      <c r="I13">
        <f t="shared" si="21"/>
        <v>2.0345052083333332E-5</v>
      </c>
      <c r="J13">
        <v>0</v>
      </c>
      <c r="K13">
        <f t="shared" si="0"/>
        <v>0.7400775470969283</v>
      </c>
      <c r="L13" t="e">
        <f t="shared" si="1"/>
        <v>#VALUE!</v>
      </c>
      <c r="M13">
        <f t="shared" si="7"/>
        <v>8.5580433705782204E-3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0.90064839646944217</v>
      </c>
      <c r="V13" t="e">
        <f t="shared" si="4"/>
        <v>#VALUE!</v>
      </c>
      <c r="W13">
        <f t="shared" si="13"/>
        <v>1.2674492719734023E-2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7.1725833410768063E-3</v>
      </c>
      <c r="BB13" t="e">
        <f t="shared" si="19"/>
        <v>#VALUE!</v>
      </c>
    </row>
    <row r="14" spans="1:54" x14ac:dyDescent="0.3">
      <c r="A14" t="s">
        <v>88</v>
      </c>
      <c r="B14">
        <v>13</v>
      </c>
      <c r="C14">
        <f t="shared" si="20"/>
        <v>1.5625E-2</v>
      </c>
      <c r="D14">
        <f t="shared" si="22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1"/>
        <v>2.0345052083333332E-5</v>
      </c>
      <c r="I14">
        <f t="shared" si="21"/>
        <v>2.0345052083333332E-5</v>
      </c>
      <c r="J14">
        <v>0</v>
      </c>
      <c r="K14">
        <f t="shared" si="0"/>
        <v>0.7400775470969283</v>
      </c>
      <c r="L14" t="e">
        <f t="shared" si="1"/>
        <v>#VALUE!</v>
      </c>
      <c r="M14">
        <f t="shared" si="7"/>
        <v>8.5580433705782204E-3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0.90064839646944217</v>
      </c>
      <c r="V14" t="e">
        <f t="shared" si="4"/>
        <v>#VALUE!</v>
      </c>
      <c r="W14">
        <f t="shared" si="13"/>
        <v>1.2674492719734023E-2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7.1725833410768063E-3</v>
      </c>
      <c r="BB14" t="e">
        <f t="shared" si="19"/>
        <v>#VALUE!</v>
      </c>
    </row>
    <row r="15" spans="1:54" x14ac:dyDescent="0.3">
      <c r="A15" t="s">
        <v>89</v>
      </c>
      <c r="B15">
        <v>14</v>
      </c>
      <c r="C15">
        <f t="shared" si="20"/>
        <v>1.5625E-2</v>
      </c>
      <c r="D15">
        <f t="shared" si="22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1"/>
        <v>2.0345052083333332E-5</v>
      </c>
      <c r="I15">
        <f t="shared" si="21"/>
        <v>2.0345052083333332E-5</v>
      </c>
      <c r="J15">
        <v>0</v>
      </c>
      <c r="K15">
        <f t="shared" ref="K15:K28" si="24">D15-$AH$3</f>
        <v>0.7400775470969283</v>
      </c>
      <c r="L15" t="e">
        <f t="shared" ref="L15:L28" si="25">E15-$AI$3</f>
        <v>#VALUE!</v>
      </c>
      <c r="M15">
        <f t="shared" ref="M15:M28" si="26">C15*K15^2</f>
        <v>8.5580433705782204E-3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0.90064839646944217</v>
      </c>
      <c r="V15" t="e">
        <f t="shared" ref="V15:V28" si="34">E15-$AI$5</f>
        <v>#VALUE!</v>
      </c>
      <c r="W15">
        <f t="shared" ref="W15:W28" si="35">C15*U15^2</f>
        <v>1.2674492719734023E-2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f>0</f>
        <v>0</v>
      </c>
      <c r="AL15" s="1">
        <f>0</f>
        <v>0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7.1725833410768063E-3</v>
      </c>
      <c r="BB15" t="e">
        <f t="shared" ref="BB15:BB28" si="41">(Q15)*(J15+Y15)</f>
        <v>#VALUE!</v>
      </c>
    </row>
    <row r="16" spans="1:54" x14ac:dyDescent="0.3">
      <c r="A16" t="s">
        <v>90</v>
      </c>
      <c r="B16">
        <v>15</v>
      </c>
      <c r="C16">
        <f t="shared" si="20"/>
        <v>1.5625E-2</v>
      </c>
      <c r="D16">
        <f t="shared" si="22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1"/>
        <v>2.0345052083333332E-5</v>
      </c>
      <c r="I16">
        <f t="shared" si="21"/>
        <v>2.0345052083333332E-5</v>
      </c>
      <c r="J16">
        <v>0</v>
      </c>
      <c r="K16">
        <f t="shared" si="24"/>
        <v>0.7400775470969283</v>
      </c>
      <c r="L16" t="e">
        <f t="shared" si="25"/>
        <v>#VALUE!</v>
      </c>
      <c r="M16">
        <f t="shared" si="26"/>
        <v>8.5580433705782204E-3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0.90064839646944217</v>
      </c>
      <c r="V16" t="e">
        <f t="shared" si="34"/>
        <v>#VALUE!</v>
      </c>
      <c r="W16">
        <f t="shared" si="35"/>
        <v>1.2674492719734023E-2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7.1725833410768063E-3</v>
      </c>
      <c r="BB16" t="e">
        <f t="shared" si="41"/>
        <v>#VALUE!</v>
      </c>
    </row>
    <row r="17" spans="1:54" x14ac:dyDescent="0.3">
      <c r="A17" t="s">
        <v>91</v>
      </c>
      <c r="B17">
        <v>16</v>
      </c>
      <c r="C17">
        <f t="shared" si="20"/>
        <v>1.5625E-2</v>
      </c>
      <c r="D17">
        <f t="shared" si="22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1"/>
        <v>2.0345052083333332E-5</v>
      </c>
      <c r="I17">
        <f t="shared" si="21"/>
        <v>2.0345052083333332E-5</v>
      </c>
      <c r="J17">
        <v>0</v>
      </c>
      <c r="K17">
        <f t="shared" si="24"/>
        <v>0.7400775470969283</v>
      </c>
      <c r="L17" t="e">
        <f t="shared" si="25"/>
        <v>#VALUE!</v>
      </c>
      <c r="M17">
        <f t="shared" si="26"/>
        <v>8.5580433705782204E-3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0.90064839646944217</v>
      </c>
      <c r="V17" t="e">
        <f t="shared" si="34"/>
        <v>#VALUE!</v>
      </c>
      <c r="W17">
        <f t="shared" si="35"/>
        <v>1.2674492719734023E-2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7.1725833410768063E-3</v>
      </c>
      <c r="BB17" t="e">
        <f t="shared" si="41"/>
        <v>#VALUE!</v>
      </c>
    </row>
    <row r="18" spans="1:54" x14ac:dyDescent="0.3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1"/>
        <v>2.0345052083333332E-5</v>
      </c>
      <c r="I18">
        <f t="shared" si="21"/>
        <v>2.0345052083333332E-5</v>
      </c>
      <c r="J18">
        <v>0</v>
      </c>
      <c r="K18">
        <f t="shared" si="24"/>
        <v>-0.98959790470307163</v>
      </c>
      <c r="L18">
        <f t="shared" si="25"/>
        <v>1.2591954072125979</v>
      </c>
      <c r="M18">
        <f t="shared" si="26"/>
        <v>1.5301625203011088E-2</v>
      </c>
      <c r="N18">
        <f t="shared" si="27"/>
        <v>2.4774579274145319E-2</v>
      </c>
      <c r="O18">
        <f t="shared" si="28"/>
        <v>-1.9470267759208092E-2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-0.82902705533055776</v>
      </c>
      <c r="V18">
        <f t="shared" si="34"/>
        <v>0.8448343615211602</v>
      </c>
      <c r="W18">
        <f t="shared" si="35"/>
        <v>1.0738841538594619E-2</v>
      </c>
      <c r="X18">
        <f t="shared" si="36"/>
        <v>1.1152267162607287E-2</v>
      </c>
      <c r="Y18">
        <f t="shared" si="37"/>
        <v>-1.0943602233968114E-2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6.3125259013002005E-3</v>
      </c>
      <c r="BA18">
        <f t="shared" si="40"/>
        <v>6.0789404237330431E-3</v>
      </c>
      <c r="BB18">
        <f t="shared" si="41"/>
        <v>-6.1831352621919836E-3</v>
      </c>
    </row>
    <row r="19" spans="1:54" x14ac:dyDescent="0.3">
      <c r="A19" t="s">
        <v>22</v>
      </c>
      <c r="B19">
        <v>18</v>
      </c>
      <c r="C19">
        <f t="shared" si="20"/>
        <v>1.5625E-2</v>
      </c>
      <c r="D19">
        <f>-1.7254548192</f>
        <v>-1.7254548192000001</v>
      </c>
      <c r="E19">
        <f>-0.1248053464</f>
        <v>-0.1248053464</v>
      </c>
      <c r="F19">
        <f t="shared" si="5"/>
        <v>-2.6960231550000002E-2</v>
      </c>
      <c r="G19">
        <f t="shared" si="23"/>
        <v>-1.9500835375E-3</v>
      </c>
      <c r="H19">
        <f t="shared" si="21"/>
        <v>2.0345052083333332E-5</v>
      </c>
      <c r="I19">
        <f t="shared" si="21"/>
        <v>2.0345052083333332E-5</v>
      </c>
      <c r="J19">
        <v>0</v>
      </c>
      <c r="K19">
        <f t="shared" si="24"/>
        <v>-1.1103772721030718</v>
      </c>
      <c r="L19">
        <f t="shared" si="25"/>
        <v>1.2269875758125979</v>
      </c>
      <c r="M19">
        <f t="shared" si="26"/>
        <v>1.92646513500478E-2</v>
      </c>
      <c r="N19">
        <f t="shared" si="27"/>
        <v>2.3523414237476181E-2</v>
      </c>
      <c r="O19">
        <f t="shared" si="28"/>
        <v>-2.1287798708361772E-2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-1.5232530825749999E-2</v>
      </c>
      <c r="T19">
        <f t="shared" si="32"/>
        <v>-1.1017971986874999E-3</v>
      </c>
      <c r="U19">
        <f t="shared" si="33"/>
        <v>-0.94980642273055793</v>
      </c>
      <c r="V19">
        <f t="shared" si="34"/>
        <v>0.81262653012116026</v>
      </c>
      <c r="W19">
        <f t="shared" si="35"/>
        <v>1.4095816260315927E-2</v>
      </c>
      <c r="X19">
        <f t="shared" si="36"/>
        <v>1.0318154335261828E-2</v>
      </c>
      <c r="Y19">
        <f t="shared" si="37"/>
        <v>-1.2059967149848831E-2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5.841252153850016E-3</v>
      </c>
      <c r="BA19">
        <f t="shared" si="40"/>
        <v>7.9756311415055819E-3</v>
      </c>
      <c r="BB19">
        <f t="shared" si="41"/>
        <v>-6.8138814396645885E-3</v>
      </c>
    </row>
    <row r="20" spans="1:54" x14ac:dyDescent="0.3">
      <c r="A20" t="s">
        <v>23</v>
      </c>
      <c r="B20">
        <v>19</v>
      </c>
      <c r="C20">
        <f t="shared" si="20"/>
        <v>1.5625E-2</v>
      </c>
      <c r="D20">
        <f>-1.8462341867</f>
        <v>-1.8462341867000001</v>
      </c>
      <c r="E20">
        <f>-0.1570131777</f>
        <v>-0.15701317770000001</v>
      </c>
      <c r="F20">
        <f t="shared" si="5"/>
        <v>-2.8847409167187501E-2</v>
      </c>
      <c r="G20">
        <f t="shared" si="23"/>
        <v>-2.4533309015625001E-3</v>
      </c>
      <c r="H20">
        <f t="shared" si="21"/>
        <v>2.0345052083333332E-5</v>
      </c>
      <c r="I20">
        <f t="shared" si="21"/>
        <v>2.0345052083333332E-5</v>
      </c>
      <c r="J20">
        <v>0</v>
      </c>
      <c r="K20">
        <f t="shared" si="24"/>
        <v>-1.2311566396030718</v>
      </c>
      <c r="L20">
        <f t="shared" si="25"/>
        <v>1.1947797445125978</v>
      </c>
      <c r="M20">
        <f t="shared" si="26"/>
        <v>2.3683541738105125E-2</v>
      </c>
      <c r="N20">
        <f t="shared" si="27"/>
        <v>2.230466621714982E-2</v>
      </c>
      <c r="O20">
        <f t="shared" si="28"/>
        <v>-2.2983765864374166E-2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-1.6298786179460935E-2</v>
      </c>
      <c r="T20">
        <f t="shared" si="32"/>
        <v>-1.3861319593828124E-3</v>
      </c>
      <c r="U20">
        <f t="shared" si="33"/>
        <v>-1.0705857902305578</v>
      </c>
      <c r="V20">
        <f t="shared" si="34"/>
        <v>0.78041869882116022</v>
      </c>
      <c r="W20">
        <f t="shared" si="35"/>
        <v>1.7908655222556059E-2</v>
      </c>
      <c r="X20">
        <f t="shared" si="36"/>
        <v>9.5164585229642624E-3</v>
      </c>
      <c r="Y20">
        <f t="shared" si="37"/>
        <v>-1.3054768271689929E-2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5.388294019901891E-3</v>
      </c>
      <c r="BA20">
        <f t="shared" si="40"/>
        <v>1.0129885155171256E-2</v>
      </c>
      <c r="BB20">
        <f t="shared" si="41"/>
        <v>-7.3759440735048087E-3</v>
      </c>
    </row>
    <row r="21" spans="1:54" x14ac:dyDescent="0.3">
      <c r="A21" t="s">
        <v>24</v>
      </c>
      <c r="B21">
        <v>20</v>
      </c>
      <c r="C21">
        <f t="shared" si="20"/>
        <v>1.5625E-2</v>
      </c>
      <c r="D21">
        <f>-1.9670135541</f>
        <v>-1.9670135541</v>
      </c>
      <c r="E21">
        <f>-0.189221009</f>
        <v>-0.189221009</v>
      </c>
      <c r="F21">
        <f t="shared" si="5"/>
        <v>-3.07345867828125E-2</v>
      </c>
      <c r="G21">
        <f t="shared" si="23"/>
        <v>-2.9565782656249999E-3</v>
      </c>
      <c r="H21">
        <f t="shared" si="21"/>
        <v>2.0345052083333332E-5</v>
      </c>
      <c r="I21">
        <f t="shared" si="21"/>
        <v>2.0345052083333332E-5</v>
      </c>
      <c r="J21">
        <v>0</v>
      </c>
      <c r="K21">
        <f t="shared" si="24"/>
        <v>-1.3519360070030717</v>
      </c>
      <c r="L21">
        <f t="shared" si="25"/>
        <v>1.162571913212598</v>
      </c>
      <c r="M21">
        <f t="shared" si="26"/>
        <v>2.8558296359865773E-2</v>
      </c>
      <c r="N21">
        <f t="shared" si="27"/>
        <v>2.1118335209231259E-2</v>
      </c>
      <c r="O21">
        <f t="shared" si="28"/>
        <v>-2.4558169221915022E-2</v>
      </c>
      <c r="P21">
        <v>1130</v>
      </c>
      <c r="Q21">
        <f t="shared" si="29"/>
        <v>0.56499999999999995</v>
      </c>
      <c r="R21">
        <f t="shared" si="30"/>
        <v>8.8281249999999992E-3</v>
      </c>
      <c r="S21">
        <f t="shared" si="31"/>
        <v>-1.7365041532289061E-2</v>
      </c>
      <c r="T21">
        <f t="shared" si="32"/>
        <v>-1.6704667200781247E-3</v>
      </c>
      <c r="U21">
        <f t="shared" si="33"/>
        <v>-1.1913651576305577</v>
      </c>
      <c r="V21">
        <f t="shared" si="34"/>
        <v>0.74821086752116028</v>
      </c>
      <c r="W21">
        <f t="shared" si="35"/>
        <v>2.2177358419001307E-2</v>
      </c>
      <c r="X21">
        <f t="shared" si="36"/>
        <v>8.7471797230744882E-3</v>
      </c>
      <c r="Y21">
        <f t="shared" si="37"/>
        <v>-1.3928005595706928E-2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>
        <f t="shared" si="39"/>
        <v>4.9536514979641689E-3</v>
      </c>
      <c r="BA21">
        <f t="shared" si="40"/>
        <v>1.254170246116282E-2</v>
      </c>
      <c r="BB21">
        <f t="shared" si="41"/>
        <v>-7.8693231615744146E-3</v>
      </c>
    </row>
    <row r="22" spans="1:54" x14ac:dyDescent="0.3">
      <c r="A22" t="s">
        <v>25</v>
      </c>
      <c r="B22">
        <v>21</v>
      </c>
      <c r="C22">
        <f t="shared" si="20"/>
        <v>1.5625E-2</v>
      </c>
      <c r="D22">
        <f>-2.0877929216</f>
        <v>-2.0877929216000002</v>
      </c>
      <c r="E22">
        <f>-0.2214288403</f>
        <v>-0.22142884030000001</v>
      </c>
      <c r="F22">
        <f t="shared" si="5"/>
        <v>-3.2621764400000003E-2</v>
      </c>
      <c r="G22">
        <f t="shared" si="23"/>
        <v>-3.4598256296875002E-3</v>
      </c>
      <c r="H22">
        <f t="shared" si="21"/>
        <v>2.0345052083333332E-5</v>
      </c>
      <c r="I22">
        <f t="shared" si="21"/>
        <v>2.0345052083333332E-5</v>
      </c>
      <c r="J22">
        <v>0</v>
      </c>
      <c r="K22">
        <f t="shared" si="24"/>
        <v>-1.4727153745030719</v>
      </c>
      <c r="L22">
        <f t="shared" si="25"/>
        <v>1.130364081912598</v>
      </c>
      <c r="M22">
        <f t="shared" si="26"/>
        <v>3.3888915223401928E-2</v>
      </c>
      <c r="N22">
        <f t="shared" si="27"/>
        <v>1.9964421213720475E-2</v>
      </c>
      <c r="O22">
        <f t="shared" si="28"/>
        <v>-2.6011008784667698E-2</v>
      </c>
      <c r="P22">
        <v>1130</v>
      </c>
      <c r="Q22">
        <f t="shared" si="29"/>
        <v>0.56499999999999995</v>
      </c>
      <c r="R22">
        <f t="shared" si="30"/>
        <v>8.8281249999999992E-3</v>
      </c>
      <c r="S22">
        <f t="shared" si="31"/>
        <v>-1.8431296885999999E-2</v>
      </c>
      <c r="T22">
        <f t="shared" si="32"/>
        <v>-1.9548014807734375E-3</v>
      </c>
      <c r="U22">
        <f t="shared" si="33"/>
        <v>-1.3121445251305581</v>
      </c>
      <c r="V22">
        <f t="shared" si="34"/>
        <v>0.71600303622116024</v>
      </c>
      <c r="W22">
        <f t="shared" si="35"/>
        <v>2.6901925856720278E-2</v>
      </c>
      <c r="X22">
        <f t="shared" si="36"/>
        <v>8.0103179355925022E-3</v>
      </c>
      <c r="Y22">
        <f t="shared" si="37"/>
        <v>-1.4679679124288315E-2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>
        <f t="shared" si="39"/>
        <v>4.5373245880368472E-3</v>
      </c>
      <c r="BA22">
        <f t="shared" si="40"/>
        <v>1.5211083063474039E-2</v>
      </c>
      <c r="BB22">
        <f t="shared" si="41"/>
        <v>-8.2940187052228977E-3</v>
      </c>
    </row>
    <row r="23" spans="1:54" x14ac:dyDescent="0.3">
      <c r="A23" t="s">
        <v>92</v>
      </c>
      <c r="B23">
        <v>22</v>
      </c>
      <c r="C23">
        <f t="shared" si="20"/>
        <v>1.5625E-2</v>
      </c>
      <c r="D23" s="1" t="s">
        <v>29</v>
      </c>
      <c r="E23" s="1" t="s">
        <v>29</v>
      </c>
      <c r="F23" t="e">
        <f t="shared" si="5"/>
        <v>#VALUE!</v>
      </c>
      <c r="G23" t="e">
        <f t="shared" si="23"/>
        <v>#VALUE!</v>
      </c>
      <c r="H23">
        <f t="shared" si="21"/>
        <v>2.0345052083333332E-5</v>
      </c>
      <c r="I23">
        <f t="shared" si="21"/>
        <v>2.0345052083333332E-5</v>
      </c>
      <c r="J23">
        <v>0</v>
      </c>
      <c r="K23" t="e">
        <f t="shared" si="24"/>
        <v>#VALUE!</v>
      </c>
      <c r="L23" t="e">
        <f t="shared" si="25"/>
        <v>#VALUE!</v>
      </c>
      <c r="M23" t="e">
        <f t="shared" si="26"/>
        <v>#VALUE!</v>
      </c>
      <c r="N23" t="e">
        <f t="shared" si="27"/>
        <v>#VALUE!</v>
      </c>
      <c r="O23" t="e">
        <f t="shared" si="28"/>
        <v>#VALUE!</v>
      </c>
      <c r="P23">
        <v>1130</v>
      </c>
      <c r="Q23">
        <f t="shared" si="29"/>
        <v>0.56499999999999995</v>
      </c>
      <c r="R23">
        <f t="shared" si="30"/>
        <v>8.8281249999999992E-3</v>
      </c>
      <c r="S23" t="e">
        <f t="shared" si="31"/>
        <v>#VALUE!</v>
      </c>
      <c r="T23" t="e">
        <f t="shared" si="32"/>
        <v>#VALUE!</v>
      </c>
      <c r="U23" t="e">
        <f t="shared" si="33"/>
        <v>#VALUE!</v>
      </c>
      <c r="V23" t="e">
        <f t="shared" si="34"/>
        <v>#VALUE!</v>
      </c>
      <c r="W23" t="e">
        <f t="shared" si="35"/>
        <v>#VALUE!</v>
      </c>
      <c r="X23" t="e">
        <f t="shared" si="36"/>
        <v>#VALUE!</v>
      </c>
      <c r="Y23" t="e">
        <f t="shared" si="37"/>
        <v>#VALUE!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 t="e">
        <f t="shared" si="39"/>
        <v>#VALUE!</v>
      </c>
      <c r="BA23" t="e">
        <f t="shared" si="40"/>
        <v>#VALUE!</v>
      </c>
      <c r="BB23" t="e">
        <f t="shared" si="41"/>
        <v>#VALUE!</v>
      </c>
    </row>
    <row r="24" spans="1:54" x14ac:dyDescent="0.3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1"/>
        <v>2.0345052083333332E-5</v>
      </c>
      <c r="I24">
        <f t="shared" si="21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3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1"/>
        <v>2.0345052083333332E-5</v>
      </c>
      <c r="I25">
        <f t="shared" si="21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3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1"/>
        <v>2.0345052083333332E-5</v>
      </c>
      <c r="I26">
        <f t="shared" si="21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3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1"/>
        <v>2.0345052083333332E-5</v>
      </c>
      <c r="I27">
        <f t="shared" si="21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3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1"/>
        <v>2.0345052083333332E-5</v>
      </c>
      <c r="I28">
        <f t="shared" si="21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3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1"/>
        <v>2.0345052083333332E-5</v>
      </c>
      <c r="I29">
        <f t="shared" si="21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3">
      <c r="A30" t="s">
        <v>32</v>
      </c>
      <c r="C30" s="2">
        <f>SUM(C2:C8,C18:C22)</f>
        <v>0.85194022962906291</v>
      </c>
      <c r="F30" s="2">
        <f>SUM(F2:F8,F18:F22)</f>
        <v>-0.52400930671343782</v>
      </c>
      <c r="G30" s="2">
        <f t="shared" ref="G30:J30" si="42">SUM(G2:G8,G18:G22)</f>
        <v>-1.1516467725607427</v>
      </c>
      <c r="H30" s="2">
        <f t="shared" si="42"/>
        <v>0.29543397138639604</v>
      </c>
      <c r="I30" s="2">
        <f t="shared" si="42"/>
        <v>0.309240008326916</v>
      </c>
      <c r="J30" s="2">
        <f t="shared" si="42"/>
        <v>-7.5781976158911218E-2</v>
      </c>
      <c r="M30" s="2">
        <f>SUM(M2:M8,M18:M22)</f>
        <v>0.30185540737864369</v>
      </c>
      <c r="N30" s="2">
        <f t="shared" ref="N30:O30" si="43">SUM(N2:N8,N18:N22)</f>
        <v>0.97281219318759904</v>
      </c>
      <c r="O30" s="2">
        <f t="shared" si="43"/>
        <v>-0.17834641257648101</v>
      </c>
      <c r="R30" s="2">
        <f>SUM(R2:R8,R18:R22)</f>
        <v>0.15080987927770545</v>
      </c>
      <c r="S30" s="2">
        <f t="shared" ref="S30:T30" si="44">SUM(S2:S8,S18:S22)</f>
        <v>-0.11697544103350238</v>
      </c>
      <c r="T30" s="2">
        <f t="shared" si="44"/>
        <v>-0.14137398812922905</v>
      </c>
      <c r="W30" s="2">
        <f>SUM(W2:W8,W18:W22)</f>
        <v>0.32382098033262458</v>
      </c>
      <c r="X30" s="2">
        <f t="shared" ref="X30:Y30" si="45">SUM(X2:X8,X18:X22)</f>
        <v>1.1190861358201074</v>
      </c>
      <c r="Y30" s="2">
        <f t="shared" si="45"/>
        <v>-0.23502966370201869</v>
      </c>
      <c r="AZ30" s="2">
        <f>SUM(AZ2:AZ8,AZ18:AZ22)</f>
        <v>0.18618265956906391</v>
      </c>
      <c r="BA30" s="2">
        <f t="shared" ref="BA30:BB30" si="46">SUM(BA2:BA8,BA18:BA22)</f>
        <v>0.14063917806789475</v>
      </c>
      <c r="BB30" s="2">
        <f t="shared" si="46"/>
        <v>-4.5209700198983613E-2</v>
      </c>
    </row>
    <row r="35" spans="17:22" x14ac:dyDescent="0.3">
      <c r="Q35" s="1"/>
      <c r="R35" s="4" t="s">
        <v>54</v>
      </c>
      <c r="S35" s="4"/>
      <c r="T35" s="4"/>
    </row>
    <row r="36" spans="17:22" x14ac:dyDescent="0.3">
      <c r="Q36" s="2"/>
      <c r="R36" s="3" t="s">
        <v>55</v>
      </c>
    </row>
    <row r="37" spans="17:22" x14ac:dyDescent="0.3">
      <c r="Q37" s="7" t="s">
        <v>36</v>
      </c>
      <c r="R37" s="7"/>
      <c r="S37" s="7"/>
      <c r="T37" s="7"/>
      <c r="U37" s="7"/>
      <c r="V37" s="7"/>
    </row>
    <row r="38" spans="17:22" x14ac:dyDescent="0.3">
      <c r="Q38" s="7"/>
      <c r="R38" s="7"/>
      <c r="S38" s="7"/>
      <c r="T38" s="7"/>
      <c r="U38" s="7"/>
      <c r="V38" s="7"/>
    </row>
    <row r="39" spans="17:22" x14ac:dyDescent="0.3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2021-11-22T04:29:18Z</dcterms:modified>
</cp:coreProperties>
</file>