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C_PC\Documents\GitHub\structures-calc\src\"/>
    </mc:Choice>
  </mc:AlternateContent>
  <xr:revisionPtr revIDLastSave="0" documentId="13_ncr:1_{45F470F4-0751-410E-BD96-CFDB31109006}" xr6:coauthVersionLast="47" xr6:coauthVersionMax="47" xr10:uidLastSave="{00000000-0000-0000-0000-000000000000}"/>
  <bookViews>
    <workbookView xWindow="1104" yWindow="4008" windowWidth="30720" windowHeight="12828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25" i="1"/>
  <c r="D25" i="1"/>
  <c r="E24" i="1"/>
  <c r="D24" i="1"/>
  <c r="E23" i="1"/>
  <c r="D23" i="1"/>
  <c r="D6" i="1"/>
  <c r="D7" i="1" s="1"/>
  <c r="D8" i="1" s="1"/>
  <c r="E22" i="1"/>
  <c r="D22" i="1"/>
  <c r="E21" i="1"/>
  <c r="D21" i="1"/>
  <c r="E20" i="1"/>
  <c r="D20" i="1"/>
  <c r="E19" i="1"/>
  <c r="D19" i="1"/>
  <c r="E18" i="1"/>
  <c r="D18" i="1"/>
  <c r="AK15" i="1" l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9" i="1"/>
  <c r="D10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K2" i="1" l="1"/>
  <c r="M2" i="1" s="1"/>
  <c r="K21" i="1"/>
  <c r="K15" i="1"/>
  <c r="K28" i="1"/>
  <c r="K24" i="1"/>
  <c r="K18" i="1"/>
  <c r="K20" i="1"/>
  <c r="K17" i="1"/>
  <c r="M17" i="1" s="1"/>
  <c r="K23" i="1"/>
  <c r="K26" i="1"/>
  <c r="K19" i="1"/>
  <c r="M19" i="1" s="1"/>
  <c r="K25" i="1"/>
  <c r="K27" i="1"/>
  <c r="K22" i="1"/>
  <c r="K16" i="1"/>
  <c r="L12" i="1"/>
  <c r="N12" i="1" s="1"/>
  <c r="L18" i="1"/>
  <c r="N18" i="1" s="1"/>
  <c r="L25" i="1"/>
  <c r="N25" i="1" s="1"/>
  <c r="L21" i="1"/>
  <c r="N21" i="1" s="1"/>
  <c r="L15" i="1"/>
  <c r="N15" i="1" s="1"/>
  <c r="L24" i="1"/>
  <c r="N24" i="1" s="1"/>
  <c r="L28" i="1"/>
  <c r="N28" i="1" s="1"/>
  <c r="L26" i="1"/>
  <c r="N26" i="1" s="1"/>
  <c r="L20" i="1"/>
  <c r="N20" i="1" s="1"/>
  <c r="L17" i="1"/>
  <c r="L23" i="1"/>
  <c r="N23" i="1" s="1"/>
  <c r="L16" i="1"/>
  <c r="N16" i="1" s="1"/>
  <c r="L19" i="1"/>
  <c r="L22" i="1"/>
  <c r="N22" i="1" s="1"/>
  <c r="L27" i="1"/>
  <c r="N27" i="1" s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V8" i="1" l="1"/>
  <c r="X8" i="1" s="1"/>
  <c r="AZ8" i="1" s="1"/>
  <c r="V17" i="1"/>
  <c r="X17" i="1" s="1"/>
  <c r="AZ17" i="1" s="1"/>
  <c r="V18" i="1"/>
  <c r="X18" i="1" s="1"/>
  <c r="AZ18" i="1" s="1"/>
  <c r="V27" i="1"/>
  <c r="X27" i="1" s="1"/>
  <c r="AZ27" i="1" s="1"/>
  <c r="V24" i="1"/>
  <c r="V28" i="1"/>
  <c r="X28" i="1" s="1"/>
  <c r="AZ28" i="1" s="1"/>
  <c r="V23" i="1"/>
  <c r="X23" i="1" s="1"/>
  <c r="AZ23" i="1" s="1"/>
  <c r="V15" i="1"/>
  <c r="X15" i="1" s="1"/>
  <c r="AZ15" i="1" s="1"/>
  <c r="V19" i="1"/>
  <c r="X19" i="1" s="1"/>
  <c r="AZ19" i="1" s="1"/>
  <c r="V22" i="1"/>
  <c r="X22" i="1" s="1"/>
  <c r="AZ22" i="1" s="1"/>
  <c r="V26" i="1"/>
  <c r="X26" i="1" s="1"/>
  <c r="AZ26" i="1" s="1"/>
  <c r="V20" i="1"/>
  <c r="X20" i="1" s="1"/>
  <c r="AZ20" i="1" s="1"/>
  <c r="V16" i="1"/>
  <c r="X16" i="1" s="1"/>
  <c r="AZ16" i="1" s="1"/>
  <c r="V21" i="1"/>
  <c r="X21" i="1" s="1"/>
  <c r="AZ21" i="1" s="1"/>
  <c r="V25" i="1"/>
  <c r="X25" i="1" s="1"/>
  <c r="AZ25" i="1" s="1"/>
  <c r="U14" i="1"/>
  <c r="W14" i="1" s="1"/>
  <c r="BA14" i="1" s="1"/>
  <c r="U27" i="1"/>
  <c r="U15" i="1"/>
  <c r="U20" i="1"/>
  <c r="U26" i="1"/>
  <c r="U22" i="1"/>
  <c r="U24" i="1"/>
  <c r="W24" i="1" s="1"/>
  <c r="BA24" i="1" s="1"/>
  <c r="U25" i="1"/>
  <c r="U18" i="1"/>
  <c r="U28" i="1"/>
  <c r="U21" i="1"/>
  <c r="U23" i="1"/>
  <c r="U19" i="1"/>
  <c r="U17" i="1"/>
  <c r="U16" i="1"/>
  <c r="M16" i="1"/>
  <c r="O16" i="1"/>
  <c r="M22" i="1"/>
  <c r="O22" i="1"/>
  <c r="O27" i="1"/>
  <c r="M27" i="1"/>
  <c r="O19" i="1"/>
  <c r="N19" i="1"/>
  <c r="O25" i="1"/>
  <c r="M25" i="1"/>
  <c r="M26" i="1"/>
  <c r="O26" i="1"/>
  <c r="O17" i="1"/>
  <c r="N17" i="1"/>
  <c r="M23" i="1"/>
  <c r="O23" i="1"/>
  <c r="O20" i="1"/>
  <c r="M20" i="1"/>
  <c r="M18" i="1"/>
  <c r="O18" i="1"/>
  <c r="O24" i="1"/>
  <c r="M24" i="1"/>
  <c r="O28" i="1"/>
  <c r="M28" i="1"/>
  <c r="M15" i="1"/>
  <c r="O15" i="1"/>
  <c r="M21" i="1"/>
  <c r="O21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J3" i="1" l="1"/>
  <c r="AK3" i="1"/>
  <c r="AZ2" i="1"/>
  <c r="Y16" i="1"/>
  <c r="BB16" i="1" s="1"/>
  <c r="W16" i="1"/>
  <c r="BA16" i="1" s="1"/>
  <c r="W17" i="1"/>
  <c r="BA17" i="1" s="1"/>
  <c r="Y17" i="1"/>
  <c r="BB17" i="1" s="1"/>
  <c r="Y19" i="1"/>
  <c r="BB19" i="1" s="1"/>
  <c r="W19" i="1"/>
  <c r="BA19" i="1" s="1"/>
  <c r="Y23" i="1"/>
  <c r="BB23" i="1" s="1"/>
  <c r="W23" i="1"/>
  <c r="BA23" i="1" s="1"/>
  <c r="W21" i="1"/>
  <c r="BA21" i="1" s="1"/>
  <c r="Y21" i="1"/>
  <c r="BB21" i="1" s="1"/>
  <c r="W28" i="1"/>
  <c r="BA28" i="1" s="1"/>
  <c r="Y28" i="1"/>
  <c r="BB28" i="1" s="1"/>
  <c r="W18" i="1"/>
  <c r="BA18" i="1" s="1"/>
  <c r="Y18" i="1"/>
  <c r="BB18" i="1" s="1"/>
  <c r="W25" i="1"/>
  <c r="BA25" i="1" s="1"/>
  <c r="Y25" i="1"/>
  <c r="BB25" i="1" s="1"/>
  <c r="W22" i="1"/>
  <c r="BA22" i="1" s="1"/>
  <c r="Y22" i="1"/>
  <c r="BB22" i="1" s="1"/>
  <c r="Y24" i="1"/>
  <c r="BB24" i="1" s="1"/>
  <c r="X24" i="1"/>
  <c r="AZ24" i="1" s="1"/>
  <c r="W26" i="1"/>
  <c r="BA26" i="1" s="1"/>
  <c r="Y26" i="1"/>
  <c r="BB26" i="1" s="1"/>
  <c r="W20" i="1"/>
  <c r="BA20" i="1" s="1"/>
  <c r="Y20" i="1"/>
  <c r="BB20" i="1" s="1"/>
  <c r="Y15" i="1"/>
  <c r="BB15" i="1" s="1"/>
  <c r="W15" i="1"/>
  <c r="BA15" i="1" s="1"/>
  <c r="Y27" i="1"/>
  <c r="BB27" i="1" s="1"/>
  <c r="W27" i="1"/>
  <c r="BA27" i="1" s="1"/>
  <c r="Y7" i="1"/>
  <c r="BB7" i="1" s="1"/>
  <c r="Y5" i="1"/>
  <c r="BB5" i="1" s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AJ5" i="1" l="1"/>
  <c r="BB2" i="1"/>
  <c r="AL3" i="1"/>
  <c r="AM3" i="1" s="1"/>
  <c r="BA2" i="1"/>
  <c r="AL5" i="1" l="1"/>
  <c r="AK5" i="1"/>
  <c r="AM5" i="1" l="1"/>
</calcChain>
</file>

<file path=xl/sharedStrings.xml><?xml version="1.0" encoding="utf-8"?>
<sst xmlns="http://schemas.openxmlformats.org/spreadsheetml/2006/main" count="469" uniqueCount="105">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</sst>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624840</xdr:colOff>
      <xdr:row>30</xdr:row>
      <xdr:rowOff>60960</xdr:rowOff>
    </xdr:from>
    <xdr:to>
      <xdr:col>37</xdr:col>
      <xdr:colOff>1120615</xdr:colOff>
      <xdr:row>52</xdr:row>
      <xdr:rowOff>137515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64360" y="554736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topLeftCell="A7" zoomScaleNormal="100" workbookViewId="0">
      <selection activeCell="E25" sqref="E25"/>
    </sheetView>
  </sheetViews>
  <sheetFormatPr defaultRowHeight="14.4" x14ac:dyDescent="0.3"/>
  <cols>
    <col min="1" max="1" width="16.5546875" bestFit="1" customWidth="1"/>
    <col min="2" max="2" width="9.5546875" bestFit="1" customWidth="1"/>
    <col min="4" max="4" width="10.6640625" bestFit="1" customWidth="1"/>
    <col min="5" max="5" width="9.6640625" bestFit="1" customWidth="1"/>
    <col min="8" max="9" width="12" bestFit="1" customWidth="1"/>
    <col min="13" max="13" width="11.6640625" bestFit="1" customWidth="1"/>
    <col min="14" max="14" width="11.5546875" bestFit="1" customWidth="1"/>
    <col min="15" max="15" width="18.6640625" bestFit="1" customWidth="1"/>
    <col min="23" max="23" width="12.6640625" bestFit="1" customWidth="1"/>
    <col min="24" max="24" width="12.44140625" bestFit="1" customWidth="1"/>
    <col min="25" max="26" width="18.6640625" bestFit="1" customWidth="1"/>
    <col min="27" max="27" width="19.33203125" bestFit="1" customWidth="1"/>
    <col min="28" max="28" width="12.6640625" bestFit="1" customWidth="1"/>
    <col min="29" max="29" width="16.6640625" customWidth="1"/>
    <col min="30" max="30" width="21.5546875" bestFit="1" customWidth="1"/>
    <col min="31" max="31" width="12.33203125" bestFit="1" customWidth="1"/>
    <col min="32" max="32" width="15.5546875" bestFit="1" customWidth="1"/>
    <col min="33" max="35" width="12.6640625" bestFit="1" customWidth="1"/>
    <col min="36" max="36" width="14.6640625" bestFit="1" customWidth="1"/>
    <col min="37" max="37" width="20" bestFit="1" customWidth="1"/>
    <col min="38" max="38" width="23" bestFit="1" customWidth="1"/>
    <col min="41" max="41" width="27.33203125" bestFit="1" customWidth="1"/>
    <col min="42" max="42" width="25.6640625" bestFit="1" customWidth="1"/>
    <col min="43" max="43" width="25.5546875" bestFit="1" customWidth="1"/>
    <col min="44" max="44" width="27.33203125" bestFit="1" customWidth="1"/>
    <col min="45" max="45" width="25.6640625" bestFit="1" customWidth="1"/>
    <col min="46" max="46" width="25.5546875" bestFit="1" customWidth="1"/>
    <col min="47" max="47" width="27.33203125" bestFit="1" customWidth="1"/>
    <col min="48" max="48" width="25.33203125" bestFit="1" customWidth="1"/>
    <col min="49" max="49" width="25" bestFit="1" customWidth="1"/>
    <col min="50" max="50" width="23.44140625" bestFit="1" customWidth="1"/>
  </cols>
  <sheetData>
    <row r="1" spans="1:54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3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0.67290710108414298</v>
      </c>
      <c r="L2">
        <f t="shared" ref="L2:L29" si="1">E2-$AI$3</f>
        <v>-0.4950143342282729</v>
      </c>
      <c r="M2">
        <f>C2*K2^2</f>
        <v>0.10612592969284337</v>
      </c>
      <c r="N2">
        <f>C2*L2^2</f>
        <v>5.7431060412061002E-2</v>
      </c>
      <c r="O2">
        <f>C2*K2*L2</f>
        <v>-7.8069998587650985E-2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0.85904499548853042</v>
      </c>
      <c r="V2">
        <f t="shared" ref="V2:V29" si="4">E2-$AI$5</f>
        <v>-0.79491696180727578</v>
      </c>
      <c r="W2">
        <f>C2*U2^2</f>
        <v>0.17295897756419279</v>
      </c>
      <c r="X2">
        <f>C2*V2^2</f>
        <v>0.14809991628958827</v>
      </c>
      <c r="Y2">
        <f>C2*U2*V2</f>
        <v>-0.16004752450066115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1.3799856657717271</v>
      </c>
      <c r="AU2" t="s">
        <v>62</v>
      </c>
      <c r="AV2" t="s">
        <v>62</v>
      </c>
      <c r="AW2" t="s">
        <v>62</v>
      </c>
      <c r="AX2">
        <v>46</v>
      </c>
      <c r="AZ2">
        <f>(Q2)*(H2+X2)</f>
        <v>5.3901660225360006E-2</v>
      </c>
      <c r="BA2">
        <f>(Q2)*(I2+W2)</f>
        <v>2.2061997117461925E-2</v>
      </c>
      <c r="BB2">
        <f>(Q2)*(J2+Y2)</f>
        <v>-2.0406059373834298E-2</v>
      </c>
    </row>
    <row r="3" spans="1:54" x14ac:dyDescent="0.3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-0.35834289891585702</v>
      </c>
      <c r="L3">
        <f t="shared" si="1"/>
        <v>-0.4950143342282729</v>
      </c>
      <c r="M3">
        <f t="shared" ref="M3:M29" si="7">C3*K3^2</f>
        <v>3.1147712164571344E-2</v>
      </c>
      <c r="N3">
        <f t="shared" ref="N3:N29" si="8">C3*L3^2</f>
        <v>5.9437987655219883E-2</v>
      </c>
      <c r="O3">
        <f t="shared" ref="O3:O29" si="9">C3*K3*L3</f>
        <v>4.3027402095945015E-2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-0.17220500451146958</v>
      </c>
      <c r="V3">
        <f t="shared" si="4"/>
        <v>-0.79491696180727578</v>
      </c>
      <c r="W3">
        <f t="shared" ref="W3:W29" si="13">C3*U3^2</f>
        <v>7.1931660240401171E-3</v>
      </c>
      <c r="X3">
        <f t="shared" ref="X3:X29" si="14">C3*V3^2</f>
        <v>0.1532752648654036</v>
      </c>
      <c r="Y3">
        <f t="shared" ref="Y3:Y29" si="15">C3*U3*V3</f>
        <v>3.3204433853863118E-2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-0.64165710108414298</v>
      </c>
      <c r="AI3">
        <f>G30/C30</f>
        <v>-1.3799856657717271</v>
      </c>
      <c r="AJ3">
        <f>H30+N30</f>
        <v>1.3703082019246129</v>
      </c>
      <c r="AK3">
        <f>I30+M30</f>
        <v>0.62902727907305578</v>
      </c>
      <c r="AL3">
        <f>J30+O30</f>
        <v>-0.26562504015216781</v>
      </c>
      <c r="AM3">
        <f>(AJ3*AK3)-AL3^2</f>
        <v>0.79140457779229001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-0.4950143342282729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2.2129250864291978E-2</v>
      </c>
      <c r="BA3">
        <f t="shared" ref="BA3:BA29" si="18">(Q3)*(I3+W3)</f>
        <v>3.7160453423594586E-2</v>
      </c>
      <c r="BB3">
        <f t="shared" ref="BB3:BB29" si="19">(Q3)*(J3+Y3)</f>
        <v>-5.4286366438936326E-3</v>
      </c>
    </row>
    <row r="4" spans="1:54" x14ac:dyDescent="0.3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-0.10834289891585702</v>
      </c>
      <c r="L4">
        <f t="shared" si="1"/>
        <v>1.3174856657717271</v>
      </c>
      <c r="M4">
        <f t="shared" si="7"/>
        <v>2.2009094522796773E-3</v>
      </c>
      <c r="N4">
        <f t="shared" si="8"/>
        <v>0.32545658990886955</v>
      </c>
      <c r="O4">
        <f t="shared" si="9"/>
        <v>-2.6763790558086902E-2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7.7794995488530416E-2</v>
      </c>
      <c r="V4">
        <f t="shared" si="4"/>
        <v>1.0175830381927242</v>
      </c>
      <c r="W4">
        <f t="shared" si="13"/>
        <v>1.1347614980738378E-3</v>
      </c>
      <c r="X4">
        <f t="shared" si="14"/>
        <v>0.19415160742828785</v>
      </c>
      <c r="Y4">
        <f t="shared" si="15"/>
        <v>1.4843037724764011E-2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1.5065670474129808E-2</v>
      </c>
      <c r="BA4">
        <f t="shared" si="18"/>
        <v>1.9043502661007224E-3</v>
      </c>
      <c r="BB4">
        <f t="shared" si="19"/>
        <v>1.1503354236692108E-3</v>
      </c>
    </row>
    <row r="5" spans="1:54" x14ac:dyDescent="0.3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0.39165710108414298</v>
      </c>
      <c r="L5">
        <f t="shared" si="1"/>
        <v>-2.3075143342282729</v>
      </c>
      <c r="M5">
        <f t="shared" si="7"/>
        <v>9.5872053018521627E-3</v>
      </c>
      <c r="N5">
        <f t="shared" si="8"/>
        <v>0.33278890016680934</v>
      </c>
      <c r="O5">
        <f t="shared" si="9"/>
        <v>-5.6484648428371975E-2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0.57779499548853042</v>
      </c>
      <c r="V5">
        <f t="shared" si="4"/>
        <v>-2.6074169618072758</v>
      </c>
      <c r="W5">
        <f t="shared" si="13"/>
        <v>2.086544105072443E-2</v>
      </c>
      <c r="X5">
        <f t="shared" si="14"/>
        <v>0.42491395079501781</v>
      </c>
      <c r="Y5">
        <f t="shared" si="15"/>
        <v>-9.4159529480259532E-2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-0.82779499548853042</v>
      </c>
      <c r="AI5">
        <f>T30/R30</f>
        <v>-1.0800830381927242</v>
      </c>
      <c r="AJ5">
        <f>AZ30</f>
        <v>0.25705569188162564</v>
      </c>
      <c r="AK5">
        <f>BA30</f>
        <v>0.14699544328795824</v>
      </c>
      <c r="AL5">
        <f>BB30</f>
        <v>-5.1111642795769338E-2</v>
      </c>
      <c r="AM5">
        <f>(AJ5*AK5)-AL5^2</f>
        <v>3.5173615348550048E-2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3.2937138152759712E-2</v>
      </c>
      <c r="BA5">
        <f t="shared" si="18"/>
        <v>1.7179831397644767E-3</v>
      </c>
      <c r="BB5">
        <f t="shared" si="19"/>
        <v>-7.297363534720114E-3</v>
      </c>
    </row>
    <row r="6" spans="1:54" x14ac:dyDescent="0.3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0.76665710108414298</v>
      </c>
      <c r="L6">
        <f t="shared" si="1"/>
        <v>1.3174856657717271</v>
      </c>
      <c r="M6">
        <f t="shared" si="7"/>
        <v>9.1837986037928403E-3</v>
      </c>
      <c r="N6">
        <f t="shared" si="8"/>
        <v>2.7121382492405796E-2</v>
      </c>
      <c r="O6">
        <f t="shared" si="9"/>
        <v>1.5782183456882256E-2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0.95279499548853042</v>
      </c>
      <c r="V6">
        <f t="shared" si="4"/>
        <v>1.0175830381927242</v>
      </c>
      <c r="W6">
        <f t="shared" si="13"/>
        <v>1.4184660991062324E-2</v>
      </c>
      <c r="X6">
        <f t="shared" si="14"/>
        <v>1.6179300619023989E-2</v>
      </c>
      <c r="Y6">
        <f t="shared" si="15"/>
        <v>1.5149187910688153E-2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9.1527998041756355E-3</v>
      </c>
      <c r="BA6">
        <f t="shared" si="18"/>
        <v>8.0258284143772968E-3</v>
      </c>
      <c r="BB6">
        <f t="shared" si="19"/>
        <v>8.559291169538805E-3</v>
      </c>
    </row>
    <row r="7" spans="1:54" x14ac:dyDescent="0.3">
      <c r="A7" t="s">
        <v>17</v>
      </c>
      <c r="B7">
        <v>6</v>
      </c>
      <c r="C7">
        <f t="shared" ref="C7:C29" si="20">0.125*0.125</f>
        <v>1.5625E-2</v>
      </c>
      <c r="D7">
        <f>D6+0.125</f>
        <v>0.25</v>
      </c>
      <c r="E7">
        <v>-6.25E-2</v>
      </c>
      <c r="F7">
        <f t="shared" si="5"/>
        <v>3.90625E-3</v>
      </c>
      <c r="G7">
        <f t="shared" si="6"/>
        <v>-9.765625E-4</v>
      </c>
      <c r="H7">
        <f t="shared" ref="H7:I29" si="21">((1/8)^4)/12</f>
        <v>2.0345052083333332E-5</v>
      </c>
      <c r="I7">
        <f t="shared" si="21"/>
        <v>2.0345052083333332E-5</v>
      </c>
      <c r="J7">
        <v>0</v>
      </c>
      <c r="K7">
        <f t="shared" si="0"/>
        <v>0.89165710108414298</v>
      </c>
      <c r="L7">
        <f t="shared" si="1"/>
        <v>1.3174856657717271</v>
      </c>
      <c r="M7">
        <f t="shared" si="7"/>
        <v>1.2422693529902775E-2</v>
      </c>
      <c r="N7">
        <f t="shared" si="8"/>
        <v>2.7121382492405796E-2</v>
      </c>
      <c r="O7">
        <f t="shared" si="9"/>
        <v>1.835539764784266E-2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2.2070312499999998E-3</v>
      </c>
      <c r="T7">
        <f t="shared" si="12"/>
        <v>-5.5175781249999995E-4</v>
      </c>
      <c r="U7">
        <f t="shared" si="3"/>
        <v>1.0777949954885304</v>
      </c>
      <c r="V7">
        <f t="shared" si="4"/>
        <v>1.0175830381927242</v>
      </c>
      <c r="W7">
        <f t="shared" si="13"/>
        <v>1.8150657067189397E-2</v>
      </c>
      <c r="X7">
        <f t="shared" si="14"/>
        <v>1.6179300619023989E-2</v>
      </c>
      <c r="Y7">
        <f t="shared" si="15"/>
        <v>1.7136654782158318E-2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>
        <f t="shared" si="17"/>
        <v>9.1527998041756355E-3</v>
      </c>
      <c r="BA7">
        <f t="shared" si="18"/>
        <v>1.026661619738909E-2</v>
      </c>
      <c r="BB7">
        <f t="shared" si="19"/>
        <v>9.6822099519194484E-3</v>
      </c>
    </row>
    <row r="8" spans="1:54" x14ac:dyDescent="0.3">
      <c r="A8" t="s">
        <v>18</v>
      </c>
      <c r="B8">
        <v>7</v>
      </c>
      <c r="C8">
        <f t="shared" si="20"/>
        <v>1.5625E-2</v>
      </c>
      <c r="D8">
        <f>D7+0.125</f>
        <v>0.375</v>
      </c>
      <c r="E8">
        <v>-6.25E-2</v>
      </c>
      <c r="F8">
        <f t="shared" si="5"/>
        <v>5.859375E-3</v>
      </c>
      <c r="G8">
        <f t="shared" si="6"/>
        <v>-9.765625E-4</v>
      </c>
      <c r="H8">
        <f t="shared" si="21"/>
        <v>2.0345052083333332E-5</v>
      </c>
      <c r="I8">
        <f t="shared" si="21"/>
        <v>2.0345052083333332E-5</v>
      </c>
      <c r="J8">
        <v>0</v>
      </c>
      <c r="K8">
        <f t="shared" si="0"/>
        <v>1.016657101084143</v>
      </c>
      <c r="L8">
        <f t="shared" si="1"/>
        <v>1.3174856657717271</v>
      </c>
      <c r="M8">
        <f t="shared" si="7"/>
        <v>1.6149869706012707E-2</v>
      </c>
      <c r="N8">
        <f t="shared" si="8"/>
        <v>2.7121382492405796E-2</v>
      </c>
      <c r="O8">
        <f t="shared" si="9"/>
        <v>2.0928611838803065E-2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3.3105468749999997E-3</v>
      </c>
      <c r="T8">
        <f t="shared" si="12"/>
        <v>-5.5175781249999995E-4</v>
      </c>
      <c r="U8">
        <f t="shared" si="3"/>
        <v>1.2027949954885304</v>
      </c>
      <c r="V8">
        <f t="shared" si="4"/>
        <v>1.0175830381927242</v>
      </c>
      <c r="W8">
        <f t="shared" si="13"/>
        <v>2.2604934393316466E-2</v>
      </c>
      <c r="X8">
        <f t="shared" si="14"/>
        <v>1.6179300619023989E-2</v>
      </c>
      <c r="Y8">
        <f t="shared" si="15"/>
        <v>1.9124121653628482E-2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>
        <f t="shared" si="17"/>
        <v>9.1527998041756355E-3</v>
      </c>
      <c r="BA8">
        <f t="shared" si="18"/>
        <v>1.2783282886650885E-2</v>
      </c>
      <c r="BB8">
        <f t="shared" si="19"/>
        <v>1.0805128734300092E-2</v>
      </c>
    </row>
    <row r="9" spans="1:54" x14ac:dyDescent="0.3">
      <c r="A9" t="s">
        <v>19</v>
      </c>
      <c r="B9">
        <v>8</v>
      </c>
      <c r="C9">
        <f t="shared" si="20"/>
        <v>1.5625E-2</v>
      </c>
      <c r="D9">
        <f t="shared" ref="D9:D17" si="22">(1/16)+(1/8)/2</f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1"/>
        <v>2.0345052083333332E-5</v>
      </c>
      <c r="I9">
        <f t="shared" si="21"/>
        <v>2.0345052083333332E-5</v>
      </c>
      <c r="J9">
        <v>0</v>
      </c>
      <c r="K9">
        <f t="shared" si="0"/>
        <v>0.76665710108414298</v>
      </c>
      <c r="L9" t="e">
        <f t="shared" si="1"/>
        <v>#VALUE!</v>
      </c>
      <c r="M9">
        <f t="shared" si="7"/>
        <v>9.1837986037928403E-3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0.95279499548853042</v>
      </c>
      <c r="V9" t="e">
        <f t="shared" si="4"/>
        <v>#VALUE!</v>
      </c>
      <c r="W9">
        <f t="shared" si="13"/>
        <v>1.4184660991062324E-2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8.0258284143772968E-3</v>
      </c>
      <c r="BB9" t="e">
        <f t="shared" si="19"/>
        <v>#VALUE!</v>
      </c>
    </row>
    <row r="10" spans="1:54" x14ac:dyDescent="0.3">
      <c r="A10" t="s">
        <v>20</v>
      </c>
      <c r="B10">
        <v>9</v>
      </c>
      <c r="C10">
        <f t="shared" si="20"/>
        <v>1.5625E-2</v>
      </c>
      <c r="D10">
        <f t="shared" si="22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1"/>
        <v>2.0345052083333332E-5</v>
      </c>
      <c r="I10">
        <f t="shared" si="21"/>
        <v>2.0345052083333332E-5</v>
      </c>
      <c r="J10">
        <v>0</v>
      </c>
      <c r="K10">
        <f t="shared" si="0"/>
        <v>0.76665710108414298</v>
      </c>
      <c r="L10" t="e">
        <f t="shared" si="1"/>
        <v>#VALUE!</v>
      </c>
      <c r="M10">
        <f t="shared" si="7"/>
        <v>9.1837986037928403E-3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0.95279499548853042</v>
      </c>
      <c r="V10" t="e">
        <f t="shared" si="4"/>
        <v>#VALUE!</v>
      </c>
      <c r="W10">
        <f t="shared" si="13"/>
        <v>1.4184660991062324E-2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8.0258284143772968E-3</v>
      </c>
      <c r="BB10" t="e">
        <f t="shared" si="19"/>
        <v>#VALUE!</v>
      </c>
    </row>
    <row r="11" spans="1:54" x14ac:dyDescent="0.3">
      <c r="A11" t="s">
        <v>85</v>
      </c>
      <c r="B11">
        <v>10</v>
      </c>
      <c r="C11">
        <f t="shared" si="20"/>
        <v>1.5625E-2</v>
      </c>
      <c r="D11">
        <f t="shared" si="22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1"/>
        <v>2.0345052083333332E-5</v>
      </c>
      <c r="I11">
        <f t="shared" si="21"/>
        <v>2.0345052083333332E-5</v>
      </c>
      <c r="J11">
        <v>0</v>
      </c>
      <c r="K11">
        <f t="shared" si="0"/>
        <v>0.76665710108414298</v>
      </c>
      <c r="L11" t="e">
        <f t="shared" si="1"/>
        <v>#VALUE!</v>
      </c>
      <c r="M11">
        <f t="shared" si="7"/>
        <v>9.1837986037928403E-3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0.95279499548853042</v>
      </c>
      <c r="V11" t="e">
        <f t="shared" si="4"/>
        <v>#VALUE!</v>
      </c>
      <c r="W11">
        <f t="shared" si="13"/>
        <v>1.4184660991062324E-2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8.0258284143772968E-3</v>
      </c>
      <c r="BB11" t="e">
        <f t="shared" si="19"/>
        <v>#VALUE!</v>
      </c>
    </row>
    <row r="12" spans="1:54" x14ac:dyDescent="0.3">
      <c r="A12" t="s">
        <v>86</v>
      </c>
      <c r="B12">
        <v>11</v>
      </c>
      <c r="C12">
        <f t="shared" si="20"/>
        <v>1.5625E-2</v>
      </c>
      <c r="D12">
        <f t="shared" si="22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1"/>
        <v>2.0345052083333332E-5</v>
      </c>
      <c r="I12">
        <f t="shared" si="21"/>
        <v>2.0345052083333332E-5</v>
      </c>
      <c r="J12">
        <v>0</v>
      </c>
      <c r="K12">
        <f t="shared" si="0"/>
        <v>0.76665710108414298</v>
      </c>
      <c r="L12" t="e">
        <f t="shared" si="1"/>
        <v>#VALUE!</v>
      </c>
      <c r="M12">
        <f t="shared" si="7"/>
        <v>9.1837986037928403E-3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0.95279499548853042</v>
      </c>
      <c r="V12" t="e">
        <f t="shared" si="4"/>
        <v>#VALUE!</v>
      </c>
      <c r="W12">
        <f t="shared" si="13"/>
        <v>1.4184660991062324E-2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8.0258284143772968E-3</v>
      </c>
      <c r="BB12" t="e">
        <f t="shared" si="19"/>
        <v>#VALUE!</v>
      </c>
    </row>
    <row r="13" spans="1:54" x14ac:dyDescent="0.3">
      <c r="A13" t="s">
        <v>87</v>
      </c>
      <c r="B13">
        <v>12</v>
      </c>
      <c r="C13">
        <f t="shared" si="20"/>
        <v>1.5625E-2</v>
      </c>
      <c r="D13">
        <f t="shared" si="22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1"/>
        <v>2.0345052083333332E-5</v>
      </c>
      <c r="I13">
        <f t="shared" si="21"/>
        <v>2.0345052083333332E-5</v>
      </c>
      <c r="J13">
        <v>0</v>
      </c>
      <c r="K13">
        <f t="shared" si="0"/>
        <v>0.76665710108414298</v>
      </c>
      <c r="L13" t="e">
        <f t="shared" si="1"/>
        <v>#VALUE!</v>
      </c>
      <c r="M13">
        <f t="shared" si="7"/>
        <v>9.1837986037928403E-3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0.95279499548853042</v>
      </c>
      <c r="V13" t="e">
        <f t="shared" si="4"/>
        <v>#VALUE!</v>
      </c>
      <c r="W13">
        <f t="shared" si="13"/>
        <v>1.4184660991062324E-2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8.0258284143772968E-3</v>
      </c>
      <c r="BB13" t="e">
        <f t="shared" si="19"/>
        <v>#VALUE!</v>
      </c>
    </row>
    <row r="14" spans="1:54" x14ac:dyDescent="0.3">
      <c r="A14" t="s">
        <v>88</v>
      </c>
      <c r="B14">
        <v>13</v>
      </c>
      <c r="C14">
        <f t="shared" si="20"/>
        <v>1.5625E-2</v>
      </c>
      <c r="D14">
        <f t="shared" si="22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1"/>
        <v>2.0345052083333332E-5</v>
      </c>
      <c r="I14">
        <f t="shared" si="21"/>
        <v>2.0345052083333332E-5</v>
      </c>
      <c r="J14">
        <v>0</v>
      </c>
      <c r="K14">
        <f t="shared" si="0"/>
        <v>0.76665710108414298</v>
      </c>
      <c r="L14" t="e">
        <f t="shared" si="1"/>
        <v>#VALUE!</v>
      </c>
      <c r="M14">
        <f t="shared" si="7"/>
        <v>9.1837986037928403E-3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0.95279499548853042</v>
      </c>
      <c r="V14" t="e">
        <f t="shared" si="4"/>
        <v>#VALUE!</v>
      </c>
      <c r="W14">
        <f t="shared" si="13"/>
        <v>1.4184660991062324E-2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8.0258284143772968E-3</v>
      </c>
      <c r="BB14" t="e">
        <f t="shared" si="19"/>
        <v>#VALUE!</v>
      </c>
    </row>
    <row r="15" spans="1:54" x14ac:dyDescent="0.3">
      <c r="A15" t="s">
        <v>89</v>
      </c>
      <c r="B15">
        <v>14</v>
      </c>
      <c r="C15">
        <f t="shared" si="20"/>
        <v>1.5625E-2</v>
      </c>
      <c r="D15">
        <f t="shared" si="22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1"/>
        <v>2.0345052083333332E-5</v>
      </c>
      <c r="I15">
        <f t="shared" si="21"/>
        <v>2.0345052083333332E-5</v>
      </c>
      <c r="J15">
        <v>0</v>
      </c>
      <c r="K15">
        <f t="shared" ref="K15:K28" si="24">D15-$AH$3</f>
        <v>0.76665710108414298</v>
      </c>
      <c r="L15" t="e">
        <f t="shared" ref="L15:L28" si="25">E15-$AI$3</f>
        <v>#VALUE!</v>
      </c>
      <c r="M15">
        <f t="shared" ref="M15:M28" si="26">C15*K15^2</f>
        <v>9.1837986037928403E-3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0.95279499548853042</v>
      </c>
      <c r="V15" t="e">
        <f t="shared" ref="V15:V28" si="34">E15-$AI$5</f>
        <v>#VALUE!</v>
      </c>
      <c r="W15">
        <f t="shared" ref="W15:W28" si="35">C15*U15^2</f>
        <v>1.4184660991062324E-2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v>3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8.0258284143772968E-3</v>
      </c>
      <c r="BB15" t="e">
        <f t="shared" ref="BB15:BB28" si="41">(Q15)*(J15+Y15)</f>
        <v>#VALUE!</v>
      </c>
    </row>
    <row r="16" spans="1:54" x14ac:dyDescent="0.3">
      <c r="A16" t="s">
        <v>90</v>
      </c>
      <c r="B16">
        <v>15</v>
      </c>
      <c r="C16">
        <f t="shared" si="20"/>
        <v>1.5625E-2</v>
      </c>
      <c r="D16">
        <f t="shared" si="22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1"/>
        <v>2.0345052083333332E-5</v>
      </c>
      <c r="I16">
        <f t="shared" si="21"/>
        <v>2.0345052083333332E-5</v>
      </c>
      <c r="J16">
        <v>0</v>
      </c>
      <c r="K16">
        <f t="shared" si="24"/>
        <v>0.76665710108414298</v>
      </c>
      <c r="L16" t="e">
        <f t="shared" si="25"/>
        <v>#VALUE!</v>
      </c>
      <c r="M16">
        <f t="shared" si="26"/>
        <v>9.1837986037928403E-3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0.95279499548853042</v>
      </c>
      <c r="V16" t="e">
        <f t="shared" si="34"/>
        <v>#VALUE!</v>
      </c>
      <c r="W16">
        <f t="shared" si="35"/>
        <v>1.4184660991062324E-2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8.0258284143772968E-3</v>
      </c>
      <c r="BB16" t="e">
        <f t="shared" si="41"/>
        <v>#VALUE!</v>
      </c>
    </row>
    <row r="17" spans="1:54" x14ac:dyDescent="0.3">
      <c r="A17" t="s">
        <v>91</v>
      </c>
      <c r="B17">
        <v>16</v>
      </c>
      <c r="C17">
        <f t="shared" si="20"/>
        <v>1.5625E-2</v>
      </c>
      <c r="D17">
        <f t="shared" si="22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1"/>
        <v>2.0345052083333332E-5</v>
      </c>
      <c r="I17">
        <f t="shared" si="21"/>
        <v>2.0345052083333332E-5</v>
      </c>
      <c r="J17">
        <v>0</v>
      </c>
      <c r="K17">
        <f t="shared" si="24"/>
        <v>0.76665710108414298</v>
      </c>
      <c r="L17" t="e">
        <f t="shared" si="25"/>
        <v>#VALUE!</v>
      </c>
      <c r="M17">
        <f t="shared" si="26"/>
        <v>9.1837986037928403E-3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0.95279499548853042</v>
      </c>
      <c r="V17" t="e">
        <f t="shared" si="34"/>
        <v>#VALUE!</v>
      </c>
      <c r="W17">
        <f t="shared" si="35"/>
        <v>1.4184660991062324E-2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8.0258284143772968E-3</v>
      </c>
      <c r="BB17" t="e">
        <f t="shared" si="41"/>
        <v>#VALUE!</v>
      </c>
    </row>
    <row r="18" spans="1:54" x14ac:dyDescent="0.3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1"/>
        <v>2.0345052083333332E-5</v>
      </c>
      <c r="I18">
        <f t="shared" si="21"/>
        <v>2.0345052083333332E-5</v>
      </c>
      <c r="J18">
        <v>0</v>
      </c>
      <c r="K18">
        <f t="shared" si="24"/>
        <v>-0.96301835071585695</v>
      </c>
      <c r="L18">
        <f t="shared" si="25"/>
        <v>1.2873881507717271</v>
      </c>
      <c r="M18">
        <f t="shared" si="26"/>
        <v>1.449069287211702E-2</v>
      </c>
      <c r="N18">
        <f t="shared" si="27"/>
        <v>2.5896378917928863E-2</v>
      </c>
      <c r="O18">
        <f t="shared" si="28"/>
        <v>-1.9371537713864462E-2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-0.77688045631146951</v>
      </c>
      <c r="V18">
        <f t="shared" si="34"/>
        <v>0.9874855231927242</v>
      </c>
      <c r="W18">
        <f t="shared" si="35"/>
        <v>9.430363178104955E-3</v>
      </c>
      <c r="X18">
        <f t="shared" si="36"/>
        <v>1.5236369664300128E-2</v>
      </c>
      <c r="Y18">
        <f t="shared" si="37"/>
        <v>-1.198684693529584E-2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8.6200438147566553E-3</v>
      </c>
      <c r="BA18">
        <f t="shared" si="40"/>
        <v>5.3396501500563827E-3</v>
      </c>
      <c r="BB18">
        <f t="shared" si="41"/>
        <v>-6.7725685184421491E-3</v>
      </c>
    </row>
    <row r="19" spans="1:54" x14ac:dyDescent="0.3">
      <c r="A19" t="s">
        <v>22</v>
      </c>
      <c r="B19">
        <v>18</v>
      </c>
      <c r="C19">
        <f t="shared" si="20"/>
        <v>1.5625E-2</v>
      </c>
      <c r="D19">
        <f>-1.7254548192</f>
        <v>-1.7254548192000001</v>
      </c>
      <c r="E19">
        <f>-0.1248053464</f>
        <v>-0.1248053464</v>
      </c>
      <c r="F19">
        <f t="shared" si="5"/>
        <v>-2.6960231550000002E-2</v>
      </c>
      <c r="G19">
        <f t="shared" si="23"/>
        <v>-1.9500835375E-3</v>
      </c>
      <c r="H19">
        <f t="shared" si="21"/>
        <v>2.0345052083333332E-5</v>
      </c>
      <c r="I19">
        <f t="shared" si="21"/>
        <v>2.0345052083333332E-5</v>
      </c>
      <c r="J19">
        <v>0</v>
      </c>
      <c r="K19">
        <f t="shared" si="24"/>
        <v>-1.0837977181158571</v>
      </c>
      <c r="L19">
        <f t="shared" si="25"/>
        <v>1.255180319371727</v>
      </c>
      <c r="M19">
        <f t="shared" si="26"/>
        <v>1.8353398340517794E-2</v>
      </c>
      <c r="N19">
        <f t="shared" si="27"/>
        <v>2.461683803340798E-2</v>
      </c>
      <c r="O19">
        <f t="shared" si="28"/>
        <v>-2.1255649468109539E-2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-1.5232530825749999E-2</v>
      </c>
      <c r="T19">
        <f t="shared" si="32"/>
        <v>-1.1017971986874999E-3</v>
      </c>
      <c r="U19">
        <f t="shared" si="33"/>
        <v>-0.89765982371146968</v>
      </c>
      <c r="V19">
        <f t="shared" si="34"/>
        <v>0.95527769179272426</v>
      </c>
      <c r="W19">
        <f t="shared" si="35"/>
        <v>1.2590518111026669E-2</v>
      </c>
      <c r="X19">
        <f t="shared" si="36"/>
        <v>1.4258679194325549E-2</v>
      </c>
      <c r="Y19">
        <f t="shared" si="37"/>
        <v>-1.3398662568908697E-2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8.0676486992210181E-3</v>
      </c>
      <c r="BA19">
        <f t="shared" si="40"/>
        <v>7.1251376871571508E-3</v>
      </c>
      <c r="BB19">
        <f t="shared" si="41"/>
        <v>-7.570244351433413E-3</v>
      </c>
    </row>
    <row r="20" spans="1:54" x14ac:dyDescent="0.3">
      <c r="A20" t="s">
        <v>23</v>
      </c>
      <c r="B20">
        <v>19</v>
      </c>
      <c r="C20">
        <f t="shared" si="20"/>
        <v>1.5625E-2</v>
      </c>
      <c r="D20">
        <f>-1.8462341867</f>
        <v>-1.8462341867000001</v>
      </c>
      <c r="E20">
        <f>-0.1570131777</f>
        <v>-0.15701317770000001</v>
      </c>
      <c r="F20">
        <f t="shared" si="5"/>
        <v>-2.8847409167187501E-2</v>
      </c>
      <c r="G20">
        <f t="shared" si="23"/>
        <v>-2.4533309015625001E-3</v>
      </c>
      <c r="H20">
        <f t="shared" si="21"/>
        <v>2.0345052083333332E-5</v>
      </c>
      <c r="I20">
        <f t="shared" si="21"/>
        <v>2.0345052083333332E-5</v>
      </c>
      <c r="J20">
        <v>0</v>
      </c>
      <c r="K20">
        <f t="shared" si="24"/>
        <v>-1.2045770856158571</v>
      </c>
      <c r="L20">
        <f t="shared" si="25"/>
        <v>1.222972488071727</v>
      </c>
      <c r="M20">
        <f t="shared" si="26"/>
        <v>2.2671968049856123E-2</v>
      </c>
      <c r="N20">
        <f t="shared" si="27"/>
        <v>2.3369714165317974E-2</v>
      </c>
      <c r="O20">
        <f t="shared" si="28"/>
        <v>-2.3018197429215851E-2</v>
      </c>
      <c r="P20">
        <v>1130</v>
      </c>
      <c r="Q20">
        <f t="shared" si="29"/>
        <v>0.56499999999999995</v>
      </c>
      <c r="R20">
        <f t="shared" si="30"/>
        <v>8.8281249999999992E-3</v>
      </c>
      <c r="S20">
        <f t="shared" si="31"/>
        <v>-1.6298786179460935E-2</v>
      </c>
      <c r="T20">
        <f t="shared" si="32"/>
        <v>-1.3861319593828124E-3</v>
      </c>
      <c r="U20">
        <f t="shared" si="33"/>
        <v>-1.0184391912114696</v>
      </c>
      <c r="V20">
        <f t="shared" si="34"/>
        <v>0.92306986049272421</v>
      </c>
      <c r="W20">
        <f t="shared" si="35"/>
        <v>1.6206537284304257E-2</v>
      </c>
      <c r="X20">
        <f t="shared" si="36"/>
        <v>1.3313405739844646E-2</v>
      </c>
      <c r="Y20">
        <f t="shared" si="37"/>
        <v>-1.4688914408623346E-2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>
        <f t="shared" si="39"/>
        <v>7.5335691974393083E-3</v>
      </c>
      <c r="BA20">
        <f t="shared" si="40"/>
        <v>9.1681885200589879E-3</v>
      </c>
      <c r="BB20">
        <f t="shared" si="41"/>
        <v>-8.2992366408721902E-3</v>
      </c>
    </row>
    <row r="21" spans="1:54" x14ac:dyDescent="0.3">
      <c r="A21" t="s">
        <v>24</v>
      </c>
      <c r="B21">
        <v>20</v>
      </c>
      <c r="C21">
        <f t="shared" si="20"/>
        <v>1.5625E-2</v>
      </c>
      <c r="D21">
        <f>-1.9670135541</f>
        <v>-1.9670135541</v>
      </c>
      <c r="E21">
        <f>-0.189221009</f>
        <v>-0.189221009</v>
      </c>
      <c r="F21">
        <f t="shared" si="5"/>
        <v>-3.07345867828125E-2</v>
      </c>
      <c r="G21">
        <f t="shared" si="23"/>
        <v>-2.9565782656249999E-3</v>
      </c>
      <c r="H21">
        <f t="shared" si="21"/>
        <v>2.0345052083333332E-5</v>
      </c>
      <c r="I21">
        <f t="shared" si="21"/>
        <v>2.0345052083333332E-5</v>
      </c>
      <c r="J21">
        <v>0</v>
      </c>
      <c r="K21">
        <f t="shared" si="24"/>
        <v>-1.325356453015857</v>
      </c>
      <c r="L21">
        <f t="shared" si="25"/>
        <v>1.1907646567717272</v>
      </c>
      <c r="M21">
        <f t="shared" si="26"/>
        <v>2.7446401992980839E-2</v>
      </c>
      <c r="N21">
        <f t="shared" si="27"/>
        <v>2.2155007309635769E-2</v>
      </c>
      <c r="O21">
        <f t="shared" si="28"/>
        <v>-2.4659181591806575E-2</v>
      </c>
      <c r="P21">
        <v>1130</v>
      </c>
      <c r="Q21">
        <f t="shared" si="29"/>
        <v>0.56499999999999995</v>
      </c>
      <c r="R21">
        <f t="shared" si="30"/>
        <v>8.8281249999999992E-3</v>
      </c>
      <c r="S21">
        <f t="shared" si="31"/>
        <v>-1.7365041532289061E-2</v>
      </c>
      <c r="T21">
        <f t="shared" si="32"/>
        <v>-1.6704667200781247E-3</v>
      </c>
      <c r="U21">
        <f t="shared" si="33"/>
        <v>-1.1392185586114696</v>
      </c>
      <c r="V21">
        <f t="shared" si="34"/>
        <v>0.89086202919272428</v>
      </c>
      <c r="W21">
        <f t="shared" si="35"/>
        <v>2.0278420691949912E-2</v>
      </c>
      <c r="X21">
        <f t="shared" si="36"/>
        <v>1.2400549297771537E-2</v>
      </c>
      <c r="Y21">
        <f t="shared" si="37"/>
        <v>-1.5857602450291004E-2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>
        <f t="shared" si="39"/>
        <v>7.0178053076680015E-3</v>
      </c>
      <c r="BA21">
        <f t="shared" si="40"/>
        <v>1.1468802645378782E-2</v>
      </c>
      <c r="BB21">
        <f t="shared" si="41"/>
        <v>-8.9595453844144163E-3</v>
      </c>
    </row>
    <row r="22" spans="1:54" x14ac:dyDescent="0.3">
      <c r="A22" t="s">
        <v>25</v>
      </c>
      <c r="B22">
        <v>21</v>
      </c>
      <c r="C22">
        <f t="shared" si="20"/>
        <v>1.5625E-2</v>
      </c>
      <c r="D22">
        <f>-2.0877929216</f>
        <v>-2.0877929216000002</v>
      </c>
      <c r="E22">
        <f>-0.2214288403</f>
        <v>-0.22142884030000001</v>
      </c>
      <c r="F22">
        <f t="shared" si="5"/>
        <v>-3.2621764400000003E-2</v>
      </c>
      <c r="G22">
        <f t="shared" si="23"/>
        <v>-3.4598256296875002E-3</v>
      </c>
      <c r="H22">
        <f t="shared" si="21"/>
        <v>2.0345052083333332E-5</v>
      </c>
      <c r="I22">
        <f t="shared" si="21"/>
        <v>2.0345052083333332E-5</v>
      </c>
      <c r="J22">
        <v>0</v>
      </c>
      <c r="K22">
        <f t="shared" si="24"/>
        <v>-1.4461358205158572</v>
      </c>
      <c r="L22">
        <f t="shared" si="25"/>
        <v>1.1585568254717271</v>
      </c>
      <c r="M22">
        <f t="shared" si="26"/>
        <v>3.2676700177797995E-2</v>
      </c>
      <c r="N22">
        <f t="shared" si="27"/>
        <v>2.0972717466361344E-2</v>
      </c>
      <c r="O22">
        <f t="shared" si="28"/>
        <v>-2.6178601959653169E-2</v>
      </c>
      <c r="P22">
        <v>1130</v>
      </c>
      <c r="Q22">
        <f t="shared" si="29"/>
        <v>0.56499999999999995</v>
      </c>
      <c r="R22">
        <f t="shared" si="30"/>
        <v>8.8281249999999992E-3</v>
      </c>
      <c r="S22">
        <f t="shared" si="31"/>
        <v>-1.8431296885999999E-2</v>
      </c>
      <c r="T22">
        <f t="shared" si="32"/>
        <v>-1.9548014807734375E-3</v>
      </c>
      <c r="U22">
        <f t="shared" si="33"/>
        <v>-1.2599979261114698</v>
      </c>
      <c r="V22">
        <f t="shared" si="34"/>
        <v>0.85865419789272424</v>
      </c>
      <c r="W22">
        <f t="shared" si="35"/>
        <v>2.4806168340706324E-2</v>
      </c>
      <c r="X22">
        <f t="shared" si="36"/>
        <v>1.1520109868106213E-2</v>
      </c>
      <c r="Y22">
        <f t="shared" si="37"/>
        <v>-1.6904726696745941E-2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>
        <f t="shared" si="39"/>
        <v>6.5203570299070934E-3</v>
      </c>
      <c r="BA22">
        <f t="shared" si="40"/>
        <v>1.4026980066926155E-2</v>
      </c>
      <c r="BB22">
        <f t="shared" si="41"/>
        <v>-9.5511705836614554E-3</v>
      </c>
    </row>
    <row r="23" spans="1:54" x14ac:dyDescent="0.3">
      <c r="A23" t="s">
        <v>92</v>
      </c>
      <c r="B23">
        <v>22</v>
      </c>
      <c r="C23">
        <f t="shared" si="20"/>
        <v>1.5625E-2</v>
      </c>
      <c r="D23" s="5">
        <f>-1.1293681225</f>
        <v>-1.1293681225000001</v>
      </c>
      <c r="E23" s="5">
        <f>-1.875</f>
        <v>-1.875</v>
      </c>
      <c r="F23">
        <f t="shared" si="5"/>
        <v>-1.7646376914062501E-2</v>
      </c>
      <c r="G23">
        <f t="shared" si="23"/>
        <v>-2.9296875E-2</v>
      </c>
      <c r="H23">
        <f t="shared" si="21"/>
        <v>2.0345052083333332E-5</v>
      </c>
      <c r="I23">
        <f t="shared" si="21"/>
        <v>2.0345052083333332E-5</v>
      </c>
      <c r="J23">
        <v>0</v>
      </c>
      <c r="K23">
        <f t="shared" si="24"/>
        <v>-0.48771102141585709</v>
      </c>
      <c r="L23">
        <f t="shared" si="25"/>
        <v>-0.4950143342282729</v>
      </c>
      <c r="M23">
        <f t="shared" si="26"/>
        <v>3.7165943814140407E-3</v>
      </c>
      <c r="N23">
        <f t="shared" si="27"/>
        <v>3.8287373608040668E-3</v>
      </c>
      <c r="O23">
        <f t="shared" si="28"/>
        <v>3.7722491650306477E-3</v>
      </c>
      <c r="P23">
        <v>1130</v>
      </c>
      <c r="Q23">
        <f t="shared" si="29"/>
        <v>0.56499999999999995</v>
      </c>
      <c r="R23">
        <f t="shared" si="30"/>
        <v>8.8281249999999992E-3</v>
      </c>
      <c r="S23">
        <f t="shared" si="31"/>
        <v>-9.9702029564453128E-3</v>
      </c>
      <c r="T23">
        <f t="shared" si="32"/>
        <v>-1.6552734374999999E-2</v>
      </c>
      <c r="U23">
        <f t="shared" si="33"/>
        <v>-0.30157312701146965</v>
      </c>
      <c r="V23">
        <f t="shared" si="34"/>
        <v>-0.79491696180727578</v>
      </c>
      <c r="W23">
        <f t="shared" si="35"/>
        <v>1.4210367333668127E-3</v>
      </c>
      <c r="X23">
        <f t="shared" si="36"/>
        <v>9.8733277526392178E-3</v>
      </c>
      <c r="Y23">
        <f t="shared" si="37"/>
        <v>3.7457124044793307E-3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>
        <f t="shared" si="39"/>
        <v>5.5899251346682409E-3</v>
      </c>
      <c r="BA23">
        <f t="shared" si="40"/>
        <v>8.1438070877933239E-4</v>
      </c>
      <c r="BB23">
        <f t="shared" si="41"/>
        <v>2.1163275085308215E-3</v>
      </c>
    </row>
    <row r="24" spans="1:54" x14ac:dyDescent="0.3">
      <c r="A24" t="s">
        <v>93</v>
      </c>
      <c r="B24">
        <v>23</v>
      </c>
      <c r="C24">
        <f t="shared" si="20"/>
        <v>1.5625E-2</v>
      </c>
      <c r="D24" s="5">
        <f>-1.5724676205</f>
        <v>-1.5724676205000001</v>
      </c>
      <c r="E24" s="5">
        <f>-0.2133768825</f>
        <v>-0.2133768825</v>
      </c>
      <c r="F24">
        <f t="shared" si="5"/>
        <v>-2.4569806570312502E-2</v>
      </c>
      <c r="G24">
        <f t="shared" si="23"/>
        <v>-3.3340137890625001E-3</v>
      </c>
      <c r="H24">
        <f t="shared" si="21"/>
        <v>2.0345052083333332E-5</v>
      </c>
      <c r="I24">
        <f t="shared" si="21"/>
        <v>2.0345052083333332E-5</v>
      </c>
      <c r="J24">
        <v>0</v>
      </c>
      <c r="K24">
        <f t="shared" si="24"/>
        <v>-0.93081051941585713</v>
      </c>
      <c r="L24">
        <f t="shared" si="25"/>
        <v>1.1666087832717271</v>
      </c>
      <c r="M24">
        <f t="shared" si="26"/>
        <v>1.3537628485237777E-2</v>
      </c>
      <c r="N24">
        <f t="shared" si="27"/>
        <v>2.1265250831355307E-2</v>
      </c>
      <c r="O24">
        <f t="shared" si="28"/>
        <v>-1.6967058242379023E-2</v>
      </c>
      <c r="P24">
        <v>1130</v>
      </c>
      <c r="Q24">
        <f t="shared" si="29"/>
        <v>0.56499999999999995</v>
      </c>
      <c r="R24">
        <f t="shared" si="30"/>
        <v>8.8281249999999992E-3</v>
      </c>
      <c r="S24">
        <f t="shared" si="31"/>
        <v>-1.3881940712226561E-2</v>
      </c>
      <c r="T24">
        <f t="shared" si="32"/>
        <v>-1.8837177908203123E-3</v>
      </c>
      <c r="U24">
        <f t="shared" si="33"/>
        <v>-0.74467262501146969</v>
      </c>
      <c r="V24">
        <f t="shared" si="34"/>
        <v>0.86670615569272424</v>
      </c>
      <c r="W24">
        <f t="shared" si="35"/>
        <v>8.6646456006480143E-3</v>
      </c>
      <c r="X24">
        <f t="shared" si="36"/>
        <v>1.17371806299322E-2</v>
      </c>
      <c r="Y24">
        <f t="shared" si="37"/>
        <v>-1.008456793864532E-2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>
        <f t="shared" si="39"/>
        <v>6.6430020103387761E-3</v>
      </c>
      <c r="BA24">
        <f t="shared" si="40"/>
        <v>4.907019718793211E-3</v>
      </c>
      <c r="BB24">
        <f t="shared" si="41"/>
        <v>-5.6977808853346055E-3</v>
      </c>
    </row>
    <row r="25" spans="1:54" x14ac:dyDescent="0.3">
      <c r="A25" t="s">
        <v>94</v>
      </c>
      <c r="B25">
        <v>24</v>
      </c>
      <c r="C25">
        <f t="shared" si="20"/>
        <v>1.5625E-2</v>
      </c>
      <c r="D25" s="5">
        <f>-0.6723638052</f>
        <v>-0.67236380520000005</v>
      </c>
      <c r="E25" s="5">
        <f>-3.5887661898</f>
        <v>-3.5887661897999998</v>
      </c>
      <c r="F25">
        <f t="shared" si="5"/>
        <v>-1.0505684456250001E-2</v>
      </c>
      <c r="G25">
        <f t="shared" si="23"/>
        <v>-5.6074471715624997E-2</v>
      </c>
      <c r="H25">
        <f t="shared" si="21"/>
        <v>2.0345052083333332E-5</v>
      </c>
      <c r="I25">
        <f t="shared" si="21"/>
        <v>2.0345052083333332E-5</v>
      </c>
      <c r="J25">
        <v>0</v>
      </c>
      <c r="K25">
        <f t="shared" si="24"/>
        <v>-3.0706704115857075E-2</v>
      </c>
      <c r="L25">
        <f t="shared" si="25"/>
        <v>-2.2087805240282727</v>
      </c>
      <c r="M25">
        <f t="shared" si="26"/>
        <v>1.4732838713418654E-5</v>
      </c>
      <c r="N25">
        <f t="shared" si="27"/>
        <v>7.6229865676978301E-2</v>
      </c>
      <c r="O25">
        <f t="shared" si="28"/>
        <v>1.059755781378186E-3</v>
      </c>
      <c r="P25">
        <v>1130</v>
      </c>
      <c r="Q25">
        <f t="shared" si="29"/>
        <v>0.56499999999999995</v>
      </c>
      <c r="R25">
        <f t="shared" si="30"/>
        <v>8.8281249999999992E-3</v>
      </c>
      <c r="S25">
        <f t="shared" si="31"/>
        <v>-5.93571171778125E-3</v>
      </c>
      <c r="T25">
        <f t="shared" si="32"/>
        <v>-3.1682076519328119E-2</v>
      </c>
      <c r="U25">
        <f t="shared" si="33"/>
        <v>0.15543119028853036</v>
      </c>
      <c r="V25">
        <f t="shared" si="34"/>
        <v>-2.5086831516072756</v>
      </c>
      <c r="W25">
        <f t="shared" si="35"/>
        <v>3.7748210803920839E-4</v>
      </c>
      <c r="X25">
        <f t="shared" si="36"/>
        <v>9.8335799299347076E-2</v>
      </c>
      <c r="Y25">
        <f t="shared" si="37"/>
        <v>-6.0926188798609456E-3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>
        <f t="shared" si="39"/>
        <v>5.5571221558558176E-2</v>
      </c>
      <c r="BA25">
        <f t="shared" si="40"/>
        <v>2.2477234546923605E-4</v>
      </c>
      <c r="BB25">
        <f t="shared" si="41"/>
        <v>-3.4423296671214341E-3</v>
      </c>
    </row>
    <row r="26" spans="1:54" x14ac:dyDescent="0.3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1"/>
        <v>2.0345052083333332E-5</v>
      </c>
      <c r="I26">
        <f t="shared" si="21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3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1"/>
        <v>2.0345052083333332E-5</v>
      </c>
      <c r="I27">
        <f t="shared" si="21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3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1"/>
        <v>2.0345052083333332E-5</v>
      </c>
      <c r="I28">
        <f t="shared" si="21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3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1"/>
        <v>2.0345052083333332E-5</v>
      </c>
      <c r="I29">
        <f t="shared" si="21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3">
      <c r="A30" t="s">
        <v>32</v>
      </c>
      <c r="C30" s="2">
        <f>SUM(C2:C8,C18:C25)</f>
        <v>0.89881522962906291</v>
      </c>
      <c r="F30" s="2">
        <f>SUM(F2:F8,F18:F25)</f>
        <v>-0.57673117465406276</v>
      </c>
      <c r="G30" s="2">
        <f t="shared" ref="G30:J30" si="42">SUM(G2:G8,G18:G25)</f>
        <v>-1.2403521330654301</v>
      </c>
      <c r="H30" s="2">
        <f t="shared" si="42"/>
        <v>0.29549500654264599</v>
      </c>
      <c r="I30" s="2">
        <f t="shared" si="42"/>
        <v>0.30930104348316595</v>
      </c>
      <c r="J30" s="2">
        <f t="shared" si="42"/>
        <v>-7.5781976158911218E-2</v>
      </c>
      <c r="M30" s="2">
        <f>SUM(M2:M8,M18:M25)</f>
        <v>0.31972623558988988</v>
      </c>
      <c r="N30" s="2">
        <f t="shared" ref="N30:O30" si="43">SUM(N2:N8,N18:N25)</f>
        <v>1.0748131953819668</v>
      </c>
      <c r="O30" s="2">
        <f t="shared" si="43"/>
        <v>-0.18984306399325662</v>
      </c>
      <c r="R30" s="2">
        <f>SUM(R2:R8,R18:R25)</f>
        <v>0.17729425427770543</v>
      </c>
      <c r="S30" s="2">
        <f t="shared" ref="S30:T30" si="44">SUM(S2:S8,S18:S25)</f>
        <v>-0.14676329641995553</v>
      </c>
      <c r="T30" s="2">
        <f t="shared" si="44"/>
        <v>-0.19149251681437746</v>
      </c>
      <c r="W30" s="2">
        <f>SUM(W2:W8,W18:W25)</f>
        <v>0.35086777063674557</v>
      </c>
      <c r="X30" s="2">
        <f t="shared" ref="X30:Y30" si="45">SUM(X2:X8,X18:X25)</f>
        <v>1.1556540626816358</v>
      </c>
      <c r="Y30" s="2">
        <f t="shared" si="45"/>
        <v>-0.24001784552971039</v>
      </c>
      <c r="AZ30" s="2">
        <f>SUM(AZ2:AZ8,AZ18:AZ25)</f>
        <v>0.25705569188162564</v>
      </c>
      <c r="BA30" s="2">
        <f t="shared" ref="BA30:BB30" si="46">SUM(BA2:BA8,BA18:BA25)</f>
        <v>0.14699544328795824</v>
      </c>
      <c r="BB30" s="2">
        <f t="shared" si="46"/>
        <v>-5.1111642795769338E-2</v>
      </c>
    </row>
    <row r="35" spans="17:22" x14ac:dyDescent="0.3">
      <c r="Q35" s="1"/>
      <c r="R35" s="4" t="s">
        <v>54</v>
      </c>
      <c r="S35" s="4"/>
      <c r="T35" s="4"/>
    </row>
    <row r="36" spans="17:22" x14ac:dyDescent="0.3">
      <c r="Q36" s="2"/>
      <c r="R36" s="3" t="s">
        <v>55</v>
      </c>
    </row>
    <row r="37" spans="17:22" x14ac:dyDescent="0.3">
      <c r="Q37" s="7" t="s">
        <v>36</v>
      </c>
      <c r="R37" s="7"/>
      <c r="S37" s="7"/>
      <c r="T37" s="7"/>
      <c r="U37" s="7"/>
      <c r="V37" s="7"/>
    </row>
    <row r="38" spans="17:22" x14ac:dyDescent="0.3">
      <c r="Q38" s="7"/>
      <c r="R38" s="7"/>
      <c r="S38" s="7"/>
      <c r="T38" s="7"/>
      <c r="U38" s="7"/>
      <c r="V38" s="7"/>
    </row>
    <row r="39" spans="17:22" x14ac:dyDescent="0.3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KMAC_PC</cp:lastModifiedBy>
  <dcterms:created xsi:type="dcterms:W3CDTF">2021-11-06T13:45:30Z</dcterms:created>
  <dcterms:modified xsi:type="dcterms:W3CDTF">2021-11-22T15:50:38Z</dcterms:modified>
</cp:coreProperties>
</file>