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544q894\Documents\GitHub\structures-calc\src\"/>
    </mc:Choice>
  </mc:AlternateContent>
  <xr:revisionPtr revIDLastSave="0" documentId="8_{2F40EE46-CBAE-4E50-A3A1-6AC3D683B50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D8" i="1"/>
  <c r="D21" i="1"/>
  <c r="E21" i="1"/>
  <c r="E7" i="1"/>
  <c r="E20" i="1" l="1"/>
  <c r="D20" i="1"/>
  <c r="E19" i="1" l="1"/>
  <c r="D19" i="1"/>
  <c r="E18" i="1" l="1"/>
  <c r="D18" i="1"/>
  <c r="AJ15" i="1" l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7" i="1"/>
  <c r="D9" i="1"/>
  <c r="D10" i="1"/>
  <c r="D6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L12" i="1" l="1"/>
  <c r="N12" i="1" s="1"/>
  <c r="L16" i="1"/>
  <c r="N16" i="1" s="1"/>
  <c r="L18" i="1"/>
  <c r="N18" i="1" s="1"/>
  <c r="L19" i="1"/>
  <c r="L24" i="1"/>
  <c r="N24" i="1" s="1"/>
  <c r="L25" i="1"/>
  <c r="N25" i="1" s="1"/>
  <c r="L28" i="1"/>
  <c r="N28" i="1" s="1"/>
  <c r="L20" i="1"/>
  <c r="N20" i="1" s="1"/>
  <c r="L26" i="1"/>
  <c r="N26" i="1" s="1"/>
  <c r="L17" i="1"/>
  <c r="L23" i="1"/>
  <c r="N23" i="1" s="1"/>
  <c r="L22" i="1"/>
  <c r="N22" i="1" s="1"/>
  <c r="L21" i="1"/>
  <c r="N21" i="1" s="1"/>
  <c r="L27" i="1"/>
  <c r="N27" i="1" s="1"/>
  <c r="L15" i="1"/>
  <c r="N15" i="1" s="1"/>
  <c r="K2" i="1"/>
  <c r="M2" i="1" s="1"/>
  <c r="K20" i="1"/>
  <c r="K21" i="1"/>
  <c r="K26" i="1"/>
  <c r="K27" i="1"/>
  <c r="K16" i="1"/>
  <c r="K18" i="1"/>
  <c r="K19" i="1"/>
  <c r="M19" i="1" s="1"/>
  <c r="K24" i="1"/>
  <c r="K25" i="1"/>
  <c r="K28" i="1"/>
  <c r="K15" i="1"/>
  <c r="K17" i="1"/>
  <c r="M17" i="1" s="1"/>
  <c r="K23" i="1"/>
  <c r="K22" i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U14" i="1" l="1"/>
  <c r="W14" i="1" s="1"/>
  <c r="BA14" i="1" s="1"/>
  <c r="U17" i="1"/>
  <c r="U23" i="1"/>
  <c r="U28" i="1"/>
  <c r="U19" i="1"/>
  <c r="U22" i="1"/>
  <c r="U24" i="1"/>
  <c r="W24" i="1" s="1"/>
  <c r="BA24" i="1" s="1"/>
  <c r="U26" i="1"/>
  <c r="U27" i="1"/>
  <c r="U15" i="1"/>
  <c r="U18" i="1"/>
  <c r="U21" i="1"/>
  <c r="U20" i="1"/>
  <c r="U25" i="1"/>
  <c r="U16" i="1"/>
  <c r="V8" i="1"/>
  <c r="X8" i="1" s="1"/>
  <c r="AZ8" i="1" s="1"/>
  <c r="V20" i="1"/>
  <c r="X20" i="1" s="1"/>
  <c r="AZ20" i="1" s="1"/>
  <c r="V25" i="1"/>
  <c r="X25" i="1" s="1"/>
  <c r="AZ25" i="1" s="1"/>
  <c r="V28" i="1"/>
  <c r="X28" i="1" s="1"/>
  <c r="AZ28" i="1" s="1"/>
  <c r="V27" i="1"/>
  <c r="X27" i="1" s="1"/>
  <c r="AZ27" i="1" s="1"/>
  <c r="V16" i="1"/>
  <c r="X16" i="1" s="1"/>
  <c r="AZ16" i="1" s="1"/>
  <c r="V17" i="1"/>
  <c r="X17" i="1" s="1"/>
  <c r="AZ17" i="1" s="1"/>
  <c r="V23" i="1"/>
  <c r="X23" i="1" s="1"/>
  <c r="AZ23" i="1" s="1"/>
  <c r="V21" i="1"/>
  <c r="X21" i="1" s="1"/>
  <c r="AZ21" i="1" s="1"/>
  <c r="V19" i="1"/>
  <c r="X19" i="1" s="1"/>
  <c r="AZ19" i="1" s="1"/>
  <c r="V22" i="1"/>
  <c r="X22" i="1" s="1"/>
  <c r="AZ22" i="1" s="1"/>
  <c r="V24" i="1"/>
  <c r="V26" i="1"/>
  <c r="X26" i="1" s="1"/>
  <c r="AZ26" i="1" s="1"/>
  <c r="V15" i="1"/>
  <c r="X15" i="1" s="1"/>
  <c r="AZ15" i="1" s="1"/>
  <c r="V18" i="1"/>
  <c r="X18" i="1" s="1"/>
  <c r="AZ18" i="1" s="1"/>
  <c r="O20" i="1"/>
  <c r="M20" i="1"/>
  <c r="O24" i="1"/>
  <c r="M24" i="1"/>
  <c r="O27" i="1"/>
  <c r="M27" i="1"/>
  <c r="O19" i="1"/>
  <c r="N19" i="1"/>
  <c r="M23" i="1"/>
  <c r="O23" i="1"/>
  <c r="M15" i="1"/>
  <c r="O15" i="1"/>
  <c r="M26" i="1"/>
  <c r="O26" i="1"/>
  <c r="O25" i="1"/>
  <c r="M25" i="1"/>
  <c r="M16" i="1"/>
  <c r="O16" i="1"/>
  <c r="M22" i="1"/>
  <c r="O22" i="1"/>
  <c r="M28" i="1"/>
  <c r="O28" i="1"/>
  <c r="M18" i="1"/>
  <c r="O18" i="1"/>
  <c r="M21" i="1"/>
  <c r="O21" i="1"/>
  <c r="O17" i="1"/>
  <c r="N17" i="1"/>
  <c r="O12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AK3" i="1" l="1"/>
  <c r="AJ3" i="1"/>
  <c r="AZ2" i="1"/>
  <c r="W21" i="1"/>
  <c r="BA21" i="1" s="1"/>
  <c r="Y21" i="1"/>
  <c r="BB21" i="1" s="1"/>
  <c r="W26" i="1"/>
  <c r="BA26" i="1" s="1"/>
  <c r="Y26" i="1"/>
  <c r="BB26" i="1" s="1"/>
  <c r="W28" i="1"/>
  <c r="BA28" i="1" s="1"/>
  <c r="Y28" i="1"/>
  <c r="BB28" i="1" s="1"/>
  <c r="Y24" i="1"/>
  <c r="BB24" i="1" s="1"/>
  <c r="X24" i="1"/>
  <c r="AZ24" i="1" s="1"/>
  <c r="W16" i="1"/>
  <c r="BA16" i="1" s="1"/>
  <c r="Y16" i="1"/>
  <c r="BB16" i="1" s="1"/>
  <c r="W18" i="1"/>
  <c r="BA18" i="1" s="1"/>
  <c r="Y18" i="1"/>
  <c r="BB18" i="1" s="1"/>
  <c r="Y23" i="1"/>
  <c r="BB23" i="1" s="1"/>
  <c r="W23" i="1"/>
  <c r="BA23" i="1" s="1"/>
  <c r="W25" i="1"/>
  <c r="BA25" i="1" s="1"/>
  <c r="Y25" i="1"/>
  <c r="BB25" i="1" s="1"/>
  <c r="Y15" i="1"/>
  <c r="BB15" i="1" s="1"/>
  <c r="W15" i="1"/>
  <c r="BA15" i="1" s="1"/>
  <c r="W22" i="1"/>
  <c r="BA22" i="1" s="1"/>
  <c r="Y22" i="1"/>
  <c r="BB22" i="1" s="1"/>
  <c r="W17" i="1"/>
  <c r="BA17" i="1" s="1"/>
  <c r="Y17" i="1"/>
  <c r="BB17" i="1" s="1"/>
  <c r="W20" i="1"/>
  <c r="BA20" i="1" s="1"/>
  <c r="Y20" i="1"/>
  <c r="BB20" i="1" s="1"/>
  <c r="Y27" i="1"/>
  <c r="BB27" i="1" s="1"/>
  <c r="W27" i="1"/>
  <c r="BA27" i="1" s="1"/>
  <c r="Y19" i="1"/>
  <c r="BB19" i="1" s="1"/>
  <c r="W19" i="1"/>
  <c r="BA19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29" i="1"/>
  <c r="BB29" i="1" s="1"/>
  <c r="AJ5" i="1" l="1"/>
  <c r="BB2" i="1"/>
  <c r="AL3" i="1"/>
  <c r="AM3" i="1" s="1"/>
  <c r="BA2" i="1"/>
  <c r="AK5" i="1" l="1"/>
  <c r="AL5" i="1"/>
  <c r="AM5" i="1" l="1"/>
</calcChain>
</file>

<file path=xl/sharedStrings.xml><?xml version="1.0" encoding="utf-8"?>
<sst xmlns="http://schemas.openxmlformats.org/spreadsheetml/2006/main" count="477" uniqueCount="105">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</sst>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487680</xdr:colOff>
      <xdr:row>29</xdr:row>
      <xdr:rowOff>160020</xdr:rowOff>
    </xdr:from>
    <xdr:to>
      <xdr:col>37</xdr:col>
      <xdr:colOff>983455</xdr:colOff>
      <xdr:row>52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0" y="546354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zoomScaleNormal="100" workbookViewId="0">
      <selection activeCell="AZ30" sqref="AZ30:BB30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6" width="14.7109375" bestFit="1" customWidth="1"/>
    <col min="37" max="37" width="20" bestFit="1" customWidth="1"/>
    <col min="38" max="38" width="23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0.61325373480652101</v>
      </c>
      <c r="L2">
        <f t="shared" ref="L2:L29" si="1">E2-$AI$3</f>
        <v>-0.49764682395301274</v>
      </c>
      <c r="M2">
        <f>C2*K2^2</f>
        <v>8.8143783575190648E-2</v>
      </c>
      <c r="N2">
        <f>C2*L2^2</f>
        <v>5.8043522200903322E-2</v>
      </c>
      <c r="O2">
        <f>C2*K2*L2</f>
        <v>-7.1527446891512886E-2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0.70681204634171779</v>
      </c>
      <c r="V2">
        <f t="shared" ref="V2:V29" si="4">E2-$AI$5</f>
        <v>-0.87826718277101667</v>
      </c>
      <c r="W2">
        <f>C2*U2^2</f>
        <v>0.11708982863760156</v>
      </c>
      <c r="X2">
        <f>C2*V2^2</f>
        <v>0.18078591664043869</v>
      </c>
      <c r="Y2">
        <f>C2*U2*V2</f>
        <v>-0.14549292766152136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1.3773531760469873</v>
      </c>
      <c r="AU2" t="s">
        <v>62</v>
      </c>
      <c r="AV2" t="s">
        <v>62</v>
      </c>
      <c r="AW2" t="s">
        <v>62</v>
      </c>
      <c r="AX2">
        <v>46</v>
      </c>
      <c r="AZ2">
        <f>(Q2)*(H2+X2)</f>
        <v>5.8069125270093433E-2</v>
      </c>
      <c r="BA2">
        <f>(Q2)*(I2+W2)</f>
        <v>1.4938680629321544E-2</v>
      </c>
      <c r="BB2">
        <f>(Q2)*(J2+Y2)</f>
        <v>-1.8550348276843973E-2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-0.41799626519347899</v>
      </c>
      <c r="L3">
        <f t="shared" si="1"/>
        <v>-0.49764682395301274</v>
      </c>
      <c r="M3">
        <f t="shared" ref="M3:M29" si="7">C3*K3^2</f>
        <v>4.2381209824099514E-2</v>
      </c>
      <c r="N3">
        <f t="shared" ref="N3:N29" si="8">C3*L3^2</f>
        <v>6.0071851908871356E-2</v>
      </c>
      <c r="O3">
        <f t="shared" ref="O3:O29" si="9">C3*K3*L3</f>
        <v>5.045708830553057E-2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-0.32443795365828221</v>
      </c>
      <c r="V3">
        <f t="shared" si="4"/>
        <v>-0.87826718277101667</v>
      </c>
      <c r="W3">
        <f t="shared" ref="W3:W29" si="13">C3*U3^2</f>
        <v>2.5532412620015817E-2</v>
      </c>
      <c r="X3">
        <f t="shared" ref="X3:X29" si="14">C3*V3^2</f>
        <v>0.18710347683664483</v>
      </c>
      <c r="Y3">
        <f t="shared" ref="Y3:Y29" si="15">C3*U3*V3</f>
        <v>6.9117314569019442E-2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-0.58200373480652101</v>
      </c>
      <c r="AI3">
        <f>G30/C30</f>
        <v>-1.3773531760469873</v>
      </c>
      <c r="AJ3">
        <f>H30+N30</f>
        <v>1.238869970061333</v>
      </c>
      <c r="AK3">
        <f>I30+M30</f>
        <v>0.54975615257209109</v>
      </c>
      <c r="AL3">
        <f>J30+O30</f>
        <v>-0.22201564836527179</v>
      </c>
      <c r="AM3">
        <f>(AJ3*AK3)-AL3^2</f>
        <v>0.63178544015896809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-0.49764682395301274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2.6442347890625231E-2</v>
      </c>
      <c r="BA3">
        <f t="shared" ref="BA3:BA29" si="18">(Q3)*(I3+W3)</f>
        <v>3.9498707364581484E-2</v>
      </c>
      <c r="BB3">
        <f t="shared" ref="BB3:BB29" si="19">(Q3)*(J3+Y3)</f>
        <v>-8.4974435271120154E-4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-0.16799626519347899</v>
      </c>
      <c r="L4">
        <f t="shared" si="1"/>
        <v>1.3148531760469873</v>
      </c>
      <c r="M4">
        <f t="shared" si="7"/>
        <v>5.2917647098045719E-3</v>
      </c>
      <c r="N4">
        <f t="shared" si="8"/>
        <v>0.32415728898015927</v>
      </c>
      <c r="O4">
        <f t="shared" si="9"/>
        <v>-4.1416954285064582E-2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-7.4437953658282208E-2</v>
      </c>
      <c r="V4">
        <f t="shared" si="4"/>
        <v>0.93423281722898333</v>
      </c>
      <c r="W4">
        <f t="shared" si="13"/>
        <v>1.0389391771561068E-3</v>
      </c>
      <c r="X4">
        <f t="shared" si="14"/>
        <v>0.16364830439767555</v>
      </c>
      <c r="Y4">
        <f t="shared" si="15"/>
        <v>-1.303919609155078E-2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1.2701664489257355E-2</v>
      </c>
      <c r="BA4">
        <f t="shared" si="18"/>
        <v>1.8969240362295985E-3</v>
      </c>
      <c r="BB4">
        <f t="shared" si="19"/>
        <v>-1.0105376970951855E-3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0.33200373480652101</v>
      </c>
      <c r="L5">
        <f t="shared" si="1"/>
        <v>-2.310146823953013</v>
      </c>
      <c r="M5">
        <f t="shared" si="7"/>
        <v>6.8891549953424211E-3</v>
      </c>
      <c r="N5">
        <f t="shared" si="8"/>
        <v>0.33354864676376206</v>
      </c>
      <c r="O5">
        <f t="shared" si="9"/>
        <v>-4.7936085843988931E-2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0.42556204634171779</v>
      </c>
      <c r="V5">
        <f t="shared" si="4"/>
        <v>-2.6907671827710167</v>
      </c>
      <c r="W5">
        <f t="shared" si="13"/>
        <v>1.1318940955409397E-2</v>
      </c>
      <c r="X5">
        <f t="shared" si="14"/>
        <v>0.45251425199234213</v>
      </c>
      <c r="Y5">
        <f t="shared" si="15"/>
        <v>-7.1568024283073295E-2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-0.67556204634171779</v>
      </c>
      <c r="AI5">
        <f>T30/R30</f>
        <v>-0.99673281722898333</v>
      </c>
      <c r="AJ5">
        <f>AZ30</f>
        <v>0.17788782191558494</v>
      </c>
      <c r="AK5">
        <f>BA30</f>
        <v>0.10986827942772688</v>
      </c>
      <c r="AL5">
        <f>BB30</f>
        <v>-3.4450339415175057E-2</v>
      </c>
      <c r="AM5">
        <f>(AJ5*AK5)-AL5^2</f>
        <v>1.835740303919044E-2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3.5076161495552344E-2</v>
      </c>
      <c r="BA5">
        <f t="shared" si="18"/>
        <v>9.7812938237756158E-4</v>
      </c>
      <c r="BB5">
        <f t="shared" si="19"/>
        <v>-5.54652188193818E-3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0.70700373480652101</v>
      </c>
      <c r="L6">
        <f t="shared" si="1"/>
        <v>1.3148531760469873</v>
      </c>
      <c r="M6">
        <f t="shared" si="7"/>
        <v>7.8102231410995234E-3</v>
      </c>
      <c r="N6">
        <f t="shared" si="8"/>
        <v>2.7013107415013275E-2</v>
      </c>
      <c r="O6">
        <f t="shared" si="9"/>
        <v>1.4525095409178689E-2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0.80056204634171779</v>
      </c>
      <c r="V6">
        <f t="shared" si="4"/>
        <v>0.93423281722898333</v>
      </c>
      <c r="W6">
        <f t="shared" si="13"/>
        <v>1.0014056094419355E-2</v>
      </c>
      <c r="X6">
        <f t="shared" si="14"/>
        <v>1.3637358699806297E-2</v>
      </c>
      <c r="Y6">
        <f t="shared" si="15"/>
        <v>1.1686114623756608E-2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7.7166026198176403E-3</v>
      </c>
      <c r="BA6">
        <f t="shared" si="18"/>
        <v>5.6694366477740184E-3</v>
      </c>
      <c r="BB6">
        <f t="shared" si="19"/>
        <v>6.6026547624224831E-3</v>
      </c>
    </row>
    <row r="7" spans="1:54" x14ac:dyDescent="0.25">
      <c r="A7" t="s">
        <v>17</v>
      </c>
      <c r="B7">
        <v>6</v>
      </c>
      <c r="C7">
        <f t="shared" ref="C7:C29" si="20">0.125*0.125</f>
        <v>1.5625E-2</v>
      </c>
      <c r="D7">
        <f t="shared" ref="D7:D17" si="21">(1/16)+(1/8)/2</f>
        <v>0.125</v>
      </c>
      <c r="E7" s="5">
        <f>-0.1875</f>
        <v>-0.1875</v>
      </c>
      <c r="F7">
        <f t="shared" si="5"/>
        <v>1.953125E-3</v>
      </c>
      <c r="G7">
        <f t="shared" si="6"/>
        <v>-2.9296875E-3</v>
      </c>
      <c r="H7">
        <f t="shared" ref="H7:I29" si="22">((1/8)^4)/12</f>
        <v>2.0345052083333332E-5</v>
      </c>
      <c r="I7">
        <f t="shared" si="22"/>
        <v>2.0345052083333332E-5</v>
      </c>
      <c r="J7">
        <v>0</v>
      </c>
      <c r="K7">
        <f t="shared" si="0"/>
        <v>0.70700373480652101</v>
      </c>
      <c r="L7">
        <f t="shared" si="1"/>
        <v>1.1898531760469873</v>
      </c>
      <c r="M7">
        <f t="shared" si="7"/>
        <v>7.8102231410995234E-3</v>
      </c>
      <c r="N7">
        <f t="shared" si="8"/>
        <v>2.2121102821079732E-2</v>
      </c>
      <c r="O7">
        <f t="shared" si="9"/>
        <v>1.3144228739634702E-2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>
        <f t="shared" si="12"/>
        <v>-1.6552734374999998E-3</v>
      </c>
      <c r="U7">
        <f t="shared" si="3"/>
        <v>0.80056204634171779</v>
      </c>
      <c r="V7">
        <f t="shared" si="4"/>
        <v>0.80923281722898333</v>
      </c>
      <c r="W7">
        <f t="shared" si="13"/>
        <v>1.0014056094419355E-2</v>
      </c>
      <c r="X7">
        <f t="shared" si="14"/>
        <v>1.0232152382505581E-2</v>
      </c>
      <c r="Y7">
        <f t="shared" si="15"/>
        <v>1.0122516876995441E-2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5.792661050542736E-3</v>
      </c>
      <c r="BA7">
        <f t="shared" si="18"/>
        <v>5.6694366477740184E-3</v>
      </c>
      <c r="BB7">
        <f t="shared" si="19"/>
        <v>5.7192220355024234E-3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>0.25</f>
        <v>0.25</v>
      </c>
      <c r="E8">
        <v>-6.25E-2</v>
      </c>
      <c r="F8">
        <f t="shared" si="5"/>
        <v>3.90625E-3</v>
      </c>
      <c r="G8">
        <f t="shared" si="6"/>
        <v>-9.765625E-4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0.83200373480652101</v>
      </c>
      <c r="L8">
        <f t="shared" si="1"/>
        <v>1.3148531760469873</v>
      </c>
      <c r="M8">
        <f t="shared" si="7"/>
        <v>1.0816097105187496E-2</v>
      </c>
      <c r="N8">
        <f t="shared" si="8"/>
        <v>2.7013107415013275E-2</v>
      </c>
      <c r="O8">
        <f t="shared" si="9"/>
        <v>1.7093168018645459E-2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2.2070312499999998E-3</v>
      </c>
      <c r="T8">
        <f t="shared" si="12"/>
        <v>-5.5175781249999995E-4</v>
      </c>
      <c r="U8">
        <f t="shared" si="3"/>
        <v>0.92556204634171779</v>
      </c>
      <c r="V8">
        <f t="shared" si="4"/>
        <v>0.93423281722898333</v>
      </c>
      <c r="W8">
        <f t="shared" si="13"/>
        <v>1.338539221294169E-2</v>
      </c>
      <c r="X8">
        <f t="shared" si="14"/>
        <v>1.3637358699806297E-2</v>
      </c>
      <c r="Y8">
        <f t="shared" si="15"/>
        <v>1.3510788094906967E-2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8" t="s">
        <v>82</v>
      </c>
      <c r="AH8" s="8"/>
      <c r="AI8" s="8"/>
      <c r="AJ8" s="8"/>
      <c r="AK8" s="8"/>
      <c r="AL8" s="8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>
        <f t="shared" si="17"/>
        <v>7.7166026198176403E-3</v>
      </c>
      <c r="BA8">
        <f t="shared" si="18"/>
        <v>7.5742415547391372E-3</v>
      </c>
      <c r="BB8">
        <f t="shared" si="19"/>
        <v>7.6335952736224354E-3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0.70700373480652101</v>
      </c>
      <c r="L9" t="e">
        <f t="shared" si="1"/>
        <v>#VALUE!</v>
      </c>
      <c r="M9">
        <f t="shared" si="7"/>
        <v>7.8102231410995234E-3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0.80056204634171779</v>
      </c>
      <c r="V9" t="e">
        <f t="shared" si="4"/>
        <v>#VALUE!</v>
      </c>
      <c r="W9">
        <f t="shared" si="13"/>
        <v>1.0014056094419355E-2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5.6694366477740184E-3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0.70700373480652101</v>
      </c>
      <c r="L10" t="e">
        <f t="shared" si="1"/>
        <v>#VALUE!</v>
      </c>
      <c r="M10">
        <f t="shared" si="7"/>
        <v>7.8102231410995234E-3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0.80056204634171779</v>
      </c>
      <c r="V10" t="e">
        <f t="shared" si="4"/>
        <v>#VALUE!</v>
      </c>
      <c r="W10">
        <f t="shared" si="13"/>
        <v>1.0014056094419355E-2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5.6694366477740184E-3</v>
      </c>
      <c r="BB10" t="e">
        <f t="shared" si="19"/>
        <v>#VALUE!</v>
      </c>
    </row>
    <row r="11" spans="1:54" x14ac:dyDescent="0.25">
      <c r="A11" t="s">
        <v>85</v>
      </c>
      <c r="B11">
        <v>10</v>
      </c>
      <c r="C11">
        <f t="shared" si="20"/>
        <v>1.5625E-2</v>
      </c>
      <c r="D11">
        <f t="shared" si="21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0.70700373480652101</v>
      </c>
      <c r="L11" t="e">
        <f t="shared" si="1"/>
        <v>#VALUE!</v>
      </c>
      <c r="M11">
        <f t="shared" si="7"/>
        <v>7.8102231410995234E-3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0.80056204634171779</v>
      </c>
      <c r="V11" t="e">
        <f t="shared" si="4"/>
        <v>#VALUE!</v>
      </c>
      <c r="W11">
        <f t="shared" si="13"/>
        <v>1.0014056094419355E-2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5.6694366477740184E-3</v>
      </c>
      <c r="BB11" t="e">
        <f t="shared" si="19"/>
        <v>#VALUE!</v>
      </c>
    </row>
    <row r="12" spans="1:54" x14ac:dyDescent="0.25">
      <c r="A12" t="s">
        <v>86</v>
      </c>
      <c r="B12">
        <v>11</v>
      </c>
      <c r="C12">
        <f t="shared" si="20"/>
        <v>1.5625E-2</v>
      </c>
      <c r="D12">
        <f t="shared" si="21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0.70700373480652101</v>
      </c>
      <c r="L12" t="e">
        <f t="shared" si="1"/>
        <v>#VALUE!</v>
      </c>
      <c r="M12">
        <f t="shared" si="7"/>
        <v>7.8102231410995234E-3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0.80056204634171779</v>
      </c>
      <c r="V12" t="e">
        <f t="shared" si="4"/>
        <v>#VALUE!</v>
      </c>
      <c r="W12">
        <f t="shared" si="13"/>
        <v>1.0014056094419355E-2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5.6694366477740184E-3</v>
      </c>
      <c r="BB12" t="e">
        <f t="shared" si="19"/>
        <v>#VALUE!</v>
      </c>
    </row>
    <row r="13" spans="1:54" x14ac:dyDescent="0.25">
      <c r="A13" t="s">
        <v>87</v>
      </c>
      <c r="B13">
        <v>12</v>
      </c>
      <c r="C13">
        <f t="shared" si="20"/>
        <v>1.5625E-2</v>
      </c>
      <c r="D13">
        <f t="shared" si="21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0.70700373480652101</v>
      </c>
      <c r="L13" t="e">
        <f t="shared" si="1"/>
        <v>#VALUE!</v>
      </c>
      <c r="M13">
        <f t="shared" si="7"/>
        <v>7.8102231410995234E-3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0.80056204634171779</v>
      </c>
      <c r="V13" t="e">
        <f t="shared" si="4"/>
        <v>#VALUE!</v>
      </c>
      <c r="W13">
        <f t="shared" si="13"/>
        <v>1.0014056094419355E-2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5.6694366477740184E-3</v>
      </c>
      <c r="BB13" t="e">
        <f t="shared" si="19"/>
        <v>#VALUE!</v>
      </c>
    </row>
    <row r="14" spans="1:54" x14ac:dyDescent="0.25">
      <c r="A14" t="s">
        <v>88</v>
      </c>
      <c r="B14">
        <v>13</v>
      </c>
      <c r="C14">
        <f t="shared" si="20"/>
        <v>1.5625E-2</v>
      </c>
      <c r="D14">
        <f t="shared" si="21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0.70700373480652101</v>
      </c>
      <c r="L14" t="e">
        <f t="shared" si="1"/>
        <v>#VALUE!</v>
      </c>
      <c r="M14">
        <f t="shared" si="7"/>
        <v>7.8102231410995234E-3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0.80056204634171779</v>
      </c>
      <c r="V14" t="e">
        <f t="shared" si="4"/>
        <v>#VALUE!</v>
      </c>
      <c r="W14">
        <f t="shared" si="13"/>
        <v>1.0014056094419355E-2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5.6694366477740184E-3</v>
      </c>
      <c r="BB14" t="e">
        <f t="shared" si="19"/>
        <v>#VALUE!</v>
      </c>
    </row>
    <row r="15" spans="1:54" x14ac:dyDescent="0.25">
      <c r="A15" t="s">
        <v>89</v>
      </c>
      <c r="B15">
        <v>14</v>
      </c>
      <c r="C15">
        <f t="shared" si="20"/>
        <v>1.5625E-2</v>
      </c>
      <c r="D15">
        <f t="shared" si="21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>
        <f t="shared" ref="K15:K28" si="24">D15-$AH$3</f>
        <v>0.70700373480652101</v>
      </c>
      <c r="L15" t="e">
        <f t="shared" ref="L15:L28" si="25">E15-$AI$3</f>
        <v>#VALUE!</v>
      </c>
      <c r="M15">
        <f t="shared" ref="M15:M28" si="26">C15*K15^2</f>
        <v>7.8102231410995234E-3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0.80056204634171779</v>
      </c>
      <c r="V15" t="e">
        <f t="shared" ref="V15:V28" si="34">E15-$AI$5</f>
        <v>#VALUE!</v>
      </c>
      <c r="W15">
        <f t="shared" ref="W15:W28" si="35">C15*U15^2</f>
        <v>1.0014056094419355E-2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v>1</v>
      </c>
      <c r="AL15" s="1">
        <v>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5.6694366477740184E-3</v>
      </c>
      <c r="BB15" t="e">
        <f t="shared" ref="BB15:BB28" si="41">(Q15)*(J15+Y15)</f>
        <v>#VALUE!</v>
      </c>
    </row>
    <row r="16" spans="1:54" x14ac:dyDescent="0.25">
      <c r="A16" t="s">
        <v>90</v>
      </c>
      <c r="B16">
        <v>15</v>
      </c>
      <c r="C16">
        <f t="shared" si="20"/>
        <v>1.5625E-2</v>
      </c>
      <c r="D16">
        <f t="shared" si="21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2"/>
        <v>2.0345052083333332E-5</v>
      </c>
      <c r="I16">
        <f t="shared" si="22"/>
        <v>2.0345052083333332E-5</v>
      </c>
      <c r="J16">
        <v>0</v>
      </c>
      <c r="K16">
        <f t="shared" si="24"/>
        <v>0.70700373480652101</v>
      </c>
      <c r="L16" t="e">
        <f t="shared" si="25"/>
        <v>#VALUE!</v>
      </c>
      <c r="M16">
        <f t="shared" si="26"/>
        <v>7.8102231410995234E-3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0.80056204634171779</v>
      </c>
      <c r="V16" t="e">
        <f t="shared" si="34"/>
        <v>#VALUE!</v>
      </c>
      <c r="W16">
        <f t="shared" si="35"/>
        <v>1.0014056094419355E-2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5.6694366477740184E-3</v>
      </c>
      <c r="BB16" t="e">
        <f t="shared" si="41"/>
        <v>#VALUE!</v>
      </c>
    </row>
    <row r="17" spans="1:54" x14ac:dyDescent="0.25">
      <c r="A17" t="s">
        <v>91</v>
      </c>
      <c r="B17">
        <v>16</v>
      </c>
      <c r="C17">
        <f t="shared" si="20"/>
        <v>1.5625E-2</v>
      </c>
      <c r="D17">
        <f t="shared" si="21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2"/>
        <v>2.0345052083333332E-5</v>
      </c>
      <c r="I17">
        <f t="shared" si="22"/>
        <v>2.0345052083333332E-5</v>
      </c>
      <c r="J17">
        <v>0</v>
      </c>
      <c r="K17">
        <f t="shared" si="24"/>
        <v>0.70700373480652101</v>
      </c>
      <c r="L17" t="e">
        <f t="shared" si="25"/>
        <v>#VALUE!</v>
      </c>
      <c r="M17">
        <f t="shared" si="26"/>
        <v>7.8102231410995234E-3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0.80056204634171779</v>
      </c>
      <c r="V17" t="e">
        <f t="shared" si="34"/>
        <v>#VALUE!</v>
      </c>
      <c r="W17">
        <f t="shared" si="35"/>
        <v>1.0014056094419355E-2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5.6694366477740184E-3</v>
      </c>
      <c r="BB17" t="e">
        <f t="shared" si="41"/>
        <v>#VALUE!</v>
      </c>
    </row>
    <row r="18" spans="1:54" x14ac:dyDescent="0.25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2"/>
        <v>2.0345052083333332E-5</v>
      </c>
      <c r="I18">
        <f t="shared" si="22"/>
        <v>2.0345052083333332E-5</v>
      </c>
      <c r="J18">
        <v>0</v>
      </c>
      <c r="K18">
        <f t="shared" si="24"/>
        <v>-1.0226717169934789</v>
      </c>
      <c r="L18">
        <f t="shared" si="25"/>
        <v>1.2847556610469872</v>
      </c>
      <c r="M18">
        <f t="shared" si="26"/>
        <v>1.6341522511537348E-2</v>
      </c>
      <c r="N18">
        <f t="shared" si="27"/>
        <v>2.5790579821754395E-2</v>
      </c>
      <c r="O18">
        <f t="shared" si="28"/>
        <v>-2.0529426215625226E-2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-0.92911340545828214</v>
      </c>
      <c r="V18">
        <f t="shared" si="34"/>
        <v>0.90413530222898331</v>
      </c>
      <c r="W18">
        <f t="shared" si="35"/>
        <v>1.3488308128160721E-2</v>
      </c>
      <c r="X18">
        <f t="shared" si="36"/>
        <v>1.2772822574010859E-2</v>
      </c>
      <c r="Y18">
        <f t="shared" si="37"/>
        <v>-1.3125691088265997E-2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7.2281397087432184E-3</v>
      </c>
      <c r="BA18">
        <f t="shared" si="40"/>
        <v>7.6323890468378902E-3</v>
      </c>
      <c r="BB18">
        <f t="shared" si="41"/>
        <v>-7.4160154648702879E-3</v>
      </c>
    </row>
    <row r="19" spans="1:54" x14ac:dyDescent="0.25">
      <c r="A19" t="s">
        <v>22</v>
      </c>
      <c r="B19">
        <v>18</v>
      </c>
      <c r="C19">
        <f t="shared" si="20"/>
        <v>1.5625E-2</v>
      </c>
      <c r="D19" s="5">
        <f>-1.5724676205</f>
        <v>-1.5724676205000001</v>
      </c>
      <c r="E19" s="5">
        <f>-0.2133768825</f>
        <v>-0.2133768825</v>
      </c>
      <c r="F19">
        <f t="shared" si="5"/>
        <v>-2.4569806570312502E-2</v>
      </c>
      <c r="G19">
        <f t="shared" si="23"/>
        <v>-3.3340137890625001E-3</v>
      </c>
      <c r="H19">
        <f t="shared" si="22"/>
        <v>2.0345052083333332E-5</v>
      </c>
      <c r="I19">
        <f t="shared" si="22"/>
        <v>2.0345052083333332E-5</v>
      </c>
      <c r="J19">
        <v>0</v>
      </c>
      <c r="K19">
        <f t="shared" si="24"/>
        <v>-0.9904638856934791</v>
      </c>
      <c r="L19">
        <f t="shared" si="25"/>
        <v>1.1639762935469873</v>
      </c>
      <c r="M19">
        <f t="shared" si="26"/>
        <v>1.5328417325984769E-2</v>
      </c>
      <c r="N19">
        <f t="shared" si="27"/>
        <v>2.1169387686552847E-2</v>
      </c>
      <c r="O19">
        <f t="shared" si="28"/>
        <v>-1.8013695040025667E-2</v>
      </c>
      <c r="P19">
        <v>1130</v>
      </c>
      <c r="Q19">
        <f t="shared" si="29"/>
        <v>0.56499999999999995</v>
      </c>
      <c r="R19">
        <f t="shared" si="30"/>
        <v>8.8281249999999992E-3</v>
      </c>
      <c r="S19">
        <f t="shared" si="31"/>
        <v>-1.3881940712226561E-2</v>
      </c>
      <c r="T19">
        <f t="shared" si="32"/>
        <v>-1.8837177908203123E-3</v>
      </c>
      <c r="U19">
        <f t="shared" si="33"/>
        <v>-0.89690557415828231</v>
      </c>
      <c r="V19">
        <f t="shared" si="34"/>
        <v>0.78335593472898335</v>
      </c>
      <c r="W19">
        <f t="shared" si="35"/>
        <v>1.2569368889940594E-2</v>
      </c>
      <c r="X19">
        <f t="shared" si="36"/>
        <v>9.5882268824237383E-3</v>
      </c>
      <c r="Y19">
        <f t="shared" si="37"/>
        <v>-1.0978067256381199E-2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>
        <f t="shared" si="39"/>
        <v>5.4288431429964949E-3</v>
      </c>
      <c r="BA19">
        <f t="shared" si="40"/>
        <v>7.1131883772435189E-3</v>
      </c>
      <c r="BB19">
        <f t="shared" si="41"/>
        <v>-6.2026079998553771E-3</v>
      </c>
    </row>
    <row r="20" spans="1:54" x14ac:dyDescent="0.25">
      <c r="A20" t="s">
        <v>23</v>
      </c>
      <c r="B20">
        <v>19</v>
      </c>
      <c r="C20">
        <f t="shared" si="20"/>
        <v>1.5625E-2</v>
      </c>
      <c r="D20">
        <f>-1.7254548192</f>
        <v>-1.7254548192000001</v>
      </c>
      <c r="E20">
        <f>-0.1248053464</f>
        <v>-0.1248053464</v>
      </c>
      <c r="F20">
        <f t="shared" si="5"/>
        <v>-2.6960231550000002E-2</v>
      </c>
      <c r="G20">
        <f t="shared" si="23"/>
        <v>-1.9500835375E-3</v>
      </c>
      <c r="H20">
        <f t="shared" si="22"/>
        <v>2.0345052083333332E-5</v>
      </c>
      <c r="I20">
        <f t="shared" si="22"/>
        <v>2.0345052083333332E-5</v>
      </c>
      <c r="J20">
        <v>0</v>
      </c>
      <c r="K20">
        <f t="shared" si="24"/>
        <v>-1.1434510843934791</v>
      </c>
      <c r="L20">
        <f t="shared" si="25"/>
        <v>1.2525478296469872</v>
      </c>
      <c r="M20">
        <f t="shared" si="26"/>
        <v>2.0429380975009737E-2</v>
      </c>
      <c r="N20">
        <f t="shared" si="27"/>
        <v>2.4513688524271531E-2</v>
      </c>
      <c r="O20">
        <f t="shared" si="28"/>
        <v>-2.2378549594758535E-2</v>
      </c>
      <c r="P20">
        <v>1130</v>
      </c>
      <c r="Q20">
        <f t="shared" si="29"/>
        <v>0.56499999999999995</v>
      </c>
      <c r="R20">
        <f t="shared" si="30"/>
        <v>8.8281249999999992E-3</v>
      </c>
      <c r="S20">
        <f t="shared" si="31"/>
        <v>-1.5232530825749999E-2</v>
      </c>
      <c r="T20">
        <f t="shared" si="32"/>
        <v>-1.1017971986874999E-3</v>
      </c>
      <c r="U20">
        <f t="shared" si="33"/>
        <v>-1.0498927728582823</v>
      </c>
      <c r="V20">
        <f t="shared" si="34"/>
        <v>0.87192747082898336</v>
      </c>
      <c r="W20">
        <f t="shared" si="35"/>
        <v>1.7223044289063325E-2</v>
      </c>
      <c r="X20">
        <f t="shared" si="36"/>
        <v>1.1879023662284808E-2</v>
      </c>
      <c r="Y20">
        <f t="shared" si="37"/>
        <v>-1.4303599219999226E-2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>
        <f t="shared" si="39"/>
        <v>6.7231433236179996E-3</v>
      </c>
      <c r="BA20">
        <f t="shared" si="40"/>
        <v>9.7425149777478608E-3</v>
      </c>
      <c r="BB20">
        <f t="shared" si="41"/>
        <v>-8.0815335592995616E-3</v>
      </c>
    </row>
    <row r="21" spans="1:54" x14ac:dyDescent="0.25">
      <c r="A21" t="s">
        <v>24</v>
      </c>
      <c r="B21">
        <v>20</v>
      </c>
      <c r="C21">
        <f t="shared" si="20"/>
        <v>1.5625E-2</v>
      </c>
      <c r="D21" s="5">
        <f>-1.6932469879</f>
        <v>-1.6932469879000001</v>
      </c>
      <c r="E21" s="5">
        <f>-0.2455847138</f>
        <v>-0.24558471379999999</v>
      </c>
      <c r="F21">
        <f t="shared" si="5"/>
        <v>-2.6456984185937501E-2</v>
      </c>
      <c r="G21">
        <f t="shared" si="23"/>
        <v>-3.8372611531249999E-3</v>
      </c>
      <c r="H21">
        <f t="shared" si="22"/>
        <v>2.0345052083333332E-5</v>
      </c>
      <c r="I21">
        <f t="shared" si="22"/>
        <v>2.0345052083333332E-5</v>
      </c>
      <c r="J21">
        <v>0</v>
      </c>
      <c r="K21">
        <f t="shared" si="24"/>
        <v>-1.111243253093479</v>
      </c>
      <c r="L21">
        <f t="shared" si="25"/>
        <v>1.1317684622469872</v>
      </c>
      <c r="M21">
        <f t="shared" si="26"/>
        <v>1.929471199290278E-2</v>
      </c>
      <c r="N21">
        <f t="shared" si="27"/>
        <v>2.0014060189639221E-2</v>
      </c>
      <c r="O21">
        <f t="shared" si="28"/>
        <v>-1.9651094808374164E-2</v>
      </c>
      <c r="P21">
        <v>1130</v>
      </c>
      <c r="Q21">
        <f t="shared" si="29"/>
        <v>0.56499999999999995</v>
      </c>
      <c r="R21">
        <f t="shared" si="30"/>
        <v>8.8281249999999992E-3</v>
      </c>
      <c r="S21">
        <f t="shared" si="31"/>
        <v>-1.4948196065054686E-2</v>
      </c>
      <c r="T21">
        <f t="shared" si="32"/>
        <v>-2.1680525515156246E-3</v>
      </c>
      <c r="U21">
        <f t="shared" si="33"/>
        <v>-1.0176849415582823</v>
      </c>
      <c r="V21">
        <f t="shared" si="34"/>
        <v>0.7511481034289833</v>
      </c>
      <c r="W21">
        <f t="shared" si="35"/>
        <v>1.6182541254288817E-2</v>
      </c>
      <c r="X21">
        <f t="shared" si="36"/>
        <v>8.8159917700774779E-3</v>
      </c>
      <c r="Y21">
        <f t="shared" si="37"/>
        <v>-1.1944251777183428E-2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>
        <f t="shared" si="39"/>
        <v>4.9925303045208584E-3</v>
      </c>
      <c r="BA21">
        <f t="shared" si="40"/>
        <v>9.1546307631002639E-3</v>
      </c>
      <c r="BB21">
        <f t="shared" si="41"/>
        <v>-6.748502254108636E-3</v>
      </c>
    </row>
    <row r="22" spans="1:54" x14ac:dyDescent="0.25">
      <c r="A22" t="s">
        <v>25</v>
      </c>
      <c r="B22">
        <v>21</v>
      </c>
      <c r="C22">
        <f t="shared" si="20"/>
        <v>1.5625E-2</v>
      </c>
      <c r="D22" s="1" t="s">
        <v>29</v>
      </c>
      <c r="E22" s="1" t="s">
        <v>29</v>
      </c>
      <c r="F22" t="e">
        <f t="shared" si="5"/>
        <v>#VALUE!</v>
      </c>
      <c r="G22" t="e">
        <f t="shared" si="23"/>
        <v>#VALUE!</v>
      </c>
      <c r="H22">
        <f t="shared" si="22"/>
        <v>2.0345052083333332E-5</v>
      </c>
      <c r="I22">
        <f t="shared" si="22"/>
        <v>2.0345052083333332E-5</v>
      </c>
      <c r="J22">
        <v>0</v>
      </c>
      <c r="K22" t="e">
        <f t="shared" si="24"/>
        <v>#VALUE!</v>
      </c>
      <c r="L22" t="e">
        <f t="shared" si="25"/>
        <v>#VALUE!</v>
      </c>
      <c r="M22" t="e">
        <f t="shared" si="26"/>
        <v>#VALUE!</v>
      </c>
      <c r="N22" t="e">
        <f t="shared" si="27"/>
        <v>#VALUE!</v>
      </c>
      <c r="O22" t="e">
        <f t="shared" si="28"/>
        <v>#VALUE!</v>
      </c>
      <c r="P22">
        <v>1130</v>
      </c>
      <c r="Q22">
        <f t="shared" si="29"/>
        <v>0.56499999999999995</v>
      </c>
      <c r="R22">
        <f t="shared" si="30"/>
        <v>8.8281249999999992E-3</v>
      </c>
      <c r="S22" t="e">
        <f t="shared" si="31"/>
        <v>#VALUE!</v>
      </c>
      <c r="T22" t="e">
        <f t="shared" si="32"/>
        <v>#VALUE!</v>
      </c>
      <c r="U22" t="e">
        <f t="shared" si="33"/>
        <v>#VALUE!</v>
      </c>
      <c r="V22" t="e">
        <f t="shared" si="34"/>
        <v>#VALUE!</v>
      </c>
      <c r="W22" t="e">
        <f t="shared" si="35"/>
        <v>#VALUE!</v>
      </c>
      <c r="X22" t="e">
        <f t="shared" si="36"/>
        <v>#VALUE!</v>
      </c>
      <c r="Y22" t="e">
        <f t="shared" si="37"/>
        <v>#VALUE!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 t="e">
        <f t="shared" si="39"/>
        <v>#VALUE!</v>
      </c>
      <c r="BA22" t="e">
        <f t="shared" si="40"/>
        <v>#VALUE!</v>
      </c>
      <c r="BB22" t="e">
        <f t="shared" si="41"/>
        <v>#VALUE!</v>
      </c>
    </row>
    <row r="23" spans="1:54" x14ac:dyDescent="0.25">
      <c r="A23" t="s">
        <v>92</v>
      </c>
      <c r="B23">
        <v>22</v>
      </c>
      <c r="C23">
        <f t="shared" si="20"/>
        <v>1.5625E-2</v>
      </c>
      <c r="D23" s="1" t="s">
        <v>29</v>
      </c>
      <c r="E23" s="1" t="s">
        <v>29</v>
      </c>
      <c r="F23" t="e">
        <f t="shared" si="5"/>
        <v>#VALUE!</v>
      </c>
      <c r="G23" t="e">
        <f t="shared" si="23"/>
        <v>#VALUE!</v>
      </c>
      <c r="H23">
        <f t="shared" si="22"/>
        <v>2.0345052083333332E-5</v>
      </c>
      <c r="I23">
        <f t="shared" si="22"/>
        <v>2.0345052083333332E-5</v>
      </c>
      <c r="J23">
        <v>0</v>
      </c>
      <c r="K23" t="e">
        <f t="shared" si="24"/>
        <v>#VALUE!</v>
      </c>
      <c r="L23" t="e">
        <f t="shared" si="25"/>
        <v>#VALUE!</v>
      </c>
      <c r="M23" t="e">
        <f t="shared" si="26"/>
        <v>#VALUE!</v>
      </c>
      <c r="N23" t="e">
        <f t="shared" si="27"/>
        <v>#VALUE!</v>
      </c>
      <c r="O23" t="e">
        <f t="shared" si="28"/>
        <v>#VALUE!</v>
      </c>
      <c r="P23">
        <v>1130</v>
      </c>
      <c r="Q23">
        <f t="shared" si="29"/>
        <v>0.56499999999999995</v>
      </c>
      <c r="R23">
        <f t="shared" si="30"/>
        <v>8.8281249999999992E-3</v>
      </c>
      <c r="S23" t="e">
        <f t="shared" si="31"/>
        <v>#VALUE!</v>
      </c>
      <c r="T23" t="e">
        <f t="shared" si="32"/>
        <v>#VALUE!</v>
      </c>
      <c r="U23" t="e">
        <f t="shared" si="33"/>
        <v>#VALUE!</v>
      </c>
      <c r="V23" t="e">
        <f t="shared" si="34"/>
        <v>#VALUE!</v>
      </c>
      <c r="W23" t="e">
        <f t="shared" si="35"/>
        <v>#VALUE!</v>
      </c>
      <c r="X23" t="e">
        <f t="shared" si="36"/>
        <v>#VALUE!</v>
      </c>
      <c r="Y23" t="e">
        <f t="shared" si="37"/>
        <v>#VALUE!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 t="e">
        <f t="shared" si="39"/>
        <v>#VALUE!</v>
      </c>
      <c r="BA23" t="e">
        <f t="shared" si="40"/>
        <v>#VALUE!</v>
      </c>
      <c r="BB23" t="e">
        <f t="shared" si="41"/>
        <v>#VALUE!</v>
      </c>
    </row>
    <row r="24" spans="1:54" x14ac:dyDescent="0.25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3"/>
        <v>#VALUE!</v>
      </c>
      <c r="H24">
        <f t="shared" si="22"/>
        <v>2.0345052083333332E-5</v>
      </c>
      <c r="I24">
        <f t="shared" si="22"/>
        <v>2.0345052083333332E-5</v>
      </c>
      <c r="J24">
        <v>0</v>
      </c>
      <c r="K24" t="e">
        <f t="shared" si="24"/>
        <v>#VALUE!</v>
      </c>
      <c r="L24" t="e">
        <f t="shared" si="25"/>
        <v>#VALUE!</v>
      </c>
      <c r="M24" t="e">
        <f t="shared" si="26"/>
        <v>#VALUE!</v>
      </c>
      <c r="N24" t="e">
        <f t="shared" si="27"/>
        <v>#VALUE!</v>
      </c>
      <c r="O24" t="e">
        <f t="shared" si="28"/>
        <v>#VALUE!</v>
      </c>
      <c r="P24">
        <v>1130</v>
      </c>
      <c r="Q24">
        <f t="shared" si="29"/>
        <v>0.56499999999999995</v>
      </c>
      <c r="R24">
        <f t="shared" si="30"/>
        <v>8.8281249999999992E-3</v>
      </c>
      <c r="S24" t="e">
        <f t="shared" si="31"/>
        <v>#VALUE!</v>
      </c>
      <c r="T24" t="e">
        <f t="shared" si="32"/>
        <v>#VALUE!</v>
      </c>
      <c r="U24" t="e">
        <f t="shared" si="33"/>
        <v>#VALUE!</v>
      </c>
      <c r="V24" t="e">
        <f t="shared" si="34"/>
        <v>#VALUE!</v>
      </c>
      <c r="W24" t="e">
        <f t="shared" si="35"/>
        <v>#VALUE!</v>
      </c>
      <c r="X24" t="e">
        <f t="shared" si="36"/>
        <v>#VALUE!</v>
      </c>
      <c r="Y24" t="e">
        <f t="shared" si="37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39"/>
        <v>#VALUE!</v>
      </c>
      <c r="BA24" t="e">
        <f t="shared" si="40"/>
        <v>#VALUE!</v>
      </c>
      <c r="BB24" t="e">
        <f t="shared" si="41"/>
        <v>#VALUE!</v>
      </c>
    </row>
    <row r="25" spans="1:54" x14ac:dyDescent="0.25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2"/>
        <v>2.0345052083333332E-5</v>
      </c>
      <c r="I25">
        <f t="shared" si="22"/>
        <v>2.0345052083333332E-5</v>
      </c>
      <c r="J25">
        <v>0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25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2"/>
        <v>2.0345052083333332E-5</v>
      </c>
      <c r="I26">
        <f t="shared" si="22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25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2"/>
        <v>2.0345052083333332E-5</v>
      </c>
      <c r="I27">
        <f t="shared" si="22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25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2"/>
        <v>2.0345052083333332E-5</v>
      </c>
      <c r="I28">
        <f t="shared" si="22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25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2"/>
        <v>2.0345052083333332E-5</v>
      </c>
      <c r="I29">
        <f t="shared" si="22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25">
      <c r="A30" t="s">
        <v>32</v>
      </c>
      <c r="C30" s="2">
        <f>SUM(C2:C8,C18:C21)</f>
        <v>0.83631522962906291</v>
      </c>
      <c r="F30" s="2">
        <f>SUM(F2:F8,F18:F21)</f>
        <v>-0.48673858711968787</v>
      </c>
      <c r="G30" s="2">
        <f t="shared" ref="G30:J30" si="42">SUM(G2:G8,G18:G21)</f>
        <v>-1.1519014377060552</v>
      </c>
      <c r="H30" s="2">
        <f t="shared" si="42"/>
        <v>0.29541362633431273</v>
      </c>
      <c r="I30" s="2">
        <f t="shared" si="42"/>
        <v>0.30921966327483269</v>
      </c>
      <c r="J30" s="2">
        <f t="shared" si="42"/>
        <v>-7.5781976158911218E-2</v>
      </c>
      <c r="M30" s="2">
        <f>SUM(M2:M8,M18:M21)</f>
        <v>0.24053648929725835</v>
      </c>
      <c r="N30" s="2">
        <f t="shared" ref="N30:O30" si="43">SUM(N2:N8,N18:N21)</f>
        <v>0.94345634372702025</v>
      </c>
      <c r="O30" s="2">
        <f t="shared" si="43"/>
        <v>-0.14623367220636058</v>
      </c>
      <c r="R30" s="2">
        <f>SUM(R2:R8,R18:R21)</f>
        <v>0.14198175427770546</v>
      </c>
      <c r="S30" s="2">
        <f t="shared" ref="S30:T30" si="44">SUM(S2:S8,S18:S21)</f>
        <v>-9.5917484463033637E-2</v>
      </c>
      <c r="T30" s="2">
        <f t="shared" si="44"/>
        <v>-0.14151787393633061</v>
      </c>
      <c r="W30" s="2">
        <f>SUM(W2:W8,W18:W21)</f>
        <v>0.24785688835341671</v>
      </c>
      <c r="X30" s="2">
        <f t="shared" ref="X30:Y30" si="45">SUM(X2:X8,X18:X21)</f>
        <v>1.0646148845380161</v>
      </c>
      <c r="Y30" s="2">
        <f t="shared" si="45"/>
        <v>-0.17601502321329682</v>
      </c>
      <c r="AZ30" s="2">
        <f>SUM(AZ2:AZ8,AZ18:AZ21)</f>
        <v>0.17788782191558494</v>
      </c>
      <c r="BA30" s="2">
        <f t="shared" ref="BA30:BB30" si="46">SUM(BA2:BA8,BA18:BA21)</f>
        <v>0.10986827942772688</v>
      </c>
      <c r="BB30" s="2">
        <f t="shared" si="46"/>
        <v>-3.4450339415175057E-2</v>
      </c>
    </row>
    <row r="35" spans="17:22" x14ac:dyDescent="0.25">
      <c r="Q35" s="1"/>
      <c r="R35" s="4" t="s">
        <v>54</v>
      </c>
      <c r="S35" s="4"/>
      <c r="T35" s="4"/>
    </row>
    <row r="36" spans="17:22" x14ac:dyDescent="0.25">
      <c r="Q36" s="2"/>
      <c r="R36" s="3" t="s">
        <v>55</v>
      </c>
    </row>
    <row r="37" spans="17:22" x14ac:dyDescent="0.25">
      <c r="Q37" s="7" t="s">
        <v>36</v>
      </c>
      <c r="R37" s="7"/>
      <c r="S37" s="7"/>
      <c r="T37" s="7"/>
      <c r="U37" s="7"/>
      <c r="V37" s="7"/>
    </row>
    <row r="38" spans="17:22" x14ac:dyDescent="0.25">
      <c r="Q38" s="7"/>
      <c r="R38" s="7"/>
      <c r="S38" s="7"/>
      <c r="T38" s="7"/>
      <c r="U38" s="7"/>
      <c r="V38" s="7"/>
    </row>
    <row r="39" spans="17:22" x14ac:dyDescent="0.25">
      <c r="Q39" s="7"/>
      <c r="R39" s="7"/>
      <c r="S39" s="7"/>
      <c r="T39" s="7"/>
      <c r="U39" s="7"/>
      <c r="V39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Cropper, Cameron</cp:lastModifiedBy>
  <dcterms:created xsi:type="dcterms:W3CDTF">2021-11-06T13:45:30Z</dcterms:created>
  <dcterms:modified xsi:type="dcterms:W3CDTF">2021-11-23T01:31:52Z</dcterms:modified>
</cp:coreProperties>
</file>