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0962D3C9-D0E2-4814-9EB6-38E37EEE39E3}" xr6:coauthVersionLast="47" xr6:coauthVersionMax="47" xr10:uidLastSave="{00000000-0000-0000-0000-000000000000}"/>
  <bookViews>
    <workbookView xWindow="2940" yWindow="1560" windowWidth="18624" windowHeight="12432" xr2:uid="{F60304DA-B739-4F41-9D99-FD3530222EDB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2" i="1" l="1"/>
  <c r="AJ1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2" i="1"/>
  <c r="D5" i="1"/>
  <c r="D4" i="1"/>
  <c r="E3" i="1"/>
  <c r="C4" i="1"/>
  <c r="C5" i="1"/>
  <c r="C3" i="1"/>
  <c r="AX4" i="1"/>
  <c r="AH12" i="1"/>
  <c r="AH10" i="1"/>
  <c r="J16" i="1"/>
  <c r="I16" i="1"/>
  <c r="H16" i="1"/>
  <c r="R15" i="1"/>
  <c r="T15" i="1" s="1"/>
  <c r="Q3" i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S9" i="1" s="1"/>
  <c r="Q10" i="1"/>
  <c r="R10" i="1" s="1"/>
  <c r="Q11" i="1"/>
  <c r="R11" i="1" s="1"/>
  <c r="Q12" i="1"/>
  <c r="R12" i="1" s="1"/>
  <c r="Q13" i="1"/>
  <c r="R13" i="1" s="1"/>
  <c r="Q14" i="1"/>
  <c r="R14" i="1" s="1"/>
  <c r="T14" i="1" s="1"/>
  <c r="Q15" i="1"/>
  <c r="Q2" i="1"/>
  <c r="R2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I6" i="1"/>
  <c r="H6" i="1"/>
  <c r="I5" i="1"/>
  <c r="H5" i="1"/>
  <c r="I4" i="1"/>
  <c r="H4" i="1"/>
  <c r="I3" i="1"/>
  <c r="H3" i="1"/>
  <c r="I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7" i="1"/>
  <c r="D8" i="1"/>
  <c r="D9" i="1"/>
  <c r="D10" i="1"/>
  <c r="D6" i="1"/>
  <c r="E5" i="1"/>
  <c r="E4" i="1"/>
  <c r="D2" i="1"/>
  <c r="D3" i="1"/>
  <c r="E2" i="1"/>
  <c r="C7" i="1"/>
  <c r="C8" i="1"/>
  <c r="C9" i="1"/>
  <c r="C10" i="1"/>
  <c r="C11" i="1"/>
  <c r="C12" i="1"/>
  <c r="C13" i="1"/>
  <c r="C14" i="1"/>
  <c r="C15" i="1"/>
  <c r="C6" i="1"/>
  <c r="C2" i="1"/>
  <c r="C16" i="1" l="1"/>
  <c r="G3" i="1"/>
  <c r="G16" i="1" s="1"/>
  <c r="F3" i="1"/>
  <c r="F16" i="1" s="1"/>
  <c r="AH3" i="1" s="1"/>
  <c r="K2" i="1" s="1"/>
  <c r="R3" i="1"/>
  <c r="S3" i="1" s="1"/>
  <c r="T8" i="1"/>
  <c r="S8" i="1"/>
  <c r="T10" i="1"/>
  <c r="S10" i="1"/>
  <c r="T2" i="1"/>
  <c r="S2" i="1"/>
  <c r="T12" i="1"/>
  <c r="S12" i="1"/>
  <c r="S15" i="1"/>
  <c r="S14" i="1"/>
  <c r="S11" i="1"/>
  <c r="T11" i="1"/>
  <c r="T5" i="1"/>
  <c r="S5" i="1"/>
  <c r="S6" i="1"/>
  <c r="T6" i="1"/>
  <c r="T13" i="1"/>
  <c r="S13" i="1"/>
  <c r="S4" i="1"/>
  <c r="T4" i="1"/>
  <c r="T3" i="1"/>
  <c r="S7" i="1"/>
  <c r="T7" i="1"/>
  <c r="T9" i="1"/>
  <c r="R16" i="1"/>
  <c r="K14" i="1" l="1"/>
  <c r="K13" i="1"/>
  <c r="M13" i="1" s="1"/>
  <c r="K12" i="1"/>
  <c r="M12" i="1" s="1"/>
  <c r="K7" i="1"/>
  <c r="M7" i="1" s="1"/>
  <c r="K10" i="1"/>
  <c r="M10" i="1" s="1"/>
  <c r="K5" i="1"/>
  <c r="M5" i="1" s="1"/>
  <c r="K11" i="1"/>
  <c r="M11" i="1" s="1"/>
  <c r="K8" i="1"/>
  <c r="M8" i="1" s="1"/>
  <c r="K9" i="1"/>
  <c r="M9" i="1" s="1"/>
  <c r="K6" i="1"/>
  <c r="M6" i="1" s="1"/>
  <c r="K4" i="1"/>
  <c r="M4" i="1" s="1"/>
  <c r="K3" i="1"/>
  <c r="M3" i="1" s="1"/>
  <c r="K15" i="1"/>
  <c r="M15" i="1" s="1"/>
  <c r="AI3" i="1"/>
  <c r="T16" i="1"/>
  <c r="L9" i="1"/>
  <c r="N9" i="1" s="1"/>
  <c r="L10" i="1"/>
  <c r="N10" i="1" s="1"/>
  <c r="L13" i="1"/>
  <c r="N13" i="1" s="1"/>
  <c r="AT2" i="1"/>
  <c r="L14" i="1"/>
  <c r="N14" i="1" s="1"/>
  <c r="L15" i="1"/>
  <c r="N15" i="1" s="1"/>
  <c r="L2" i="1"/>
  <c r="N2" i="1" s="1"/>
  <c r="L4" i="1"/>
  <c r="N4" i="1" s="1"/>
  <c r="L11" i="1"/>
  <c r="N11" i="1" s="1"/>
  <c r="AT3" i="1"/>
  <c r="L3" i="1"/>
  <c r="N3" i="1" s="1"/>
  <c r="L5" i="1"/>
  <c r="N5" i="1" s="1"/>
  <c r="L6" i="1"/>
  <c r="N6" i="1" s="1"/>
  <c r="L7" i="1"/>
  <c r="N7" i="1" s="1"/>
  <c r="L8" i="1"/>
  <c r="N8" i="1" s="1"/>
  <c r="L12" i="1"/>
  <c r="N12" i="1" s="1"/>
  <c r="AI5" i="1"/>
  <c r="V2" i="1" s="1"/>
  <c r="X2" i="1" s="1"/>
  <c r="S16" i="1"/>
  <c r="AH5" i="1" s="1"/>
  <c r="U2" i="1" s="1"/>
  <c r="O13" i="1"/>
  <c r="U11" i="1"/>
  <c r="U9" i="1"/>
  <c r="V8" i="1"/>
  <c r="X8" i="1" s="1"/>
  <c r="V9" i="1"/>
  <c r="X9" i="1" s="1"/>
  <c r="V12" i="1"/>
  <c r="X12" i="1" s="1"/>
  <c r="V4" i="1"/>
  <c r="X4" i="1" s="1"/>
  <c r="M2" i="1"/>
  <c r="M14" i="1"/>
  <c r="M16" i="1" l="1"/>
  <c r="AK3" i="1" s="1"/>
  <c r="O4" i="1"/>
  <c r="U14" i="1"/>
  <c r="U15" i="1"/>
  <c r="W15" i="1" s="1"/>
  <c r="U13" i="1"/>
  <c r="Y13" i="1" s="1"/>
  <c r="O12" i="1"/>
  <c r="U5" i="1"/>
  <c r="W5" i="1" s="1"/>
  <c r="U8" i="1"/>
  <c r="U6" i="1"/>
  <c r="W6" i="1" s="1"/>
  <c r="U3" i="1"/>
  <c r="W3" i="1" s="1"/>
  <c r="U7" i="1"/>
  <c r="Y7" i="1" s="1"/>
  <c r="V3" i="1"/>
  <c r="X3" i="1" s="1"/>
  <c r="V14" i="1"/>
  <c r="X14" i="1" s="1"/>
  <c r="V15" i="1"/>
  <c r="X15" i="1" s="1"/>
  <c r="V13" i="1"/>
  <c r="X13" i="1" s="1"/>
  <c r="V10" i="1"/>
  <c r="X10" i="1" s="1"/>
  <c r="V7" i="1"/>
  <c r="X7" i="1" s="1"/>
  <c r="V11" i="1"/>
  <c r="X11" i="1" s="1"/>
  <c r="V6" i="1"/>
  <c r="X6" i="1" s="1"/>
  <c r="O14" i="1"/>
  <c r="V5" i="1"/>
  <c r="X5" i="1" s="1"/>
  <c r="X16" i="1" s="1"/>
  <c r="AJ5" i="1" s="1"/>
  <c r="O11" i="1"/>
  <c r="O9" i="1"/>
  <c r="O10" i="1"/>
  <c r="U10" i="1"/>
  <c r="O15" i="1"/>
  <c r="O2" i="1"/>
  <c r="N16" i="1"/>
  <c r="AJ3" i="1" s="1"/>
  <c r="O5" i="1"/>
  <c r="O8" i="1"/>
  <c r="O7" i="1"/>
  <c r="O6" i="1"/>
  <c r="O3" i="1"/>
  <c r="U12" i="1"/>
  <c r="W12" i="1" s="1"/>
  <c r="U4" i="1"/>
  <c r="W4" i="1" s="1"/>
  <c r="W9" i="1"/>
  <c r="Y9" i="1"/>
  <c r="W11" i="1"/>
  <c r="Y11" i="1"/>
  <c r="W14" i="1"/>
  <c r="Y14" i="1"/>
  <c r="W10" i="1"/>
  <c r="Y10" i="1"/>
  <c r="W8" i="1"/>
  <c r="Y8" i="1"/>
  <c r="Y2" i="1"/>
  <c r="W2" i="1"/>
  <c r="Y15" i="1" l="1"/>
  <c r="W13" i="1"/>
  <c r="Y5" i="1"/>
  <c r="Y6" i="1"/>
  <c r="W7" i="1"/>
  <c r="Y3" i="1"/>
  <c r="O16" i="1"/>
  <c r="AL3" i="1" s="1"/>
  <c r="AM3" i="1" s="1"/>
  <c r="Y4" i="1"/>
  <c r="Y12" i="1"/>
  <c r="W16" i="1"/>
  <c r="AK5" i="1" s="1"/>
  <c r="Y16" i="1"/>
  <c r="AL5" i="1" s="1"/>
  <c r="AM5" i="1" l="1"/>
</calcChain>
</file>

<file path=xl/sharedStrings.xml><?xml version="1.0" encoding="utf-8"?>
<sst xmlns="http://schemas.openxmlformats.org/spreadsheetml/2006/main" count="263" uniqueCount="83">
  <si>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</si>
  <si>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</si>
  <si>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</si>
  <si>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</si>
  <si>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</si>
  <si>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</si>
  <si>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</si>
  <si>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</si>
  <si>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</si>
  <si>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</si>
  <si>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</si>
  <si>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</si>
  <si>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</si>
  <si>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</si>
  <si>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</si>
  <si>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</si>
  <si>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</si>
  <si>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</si>
  <si>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</si>
  <si>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</si>
  <si>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</si>
  <si>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</si>
  <si>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</si>
  <si>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</si>
  <si>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</si>
  <si>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</si>
  <si>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</si>
  <si>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</si>
  <si>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</si>
  <si>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</si>
  <si>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</si>
  <si>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</si>
  <si>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</si>
  <si>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</si>
  <si>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</si>
  <si>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</si>
  <si>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</si>
  <si>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</si>
  <si>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</si>
  <si>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</si>
  <si>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</si>
  <si>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</si>
  <si>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</si>
  <si>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</si>
  <si>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</si>
  <si>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</si>
  <si>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</si>
  <si>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</si>
  <si>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</si>
  <si>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</si>
  <si>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</si>
  <si>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</si>
  <si>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</si>
  <si>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</si>
  <si>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</si>
  <si>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</si>
  <si>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</si>
  <si>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</si>
  <si>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</si>
  <si>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</si>
  <si>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</si>
  <si>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</si>
  <si>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</si>
  <si>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</si>
  <si>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</si>
  <si>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</si>
  <si>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</si>
  <si>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</si>
  <si>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</si>
  <si>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</si>
  <si>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</si>
  <si>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</si>
  <si>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</si>
  <si>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</si>
  <si>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</si>
  <si>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</si>
  <si>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</si>
  <si>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</si>
  <si>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</si>
  <si>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</si>
  <si>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</si>
  <si>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</si>
  <si>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coord system below: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</si>
</sst>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16</xdr:row>
      <xdr:rowOff>129540</xdr:rowOff>
    </xdr:from>
    <xdr:to>
      <xdr:col>7</xdr:col>
      <xdr:colOff>617695</xdr:colOff>
      <xdr:row>39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16</xdr:row>
      <xdr:rowOff>129541</xdr:rowOff>
    </xdr:from>
    <xdr:to>
      <xdr:col>15</xdr:col>
      <xdr:colOff>167640</xdr:colOff>
      <xdr:row>39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205740</xdr:colOff>
      <xdr:row>16</xdr:row>
      <xdr:rowOff>160020</xdr:rowOff>
    </xdr:from>
    <xdr:to>
      <xdr:col>38</xdr:col>
      <xdr:colOff>457675</xdr:colOff>
      <xdr:row>39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3360" y="308610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2326-F393-4F18-B450-8E22F40B5680}">
  <dimension ref="A1:AX25"/>
  <sheetViews>
    <sheetView tabSelected="1" topLeftCell="AD1" zoomScaleNormal="100" workbookViewId="0">
      <selection activeCell="AH15" sqref="AH1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77734375" bestFit="1" customWidth="1"/>
    <col min="5" max="5" width="9.7773437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77734375" bestFit="1" customWidth="1"/>
    <col min="23" max="23" width="12.6640625" bestFit="1" customWidth="1"/>
    <col min="24" max="24" width="12.44140625" bestFit="1" customWidth="1"/>
    <col min="25" max="26" width="18.77734375" bestFit="1" customWidth="1"/>
    <col min="27" max="27" width="19.21875" bestFit="1" customWidth="1"/>
    <col min="28" max="28" width="12.77734375" bestFit="1" customWidth="1"/>
    <col min="29" max="29" width="16.77734375" customWidth="1"/>
    <col min="30" max="30" width="21.5546875" bestFit="1" customWidth="1"/>
    <col min="31" max="31" width="12.21875" bestFit="1" customWidth="1"/>
    <col min="32" max="32" width="15.5546875" bestFit="1" customWidth="1"/>
    <col min="33" max="35" width="12.6640625" bestFit="1" customWidth="1"/>
    <col min="36" max="36" width="14.77734375" bestFit="1" customWidth="1"/>
    <col min="37" max="37" width="14.6640625" bestFit="1" customWidth="1"/>
    <col min="41" max="41" width="27.21875" bestFit="1" customWidth="1"/>
    <col min="42" max="42" width="25.77734375" bestFit="1" customWidth="1"/>
    <col min="43" max="43" width="25.5546875" bestFit="1" customWidth="1"/>
    <col min="44" max="44" width="27.21875" bestFit="1" customWidth="1"/>
    <col min="45" max="45" width="25.77734375" bestFit="1" customWidth="1"/>
    <col min="46" max="46" width="25.5546875" bestFit="1" customWidth="1"/>
    <col min="47" max="47" width="27.21875" bestFit="1" customWidth="1"/>
    <col min="48" max="48" width="25.21875" bestFit="1" customWidth="1"/>
    <col min="49" max="49" width="25" bestFit="1" customWidth="1"/>
    <col min="50" max="50" width="23.44140625" bestFit="1" customWidth="1"/>
  </cols>
  <sheetData>
    <row r="1" spans="1:50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</row>
    <row r="2" spans="1:50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15" si="0">D2-$AH$3</f>
        <v>0.56591783718449529</v>
      </c>
      <c r="L2">
        <f t="shared" ref="L2:L15" si="1">E2-$AI$3</f>
        <v>-0.3121279259654981</v>
      </c>
      <c r="M2">
        <f>C2*K2^2</f>
        <v>7.5061640260213336E-2</v>
      </c>
      <c r="N2">
        <f>C2*L2^2</f>
        <v>2.2833713008013311E-2</v>
      </c>
      <c r="O2">
        <f>C2*K2*L2</f>
        <v>-4.1399709559518036E-2</v>
      </c>
      <c r="P2">
        <v>255</v>
      </c>
      <c r="Q2">
        <f t="shared" ref="Q2:Q15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15" si="3">D2-$AH$5</f>
        <v>0.5539642634627947</v>
      </c>
      <c r="V2">
        <f t="shared" ref="V2:V15" si="4">E2-$AI$5</f>
        <v>-0.22084018128948202</v>
      </c>
      <c r="W2">
        <f>C2*U2^2</f>
        <v>7.1924157467314828E-2</v>
      </c>
      <c r="X2">
        <f>C2*V2^2</f>
        <v>1.143055914186827E-2</v>
      </c>
      <c r="Y2">
        <f>C2*U2*V2</f>
        <v>-2.8672867586957335E-2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1" t="s">
        <v>61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1.5628720740345019</v>
      </c>
      <c r="AU2" t="s">
        <v>62</v>
      </c>
      <c r="AV2" t="s">
        <v>62</v>
      </c>
      <c r="AW2" t="s">
        <v>62</v>
      </c>
      <c r="AX2">
        <v>46</v>
      </c>
    </row>
    <row r="3" spans="1:50" x14ac:dyDescent="0.3">
      <c r="A3" t="s">
        <v>13</v>
      </c>
      <c r="B3">
        <v>2</v>
      </c>
      <c r="C3">
        <f>((2*SQRT(1+3.75^2)+(6/180))*0.0625)/2</f>
        <v>0.24360689629572954</v>
      </c>
      <c r="D3">
        <f>SQRT(1+3.75^2)/2*SIN(ATAN(1/3.75))-1.5</f>
        <v>-1</v>
      </c>
      <c r="E3">
        <f>((-SQRT(1+3.75^2)+(3/180))/2)*COS(ATAN(1/3.75))</f>
        <v>-1.8669480421699898</v>
      </c>
      <c r="F3">
        <f t="shared" ref="F3:F15" si="5">C3*D3</f>
        <v>-0.24360689629572954</v>
      </c>
      <c r="G3">
        <f t="shared" ref="G3:G15" si="6">C3*E3</f>
        <v>-0.45480141809842001</v>
      </c>
      <c r="H3">
        <f>((1/16)*(SQRT(1+3.75^2)^3))/12</f>
        <v>0.3044698976073133</v>
      </c>
      <c r="I3">
        <f>(SQRT(1+3.75^2)*(1/16)^3)/12</f>
        <v>7.8960035686543906E-5</v>
      </c>
      <c r="J3">
        <v>0</v>
      </c>
      <c r="K3">
        <f t="shared" si="0"/>
        <v>-0.46533216281550471</v>
      </c>
      <c r="L3">
        <f t="shared" si="1"/>
        <v>-0.30407596813548787</v>
      </c>
      <c r="M3">
        <f t="shared" ref="M3:M15" si="7">C3*K3^2</f>
        <v>5.2749180981084789E-2</v>
      </c>
      <c r="N3">
        <f t="shared" ref="N3:N15" si="8">C3*L3^2</f>
        <v>2.252442820187571E-2</v>
      </c>
      <c r="O3">
        <f t="shared" ref="O3:O15" si="9">C3*K3*L3</f>
        <v>3.4469481280056884E-2</v>
      </c>
      <c r="P3">
        <v>255</v>
      </c>
      <c r="Q3">
        <f t="shared" si="2"/>
        <v>0.1275</v>
      </c>
      <c r="R3">
        <f t="shared" ref="R3:R15" si="10">Q3*C3</f>
        <v>3.1059879277705517E-2</v>
      </c>
      <c r="S3">
        <f t="shared" ref="S3:S15" si="11">R3*D3</f>
        <v>-3.1059879277705517E-2</v>
      </c>
      <c r="T3">
        <f t="shared" ref="T3:T15" si="12">R3*E3</f>
        <v>-5.7987180807548548E-2</v>
      </c>
      <c r="U3">
        <f t="shared" si="3"/>
        <v>-0.4772857365372053</v>
      </c>
      <c r="V3">
        <f t="shared" si="4"/>
        <v>-0.21278822345947179</v>
      </c>
      <c r="W3">
        <f t="shared" ref="W3:W15" si="13">C3*U3^2</f>
        <v>5.5494058847647389E-2</v>
      </c>
      <c r="X3">
        <f t="shared" ref="X3:X15" si="14">C3*V3^2</f>
        <v>1.1030234767472552E-2</v>
      </c>
      <c r="Y3">
        <f t="shared" ref="Y3:Y15" si="15">C3*U3*V3</f>
        <v>2.4740907365929168E-2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15" si="16">C3*$AX$2</f>
        <v>11.205917229603559</v>
      </c>
      <c r="AF3" s="1" t="s">
        <v>61</v>
      </c>
      <c r="AH3">
        <f>F16/C16</f>
        <v>-0.53466783718449529</v>
      </c>
      <c r="AI3">
        <f>G16/C16</f>
        <v>-1.5628720740345019</v>
      </c>
      <c r="AJ3">
        <f>H16+N16</f>
        <v>1.3431179030816649</v>
      </c>
      <c r="AK3">
        <f>I16+M16</f>
        <v>0.16542169027461398</v>
      </c>
      <c r="AL3">
        <f>J16+O16</f>
        <v>-0.10250059727701728</v>
      </c>
      <c r="AM3">
        <f>(AJ3*AK3)-AL3^2</f>
        <v>0.21167446132371889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-0.3121279259654981</v>
      </c>
      <c r="AU3" t="s">
        <v>62</v>
      </c>
      <c r="AV3" t="s">
        <v>62</v>
      </c>
      <c r="AW3" t="s">
        <v>62</v>
      </c>
      <c r="AX3" t="s">
        <v>80</v>
      </c>
    </row>
    <row r="4" spans="1:50" x14ac:dyDescent="0.3">
      <c r="A4" t="s">
        <v>14</v>
      </c>
      <c r="B4">
        <v>3</v>
      </c>
      <c r="C4">
        <f>((3+(3/90))*0.125)/2</f>
        <v>0.18958333333333333</v>
      </c>
      <c r="D4">
        <f>(-1.5+(3/90))/2</f>
        <v>-0.73333333333333328</v>
      </c>
      <c r="E4">
        <f>-1/16</f>
        <v>-6.25E-2</v>
      </c>
      <c r="F4">
        <f t="shared" si="5"/>
        <v>-0.13902777777777775</v>
      </c>
      <c r="G4">
        <f t="shared" si="6"/>
        <v>-1.1848958333333333E-2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-0.19866549614883799</v>
      </c>
      <c r="L4">
        <f t="shared" si="1"/>
        <v>1.5003720740345019</v>
      </c>
      <c r="M4">
        <f t="shared" si="7"/>
        <v>7.4824710870121268E-3</v>
      </c>
      <c r="N4">
        <f t="shared" si="8"/>
        <v>0.42677414335286651</v>
      </c>
      <c r="O4">
        <f t="shared" si="9"/>
        <v>-5.6509514139852522E-2</v>
      </c>
      <c r="P4">
        <v>155</v>
      </c>
      <c r="Q4">
        <f t="shared" si="2"/>
        <v>7.7499999999999999E-2</v>
      </c>
      <c r="R4">
        <f t="shared" si="10"/>
        <v>1.4692708333333332E-2</v>
      </c>
      <c r="S4">
        <f t="shared" si="11"/>
        <v>-1.0774652777777775E-2</v>
      </c>
      <c r="T4">
        <f t="shared" si="12"/>
        <v>-9.1829427083333325E-4</v>
      </c>
      <c r="U4">
        <f t="shared" si="3"/>
        <v>-0.21061906987053858</v>
      </c>
      <c r="V4">
        <f t="shared" si="4"/>
        <v>1.591659818710518</v>
      </c>
      <c r="W4">
        <f t="shared" si="13"/>
        <v>8.4099910957810501E-3</v>
      </c>
      <c r="X4">
        <f t="shared" si="14"/>
        <v>0.48028681050683647</v>
      </c>
      <c r="Y4">
        <f t="shared" si="15"/>
        <v>-6.3554762211683033E-2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8.7208333333333332</v>
      </c>
      <c r="AF4" s="1" t="s">
        <v>61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</row>
    <row r="5" spans="1:50" x14ac:dyDescent="0.3">
      <c r="A5" t="s">
        <v>15</v>
      </c>
      <c r="B5">
        <v>4</v>
      </c>
      <c r="C5">
        <f>((1+(3/90))*0.125)/2</f>
        <v>6.458333333333334E-2</v>
      </c>
      <c r="D5">
        <f>-0.5/2</f>
        <v>-0.25</v>
      </c>
      <c r="E5">
        <f>-3.75+(1/8)/2</f>
        <v>-3.6875</v>
      </c>
      <c r="F5">
        <f t="shared" si="5"/>
        <v>-1.6145833333333335E-2</v>
      </c>
      <c r="G5">
        <f t="shared" si="6"/>
        <v>-0.2381510416666667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0.28466783718449529</v>
      </c>
      <c r="L5">
        <f t="shared" si="1"/>
        <v>-2.1246279259654983</v>
      </c>
      <c r="M5">
        <f t="shared" si="7"/>
        <v>5.2335606319713502E-3</v>
      </c>
      <c r="N5">
        <f t="shared" si="8"/>
        <v>0.29153199695326271</v>
      </c>
      <c r="O5">
        <f t="shared" si="9"/>
        <v>-3.9060854857703609E-2</v>
      </c>
      <c r="P5">
        <v>155</v>
      </c>
      <c r="Q5">
        <f t="shared" si="2"/>
        <v>7.7499999999999999E-2</v>
      </c>
      <c r="R5">
        <f t="shared" si="10"/>
        <v>5.0052083333333337E-3</v>
      </c>
      <c r="S5">
        <f t="shared" si="11"/>
        <v>-1.2513020833333334E-3</v>
      </c>
      <c r="T5">
        <f t="shared" si="12"/>
        <v>-1.8456705729166668E-2</v>
      </c>
      <c r="U5">
        <f t="shared" si="3"/>
        <v>0.2727142634627947</v>
      </c>
      <c r="V5">
        <f t="shared" si="4"/>
        <v>-2.033340181289482</v>
      </c>
      <c r="W5">
        <f t="shared" si="13"/>
        <v>4.8032607382868598E-3</v>
      </c>
      <c r="X5">
        <f t="shared" si="14"/>
        <v>0.26701800224632638</v>
      </c>
      <c r="Y5">
        <f t="shared" si="15"/>
        <v>-3.581280618166597E-2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2.9708333333333337</v>
      </c>
      <c r="AF5" s="1" t="s">
        <v>61</v>
      </c>
      <c r="AH5">
        <f>S16/R16</f>
        <v>-0.5227142634627947</v>
      </c>
      <c r="AI5">
        <f>T16/R16</f>
        <v>-1.654159818710518</v>
      </c>
      <c r="AJ5">
        <f>H16+X16</f>
        <v>1.3492192282281503</v>
      </c>
      <c r="AK5">
        <f>I16+W16</f>
        <v>0.1655263054633625</v>
      </c>
      <c r="AL5">
        <f>J16+Y16</f>
        <v>-0.10329952861437716</v>
      </c>
      <c r="AM5">
        <f>(AJ5*AK5)-AL5^2</f>
        <v>0.21266048149678249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</row>
    <row r="6" spans="1:50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 s="1" t="s">
        <v>29</v>
      </c>
      <c r="F6">
        <f t="shared" si="5"/>
        <v>1.953125E-3</v>
      </c>
      <c r="G6" t="e">
        <f t="shared" si="6"/>
        <v>#VALUE!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0.65966783718449529</v>
      </c>
      <c r="L6" t="e">
        <f t="shared" si="1"/>
        <v>#VALUE!</v>
      </c>
      <c r="M6">
        <f t="shared" si="7"/>
        <v>6.79940086586984E-3</v>
      </c>
      <c r="N6" t="e">
        <f t="shared" si="8"/>
        <v>#VALUE!</v>
      </c>
      <c r="O6" t="e">
        <f t="shared" si="9"/>
        <v>#VALUE!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 t="e">
        <f t="shared" si="12"/>
        <v>#VALUE!</v>
      </c>
      <c r="U6">
        <f t="shared" si="3"/>
        <v>0.6477142634627947</v>
      </c>
      <c r="V6" t="e">
        <f t="shared" si="4"/>
        <v>#VALUE!</v>
      </c>
      <c r="W6">
        <f t="shared" si="13"/>
        <v>6.555215110830479E-3</v>
      </c>
      <c r="X6" t="e">
        <f t="shared" si="14"/>
        <v>#VALUE!</v>
      </c>
      <c r="Y6" t="e">
        <f t="shared" si="15"/>
        <v>#VALUE!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1" t="s">
        <v>61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</row>
    <row r="7" spans="1:50" x14ac:dyDescent="0.3">
      <c r="A7" t="s">
        <v>17</v>
      </c>
      <c r="B7">
        <v>6</v>
      </c>
      <c r="C7">
        <f t="shared" ref="C7:C15" si="17">0.125*0.125</f>
        <v>1.5625E-2</v>
      </c>
      <c r="D7">
        <f t="shared" ref="D7:D10" si="18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15" si="19">((1/8)^4)/12</f>
        <v>2.0345052083333332E-5</v>
      </c>
      <c r="I7">
        <f t="shared" si="19"/>
        <v>2.0345052083333332E-5</v>
      </c>
      <c r="J7">
        <v>0</v>
      </c>
      <c r="K7">
        <f t="shared" si="0"/>
        <v>0.65966783718449529</v>
      </c>
      <c r="L7" t="e">
        <f t="shared" si="1"/>
        <v>#VALUE!</v>
      </c>
      <c r="M7">
        <f t="shared" si="7"/>
        <v>6.79940086586984E-3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0.6477142634627947</v>
      </c>
      <c r="V7" t="e">
        <f t="shared" si="4"/>
        <v>#VALUE!</v>
      </c>
      <c r="W7">
        <f t="shared" si="13"/>
        <v>6.555215110830479E-3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1" t="s">
        <v>61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</row>
    <row r="8" spans="1:50" x14ac:dyDescent="0.3">
      <c r="A8" t="s">
        <v>18</v>
      </c>
      <c r="B8">
        <v>7</v>
      </c>
      <c r="C8">
        <f t="shared" si="17"/>
        <v>1.5625E-2</v>
      </c>
      <c r="D8">
        <f t="shared" si="18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19"/>
        <v>2.0345052083333332E-5</v>
      </c>
      <c r="I8">
        <f t="shared" si="19"/>
        <v>2.0345052083333332E-5</v>
      </c>
      <c r="J8">
        <v>0</v>
      </c>
      <c r="K8">
        <f t="shared" si="0"/>
        <v>0.65966783718449529</v>
      </c>
      <c r="L8" t="e">
        <f t="shared" si="1"/>
        <v>#VALUE!</v>
      </c>
      <c r="M8">
        <f t="shared" si="7"/>
        <v>6.79940086586984E-3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0.6477142634627947</v>
      </c>
      <c r="V8" t="e">
        <f t="shared" si="4"/>
        <v>#VALUE!</v>
      </c>
      <c r="W8">
        <f t="shared" si="13"/>
        <v>6.555215110830479E-3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1" t="s">
        <v>61</v>
      </c>
      <c r="AG8" s="7" t="s">
        <v>82</v>
      </c>
      <c r="AH8" s="7"/>
      <c r="AI8" s="7"/>
      <c r="AJ8" s="7"/>
      <c r="AK8" s="7"/>
      <c r="AL8" s="7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</row>
    <row r="9" spans="1:50" x14ac:dyDescent="0.3">
      <c r="A9" t="s">
        <v>19</v>
      </c>
      <c r="B9">
        <v>8</v>
      </c>
      <c r="C9">
        <f t="shared" si="17"/>
        <v>1.5625E-2</v>
      </c>
      <c r="D9">
        <f t="shared" si="18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19"/>
        <v>2.0345052083333332E-5</v>
      </c>
      <c r="I9">
        <f t="shared" si="19"/>
        <v>2.0345052083333332E-5</v>
      </c>
      <c r="J9">
        <v>0</v>
      </c>
      <c r="K9">
        <f t="shared" si="0"/>
        <v>0.65966783718449529</v>
      </c>
      <c r="L9" t="e">
        <f t="shared" si="1"/>
        <v>#VALUE!</v>
      </c>
      <c r="M9">
        <f t="shared" si="7"/>
        <v>6.79940086586984E-3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0.6477142634627947</v>
      </c>
      <c r="V9" t="e">
        <f t="shared" si="4"/>
        <v>#VALUE!</v>
      </c>
      <c r="W9">
        <f t="shared" si="13"/>
        <v>6.555215110830479E-3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1" t="s">
        <v>61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</row>
    <row r="10" spans="1:50" x14ac:dyDescent="0.3">
      <c r="A10" t="s">
        <v>20</v>
      </c>
      <c r="B10">
        <v>9</v>
      </c>
      <c r="C10">
        <f t="shared" si="17"/>
        <v>1.5625E-2</v>
      </c>
      <c r="D10">
        <f t="shared" si="18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19"/>
        <v>2.0345052083333332E-5</v>
      </c>
      <c r="I10">
        <f t="shared" si="19"/>
        <v>2.0345052083333332E-5</v>
      </c>
      <c r="J10">
        <v>0</v>
      </c>
      <c r="K10">
        <f t="shared" si="0"/>
        <v>0.65966783718449529</v>
      </c>
      <c r="L10" t="e">
        <f t="shared" si="1"/>
        <v>#VALUE!</v>
      </c>
      <c r="M10">
        <f t="shared" si="7"/>
        <v>6.79940086586984E-3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0.6477142634627947</v>
      </c>
      <c r="V10" t="e">
        <f t="shared" si="4"/>
        <v>#VALUE!</v>
      </c>
      <c r="W10">
        <f t="shared" si="13"/>
        <v>6.555215110830479E-3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1" t="s">
        <v>61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</row>
    <row r="11" spans="1:50" x14ac:dyDescent="0.3">
      <c r="A11" t="s">
        <v>21</v>
      </c>
      <c r="B11">
        <v>10</v>
      </c>
      <c r="C11">
        <f t="shared" si="17"/>
        <v>1.5625E-2</v>
      </c>
      <c r="D11" s="1" t="s">
        <v>29</v>
      </c>
      <c r="E11" s="1" t="s">
        <v>29</v>
      </c>
      <c r="F11" t="e">
        <f t="shared" si="5"/>
        <v>#VALUE!</v>
      </c>
      <c r="G11" t="e">
        <f t="shared" si="6"/>
        <v>#VALUE!</v>
      </c>
      <c r="H11">
        <f t="shared" si="19"/>
        <v>2.0345052083333332E-5</v>
      </c>
      <c r="I11">
        <f t="shared" si="19"/>
        <v>2.0345052083333332E-5</v>
      </c>
      <c r="J11">
        <v>0</v>
      </c>
      <c r="K11" t="e">
        <f t="shared" si="0"/>
        <v>#VALUE!</v>
      </c>
      <c r="L11" t="e">
        <f t="shared" si="1"/>
        <v>#VALUE!</v>
      </c>
      <c r="M11" t="e">
        <f t="shared" si="7"/>
        <v>#VALUE!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 t="e">
        <f t="shared" si="11"/>
        <v>#VALUE!</v>
      </c>
      <c r="T11" t="e">
        <f t="shared" si="12"/>
        <v>#VALUE!</v>
      </c>
      <c r="U11" t="e">
        <f t="shared" si="3"/>
        <v>#VALUE!</v>
      </c>
      <c r="V11" t="e">
        <f t="shared" si="4"/>
        <v>#VALUE!</v>
      </c>
      <c r="W11" t="e">
        <f t="shared" si="13"/>
        <v>#VALUE!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1" t="s">
        <v>61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</row>
    <row r="12" spans="1:50" x14ac:dyDescent="0.3">
      <c r="A12" t="s">
        <v>22</v>
      </c>
      <c r="B12">
        <v>11</v>
      </c>
      <c r="C12">
        <f t="shared" si="17"/>
        <v>1.5625E-2</v>
      </c>
      <c r="D12" s="1" t="s">
        <v>29</v>
      </c>
      <c r="E12" s="1" t="s">
        <v>29</v>
      </c>
      <c r="F12" t="e">
        <f t="shared" si="5"/>
        <v>#VALUE!</v>
      </c>
      <c r="G12" t="e">
        <f t="shared" si="6"/>
        <v>#VALUE!</v>
      </c>
      <c r="H12">
        <f t="shared" si="19"/>
        <v>2.0345052083333332E-5</v>
      </c>
      <c r="I12">
        <f t="shared" si="19"/>
        <v>2.0345052083333332E-5</v>
      </c>
      <c r="J12">
        <v>0</v>
      </c>
      <c r="K12" t="e">
        <f t="shared" si="0"/>
        <v>#VALUE!</v>
      </c>
      <c r="L12" t="e">
        <f t="shared" si="1"/>
        <v>#VALUE!</v>
      </c>
      <c r="M12" t="e">
        <f t="shared" si="7"/>
        <v>#VALUE!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 t="e">
        <f t="shared" si="11"/>
        <v>#VALUE!</v>
      </c>
      <c r="T12" t="e">
        <f t="shared" si="12"/>
        <v>#VALUE!</v>
      </c>
      <c r="U12" t="e">
        <f t="shared" si="3"/>
        <v>#VALUE!</v>
      </c>
      <c r="V12" t="e">
        <f t="shared" si="4"/>
        <v>#VALUE!</v>
      </c>
      <c r="W12" t="e">
        <f t="shared" si="13"/>
        <v>#VALUE!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1" t="s">
        <v>61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</row>
    <row r="13" spans="1:50" x14ac:dyDescent="0.3">
      <c r="A13" t="s">
        <v>23</v>
      </c>
      <c r="B13">
        <v>12</v>
      </c>
      <c r="C13">
        <f t="shared" si="17"/>
        <v>1.5625E-2</v>
      </c>
      <c r="D13" s="1" t="s">
        <v>29</v>
      </c>
      <c r="E13" s="1" t="s">
        <v>29</v>
      </c>
      <c r="F13" t="e">
        <f t="shared" si="5"/>
        <v>#VALUE!</v>
      </c>
      <c r="G13" t="e">
        <f t="shared" si="6"/>
        <v>#VALUE!</v>
      </c>
      <c r="H13">
        <f t="shared" si="19"/>
        <v>2.0345052083333332E-5</v>
      </c>
      <c r="I13">
        <f t="shared" si="19"/>
        <v>2.0345052083333332E-5</v>
      </c>
      <c r="J13">
        <v>0</v>
      </c>
      <c r="K13" t="e">
        <f t="shared" si="0"/>
        <v>#VALUE!</v>
      </c>
      <c r="L13" t="e">
        <f t="shared" si="1"/>
        <v>#VALUE!</v>
      </c>
      <c r="M13" t="e">
        <f t="shared" si="7"/>
        <v>#VALUE!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 t="e">
        <f t="shared" si="11"/>
        <v>#VALUE!</v>
      </c>
      <c r="T13" t="e">
        <f t="shared" si="12"/>
        <v>#VALUE!</v>
      </c>
      <c r="U13" t="e">
        <f t="shared" si="3"/>
        <v>#VALUE!</v>
      </c>
      <c r="V13" t="e">
        <f t="shared" si="4"/>
        <v>#VALUE!</v>
      </c>
      <c r="W13" t="e">
        <f t="shared" si="13"/>
        <v>#VALUE!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1" t="s">
        <v>61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</row>
    <row r="14" spans="1:50" x14ac:dyDescent="0.3">
      <c r="A14" t="s">
        <v>24</v>
      </c>
      <c r="B14">
        <v>13</v>
      </c>
      <c r="C14">
        <f t="shared" si="17"/>
        <v>1.5625E-2</v>
      </c>
      <c r="D14" s="1" t="s">
        <v>29</v>
      </c>
      <c r="E14" s="1" t="s">
        <v>29</v>
      </c>
      <c r="F14" t="e">
        <f t="shared" si="5"/>
        <v>#VALUE!</v>
      </c>
      <c r="G14" t="e">
        <f t="shared" si="6"/>
        <v>#VALUE!</v>
      </c>
      <c r="H14">
        <f t="shared" si="19"/>
        <v>2.0345052083333332E-5</v>
      </c>
      <c r="I14">
        <f t="shared" si="19"/>
        <v>2.0345052083333332E-5</v>
      </c>
      <c r="J14">
        <v>0</v>
      </c>
      <c r="K14" t="e">
        <f t="shared" si="0"/>
        <v>#VALUE!</v>
      </c>
      <c r="L14" t="e">
        <f t="shared" si="1"/>
        <v>#VALUE!</v>
      </c>
      <c r="M14" t="e">
        <f t="shared" si="7"/>
        <v>#VALUE!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 t="e">
        <f t="shared" si="11"/>
        <v>#VALUE!</v>
      </c>
      <c r="T14" t="e">
        <f t="shared" si="12"/>
        <v>#VALUE!</v>
      </c>
      <c r="U14" t="e">
        <f t="shared" si="3"/>
        <v>#VALUE!</v>
      </c>
      <c r="V14" t="e">
        <f t="shared" si="4"/>
        <v>#VALUE!</v>
      </c>
      <c r="W14" t="e">
        <f t="shared" si="13"/>
        <v>#VALUE!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1" t="s">
        <v>61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</row>
    <row r="15" spans="1:50" x14ac:dyDescent="0.3">
      <c r="A15" t="s">
        <v>25</v>
      </c>
      <c r="B15">
        <v>14</v>
      </c>
      <c r="C15">
        <f t="shared" si="17"/>
        <v>1.5625E-2</v>
      </c>
      <c r="D15" s="1" t="s">
        <v>29</v>
      </c>
      <c r="E15" s="1" t="s">
        <v>29</v>
      </c>
      <c r="F15" t="e">
        <f t="shared" si="5"/>
        <v>#VALUE!</v>
      </c>
      <c r="G15" t="e">
        <f t="shared" si="6"/>
        <v>#VALUE!</v>
      </c>
      <c r="H15">
        <f t="shared" si="19"/>
        <v>2.0345052083333332E-5</v>
      </c>
      <c r="I15">
        <f t="shared" si="19"/>
        <v>2.0345052083333332E-5</v>
      </c>
      <c r="J15">
        <v>0</v>
      </c>
      <c r="K15" t="e">
        <f t="shared" si="0"/>
        <v>#VALUE!</v>
      </c>
      <c r="L15" t="e">
        <f t="shared" si="1"/>
        <v>#VALUE!</v>
      </c>
      <c r="M15" t="e">
        <f t="shared" si="7"/>
        <v>#VALUE!</v>
      </c>
      <c r="N15" t="e">
        <f t="shared" si="8"/>
        <v>#VALUE!</v>
      </c>
      <c r="O15" t="e">
        <f t="shared" si="9"/>
        <v>#VALUE!</v>
      </c>
      <c r="P15">
        <v>1130</v>
      </c>
      <c r="Q15">
        <f t="shared" si="2"/>
        <v>0.56499999999999995</v>
      </c>
      <c r="R15">
        <f t="shared" si="10"/>
        <v>8.8281249999999992E-3</v>
      </c>
      <c r="S15" t="e">
        <f t="shared" si="11"/>
        <v>#VALUE!</v>
      </c>
      <c r="T15" t="e">
        <f t="shared" si="12"/>
        <v>#VALUE!</v>
      </c>
      <c r="U15" t="e">
        <f t="shared" si="3"/>
        <v>#VALUE!</v>
      </c>
      <c r="V15" t="e">
        <f t="shared" si="4"/>
        <v>#VALUE!</v>
      </c>
      <c r="W15" t="e">
        <f t="shared" si="13"/>
        <v>#VALUE!</v>
      </c>
      <c r="X15" t="e">
        <f t="shared" si="14"/>
        <v>#VALUE!</v>
      </c>
      <c r="Y15" t="e">
        <f t="shared" si="15"/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si="16"/>
        <v>0.71875</v>
      </c>
      <c r="AF15" s="1" t="s">
        <v>61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</row>
    <row r="16" spans="1:50" x14ac:dyDescent="0.3">
      <c r="A16" t="s">
        <v>32</v>
      </c>
      <c r="C16" s="2">
        <f>SUM(C2:C5)</f>
        <v>0.73214856296239617</v>
      </c>
      <c r="F16" s="2">
        <f>SUM(F2:F5)</f>
        <v>-0.39145628865684062</v>
      </c>
      <c r="G16" s="2">
        <f>SUM(G2:G5)</f>
        <v>-1.1442545430984201</v>
      </c>
      <c r="H16" s="2">
        <f>SUM(H2:H5)</f>
        <v>0.57945362156564661</v>
      </c>
      <c r="I16" s="2">
        <f>SUM(I2:I5)</f>
        <v>2.4894837314332376E-2</v>
      </c>
      <c r="J16" s="2">
        <f>SUM(J2:J5)</f>
        <v>0</v>
      </c>
      <c r="M16" s="2">
        <f>SUM(M2:M5)</f>
        <v>0.14052685296028161</v>
      </c>
      <c r="N16" s="2">
        <f>SUM(N2:N5)</f>
        <v>0.76366428151601817</v>
      </c>
      <c r="O16" s="2">
        <f>SUM(O2:O5)</f>
        <v>-0.10250059727701728</v>
      </c>
      <c r="R16" s="2">
        <f>SUM(R2:R5)</f>
        <v>8.064060844437218E-2</v>
      </c>
      <c r="S16" s="2">
        <f>SUM(S2:S5)</f>
        <v>-4.2151996248191631E-2</v>
      </c>
      <c r="T16" s="2">
        <f>SUM(T2:T5)</f>
        <v>-0.13339245424504856</v>
      </c>
      <c r="W16" s="2">
        <f>SUM(W2:W5)</f>
        <v>0.14063146814903013</v>
      </c>
      <c r="X16" s="2">
        <f>SUM(X2:X5)</f>
        <v>0.7697656066625036</v>
      </c>
      <c r="Y16" s="2">
        <f>SUM(Y2:Y5)</f>
        <v>-0.10329952861437716</v>
      </c>
    </row>
    <row r="21" spans="17:22" x14ac:dyDescent="0.3">
      <c r="Q21" s="1"/>
      <c r="R21" s="4" t="s">
        <v>54</v>
      </c>
      <c r="S21" s="4"/>
      <c r="T21" s="4"/>
    </row>
    <row r="22" spans="17:22" x14ac:dyDescent="0.3">
      <c r="Q22" s="2"/>
      <c r="R22" s="3" t="s">
        <v>55</v>
      </c>
    </row>
    <row r="23" spans="17:22" x14ac:dyDescent="0.3">
      <c r="Q23" s="6" t="s">
        <v>36</v>
      </c>
      <c r="R23" s="6"/>
      <c r="S23" s="6"/>
      <c r="T23" s="6"/>
      <c r="U23" s="6"/>
      <c r="V23" s="6"/>
    </row>
    <row r="24" spans="17:22" x14ac:dyDescent="0.3">
      <c r="Q24" s="6"/>
      <c r="R24" s="6"/>
      <c r="S24" s="6"/>
      <c r="T24" s="6"/>
      <c r="U24" s="6"/>
      <c r="V24" s="6"/>
    </row>
    <row r="25" spans="17:22" x14ac:dyDescent="0.3">
      <c r="Q25" s="6"/>
      <c r="R25" s="6"/>
      <c r="S25" s="6"/>
      <c r="T25" s="6"/>
      <c r="U25" s="6"/>
      <c r="V25" s="6"/>
    </row>
  </sheetData>
  <mergeCells count="2">
    <mergeCell ref="Q23:V25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2021-11-09T01:34:37Z</dcterms:modified>
</cp:coreProperties>
</file>