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D2B5C577-A199-9C4D-B2B7-8B8593A1B3E0}" xr6:coauthVersionLast="45" xr6:coauthVersionMax="45" xr10:uidLastSave="{00000000-0000-0000-0000-000000000000}"/>
  <bookViews>
    <workbookView xWindow="1980" yWindow="960" windowWidth="25560" windowHeight="28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6" i="1" l="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<sst xmlns="http://schemas.openxmlformats.org/spreadsheetml/2006/main" count="383" uniqueCount="287">
  <si>
    <t>FBbt_ID</t>
  </si>
  <si>
    <t>Name</t>
  </si>
  <si>
    <t>Synonyms</t>
  </si>
  <si>
    <t>Definition</t>
  </si>
  <si>
    <t>References</t>
  </si>
  <si>
    <t>Review_notes</t>
  </si>
  <si>
    <t>Suggested_markers</t>
  </si>
  <si>
    <t>Abundance</t>
  </si>
  <si>
    <t>None</t>
  </si>
  <si>
    <t>wing vein segment</t>
  </si>
  <si>
    <t>Subdivision of a wing vein along its length.</t>
  </si>
  <si>
    <t>prothoracic femoral bract</t>
  </si>
  <si>
    <t>Any bract (FBbt:00005180) that is part of some prothoracic femur (FBbt:00004667).</t>
  </si>
  <si>
    <t>[]</t>
  </si>
  <si>
    <t>unguis scale</t>
  </si>
  <si>
    <t>Scale present on the dorsal surface of the unguis, close to the mid-point of the long axis of the unguis.</t>
  </si>
  <si>
    <t>Anders, 1955, Z. indukt. Abstamm.- u. VererbLehre 87: 113--186 (flybase.org/reports/FBrf0010489); Bryant, 1978, Ashburner, Wright, 1978-1980 c: 230--335 (flybase.org/reports/FBrf0031004)</t>
  </si>
  <si>
    <t>retineria</t>
  </si>
  <si>
    <t>Tiny hollow hairs on the distal pretarsus (foot) through which viscous substances are secreted.</t>
  </si>
  <si>
    <t>Zombori and Steinmann, 1999, Handbuch der Zoologie IV. Band: Arthropoda, 2. Halfte: Insecta, Teil: 34.: 405pp (flybase.org/reports/FBrf0166419)</t>
  </si>
  <si>
    <t>border hair</t>
  </si>
  <si>
    <t>edge hair</t>
  </si>
  <si>
    <t>Slender trichome that is located on the border between the inner and outer surface of the labellum. There is a uniform row of these.</t>
  </si>
  <si>
    <t>Bryant, 1978, Ashburner, Wright, 1978-1980 c: 230--335 (flybase.org/reports/FBrf0031004); Kumar et al., 1979, Wilhelm Roux Arch. Dev. Biol. 186(1): 51--64 (flybase.org/reports/FBrf0033866)</t>
  </si>
  <si>
    <t>haltere trichome</t>
  </si>
  <si>
    <t>haltere hair</t>
  </si>
  <si>
    <t>Trichome/hair of the haltere. Compared to wing hairs, they are smaller and present at a higher density.</t>
  </si>
  <si>
    <t>Gonzalez-Gaitan et al., 1990, Genetics 126: 139--155 (flybase.org/reports/FBrf0051925)</t>
  </si>
  <si>
    <t>arista lateral</t>
  </si>
  <si>
    <t>A bristle-like, non-innervated outgrowth of the arista central core. Each lateral is formed from the outgrowth of a single polyploid central core cell. They extend both anteriorly and posteriorly, with 8-11 long laterals and 5-7 smaller laterals present.</t>
  </si>
  <si>
    <t>He and Adler, 2001, Mech. Dev. 104(1-2): 69--78 (flybase.org/reports/FBrf0137012)</t>
  </si>
  <si>
    <t>sensillum campaniformium of ventral radius</t>
  </si>
  <si>
    <t>sensillum campaniformium of proximal ventral radius</t>
  </si>
  <si>
    <t>Sensillum campaniformium of the ventral side of the radial vein of the adult wing.</t>
  </si>
  <si>
    <t>Cole and Palka, 1982, J. Embryol. exp. Morphol. 71: 41--61 (flybase.org/reports/FBrf0038304)</t>
  </si>
  <si>
    <t>wing hair</t>
  </si>
  <si>
    <t>wing trichome</t>
  </si>
  <si>
    <t>The posteriorly oriented trichome of a cell of the wing blade. Each cell makes one of these trichomes at its posterior vertex.</t>
  </si>
  <si>
    <t>ventral campaniform sensillum L3-v of wing vein L3</t>
  </si>
  <si>
    <t>ventral campaniform sensillum of wing vein L3; v.L.III; L3-v; wing nerve L3-v; ventral sensillum campaniformium of wing vein L3</t>
  </si>
  <si>
    <t>Mono-innervated campaniform sensilla of wing vein L3. It is found close to the point where L3 connects with wing vein L2. It is a large circular sensillum, with a high profile and a distinct discontinuity between the dome and socket.</t>
  </si>
  <si>
    <t>Cole and Palka, 1982, J. Embryol. exp. Morphol. 71: 41--61 (flybase.org/reports/FBrf0038304); Murray et al., 1984, Dev. Biol. 104(2): 259--273 (flybase.org/reports/FBrf0040724)</t>
  </si>
  <si>
    <t>chitinous intima of the cardial valve</t>
  </si>
  <si>
    <t>stomodaeal intima</t>
  </si>
  <si>
    <t>Cuticle layer that lines the regions of the adult proventriculus (cardia) that derive from the foregut, including the inner and intermediate layers. The cuticle is thicker in the inner layer than in other regions of the proventriculus, forming several longitudinal folds and causing the esophageal lumen to appear irregular in cross-section.</t>
  </si>
  <si>
    <t>Miller, 1950, Demerec, 1950: 420--534 (flybase.org/reports/FBrf0007735); King, 1988, J. Morphol. 196(3): 253--282 (flybase.org/reports/FBrf0048518)</t>
  </si>
  <si>
    <t>spinule of maxillary palpus</t>
  </si>
  <si>
    <t>Small, curved, pointed, non-innervated cuticular process of the maxillary palpus. These spinules are distributed throughout the surface of the palps.</t>
  </si>
  <si>
    <t>Riesgo-Escovar et al., 1997, J. Comp. Physiol. A, Sens. Neural. Behav. Physiol. 180(2): 143--150 (flybase.org/reports/FBrf0091407)</t>
  </si>
  <si>
    <t>proximal costal bract</t>
  </si>
  <si>
    <t>A bract associated with a bristle of the proximal costa.</t>
  </si>
  <si>
    <t>del Alamo et al., 2002, Development 129(8): 1975--1982 (flybase.org/reports/FBrf0146986)</t>
  </si>
  <si>
    <t>campaniform sensillum of dorsal humeral crossvein</t>
  </si>
  <si>
    <t>dHCV; wing nerve dHCV; d.HCV; dorsal humeral crossvein campaniform sensillum; HCV</t>
  </si>
  <si>
    <t>Humeral crossvein campaniform sensillum located on the dorsal side of the wing. It is situated close to the ventral humeral crossvein campaniform sensillum separated by the intermediate portion of the costal nerve (Murray et al., 1984). It is circular with a high profile and with a socket which is prominent on one side but becomes indistinct on the other. The sensillum is around 8 micrometers in diameter.</t>
  </si>
  <si>
    <t>campaniform sensillum of ventral humeral crossvein</t>
  </si>
  <si>
    <t>ventral humeral crossvein campaniform sensillum; v.HCV; vHCV; wing nerve vHCV</t>
  </si>
  <si>
    <t>Humeral crossvein campaniform sensillum located on the ventral side of the wing. It is situated close to the dorsal humeral crossvein campaniform sensillum separated by the intermediate portion of the costal nerve (Murray et al., 1984). It is a large circular sensillum which bears a socket that is tightly fused to the dome and diminishes on one side. The sensillum is around 6.5 micrometers in diameter.</t>
  </si>
  <si>
    <t>campaniform sensillum of anterior crossvein</t>
  </si>
  <si>
    <t>ACV; anterior crossvein campaniform sensillum; sensillum campaniformium of anterior crossvein; wing nerve ACV</t>
  </si>
  <si>
    <t>Campaniform sensillum associated with the anterior cross vein and wing vein L3. It is a large circular sensillum, with a high profile and a distinct discontinuity between the dome and socket.</t>
  </si>
  <si>
    <t>prothoracic tibial bract</t>
  </si>
  <si>
    <t>Any bract (FBbt:00005180) that is part of some prothoracic tibia (FBbt:00004665).</t>
  </si>
  <si>
    <t>hypandrial hair</t>
  </si>
  <si>
    <t>Fine hair on the median gonocoxite. There is a group of these.</t>
  </si>
  <si>
    <t>Bryant and Hsei, 1977, Am. Zool. 17(3): 595--611 (flybase.org/reports/FBrf0029539); doi:10.1080/19336934.2019.1653733</t>
  </si>
  <si>
    <t>ventral arm of lacinia</t>
  </si>
  <si>
    <t>Long and slender ventral arm of the sclerotized T-shaped maxillary apodeme.</t>
  </si>
  <si>
    <t>Grimaldi, 1994, Entomol. Scand. 25(2): 129--136 (flybase.org/reports/FBrf0076448)</t>
  </si>
  <si>
    <t>anterior arm of lacinia</t>
  </si>
  <si>
    <t>Long and slender anterior arm of the sclerotized T-shaped maxillary apodeme.</t>
  </si>
  <si>
    <t>dorsal arm of lacinia</t>
  </si>
  <si>
    <t>Long and slender dorsal arm of the sclerotized T-shaped maxillary apodeme.</t>
  </si>
  <si>
    <t>campaniform sensillum L3-1 of wing vein L3</t>
  </si>
  <si>
    <t>d.L.III 1; sensillum campaniformium L3-1 of wing vein L3; wing nerve L3-1; L3-1; proximal sensillum</t>
  </si>
  <si>
    <t>Most proximal of the three dorsal campaniform sensilla of wing vein L3. It is a large circular sensillum, with a high profile and a distinct discontinuity between the dome and socket.</t>
  </si>
  <si>
    <t>campaniform sensillum L3-2 of wing vein L3</t>
  </si>
  <si>
    <t>L3-2; middle sensillum; sensillum campaniformium L3-2 of wing vein L3; wing nerve L3-2; d.L.III 2</t>
  </si>
  <si>
    <t>Medial of the three dorsal campaniform sensilla of wing vein L3. It is a large circular sensillum, with a high profile and a distinct discontinuity between the dome and socket.</t>
  </si>
  <si>
    <t>campaniform sensillum L3-3 of wing vein L3</t>
  </si>
  <si>
    <t>sensillum campaniformium L3-3 of wing vein L3; distal sensillum; wing nerve L3-3; d.L.III 3; L3-3</t>
  </si>
  <si>
    <t>Distal most of the three dorsal campaniform sensilla of wing vein L3. It is a large circular sensillum, with a high profile and a distinct discontinuity between the dome and socket.</t>
  </si>
  <si>
    <t>mesofurca</t>
  </si>
  <si>
    <t>SA2; mesothoracic sternal apophysis</t>
  </si>
  <si>
    <t>Forked paired apophysis of the adult mesothorax. It arises from the sternal plates, supported on a median inflection of the sternum.</t>
  </si>
  <si>
    <t>Snodgrass, 1935, Principles of Insect Morphology. (flybase.org/reports/FBrf0111704)</t>
  </si>
  <si>
    <t>prealar apophysis</t>
  </si>
  <si>
    <t>Small protuberance from the mesopleura at the anterior base of the wing hinge.</t>
  </si>
  <si>
    <t>Bryant, 1978, Ashburner, Wright, 1978-1980 c: 230--335 (flybase.org/reports/FBrf0031004)</t>
  </si>
  <si>
    <t>E-1 neuron</t>
  </si>
  <si>
    <t>extra cell-1; first extra cell along vein L3</t>
  </si>
  <si>
    <t>Neuron associated with the anterior crossvein campaniform sensillum neuron, but does not possess a typical dendrite whose conspicuous distal tip can be seen near the surface of the epithelium (Murray et al., 1984).</t>
  </si>
  <si>
    <t>Murray et al., 1984, Dev. Biol. 104(2): 259--273 (flybase.org/reports/FBrf0040724)</t>
  </si>
  <si>
    <t>E-2 neuron</t>
  </si>
  <si>
    <t>second extra cell along vein L3; extra cell-2</t>
  </si>
  <si>
    <t>Neuron located near to the campaniform sensillum L3-2 of wing vein L3 neuron, but does not possess a typical dendrite whose conspicuous distal tip can be seen near the surface of the epithelium (Murray et al., 1984).</t>
  </si>
  <si>
    <t>sensillum campaniformium of dorsal radius</t>
  </si>
  <si>
    <t>Sensillum campaniformium found on the dorsal side of the radial vein of the adult wing.</t>
  </si>
  <si>
    <t>wing septum</t>
  </si>
  <si>
    <t>Septum on the dorsal surface of the wing, in the radial vein.</t>
  </si>
  <si>
    <t>Bryant, 1975, J. exp. Zool. 193: 49--77 (flybase.org/reports/FBrf0027793)</t>
  </si>
  <si>
    <t>E-T neuron</t>
  </si>
  <si>
    <t>extra cell E-T; extra cell associated with the TSM</t>
  </si>
  <si>
    <t>Neuron located near to the neuron innervating the twin sensillum of margin 1 and 2. It does not possess a typical dendrite whose conspicuous distal tip can be seen near the surface of the epithelium (Murray et al., 1984).</t>
  </si>
  <si>
    <t>wing vein</t>
  </si>
  <si>
    <t>Wing veins are epidermal sclerotizations above hemolymph lacunae that run between the dorsal and the ventral wing surfaces and carry trachea and nerves. The two-dimensional pattern of wing veins is the result of the cuticular differentiation of stripes of epidermal cells on the wing blade, which can be contrasted with the two-dimensional pattern of sensory organs derived from discrete cells.</t>
  </si>
  <si>
    <t>Garcia-Bellido and de Celis, 1992, A. Rev. Genet. 26: 277--304 (flybase.org/reports/FBrf0055233); Zombori and Steinmann, 1999, Handbuch der Zoologie IV. Band: Arthropoda, 2. Halfte: Insecta, Teil: 34.: 405pp (flybase.org/reports/FBrf0166419)</t>
  </si>
  <si>
    <t>adult apodeme</t>
  </si>
  <si>
    <t>Apodeme that is part of an adult.</t>
  </si>
  <si>
    <t>cornea</t>
  </si>
  <si>
    <t>corneal lens</t>
  </si>
  <si>
    <t>Chitinous extracellular laminar secretion that covers each ommatidia of the adult eye. It is optically clear and biconvex, being around 5um thick at its center, and it covers the pseudocone layer. It is secreted by the underlying four cone cells and two primary pigment cells. The cornea between the facets is secreted by the secondary and tertiary pigment cells and although continuous with the lens, it is not stacked in deep layers.</t>
  </si>
  <si>
    <t>Wolff and Ready, 1993, Bate, Martinez Arias, 1993: 1277--1325 (flybase.org/reports/FBrf0064798)</t>
  </si>
  <si>
    <t>ocellus corneagenous cell</t>
  </si>
  <si>
    <t>Corneagenous cells of the adult ocellus. The cells form a monolayers that separates the ocellus cornea from the rhabdomeres.</t>
  </si>
  <si>
    <t>Stark et al., 1989, J. Neurogenet. 5: 127--153 (flybase.org/reports/FBrf0050358)</t>
  </si>
  <si>
    <t>metafurca</t>
  </si>
  <si>
    <t>metathoracic sternal apophysis; SA3</t>
  </si>
  <si>
    <t>Forked paired apophysis of the adult metathorax. It arises from the sternal plates, supported on a median inflection of the sternum.</t>
  </si>
  <si>
    <t>mesothoracic tibial bract</t>
  </si>
  <si>
    <t>Bract of the bristle of the distal region of the mesothoracic tibia.</t>
  </si>
  <si>
    <t>ocellus lens</t>
  </si>
  <si>
    <t>Lens of the adult ocelli. It is composed of the outer cornea and underlying monolayer of corneagenous cells.</t>
  </si>
  <si>
    <t>metathoracic tibial bract</t>
  </si>
  <si>
    <t>Any bract (FBbt:00005180) that is part of some metathoracic tibia (FBbt:00004709).</t>
  </si>
  <si>
    <t>lens</t>
  </si>
  <si>
    <t>Lens of the adult eye. It is composed of the outer cornea and underlying pseudocone layer.</t>
  </si>
  <si>
    <t>pseudocone</t>
  </si>
  <si>
    <t>Extracellular secretion that is found between the corneal lens and the apical surface of photoreceptors and cone cells. It is made up of a gelatinous, clear substance that is secreted in pupal stage by the four underlying cone cells and primary pigment cells.</t>
  </si>
  <si>
    <t>ejaculatory bulb plate</t>
  </si>
  <si>
    <t>baseplate; basal plate of apodeme</t>
  </si>
  <si>
    <t>Basal plate of the ejaculatory bulb apodeme of the adult male genitalia.</t>
  </si>
  <si>
    <t>Miller, 1950, Demerec, 1950: 420--534 (flybase.org/reports/FBrf0007735)</t>
  </si>
  <si>
    <t>ocellus cornea</t>
  </si>
  <si>
    <t>Chitinous extracellular laminar secretion that covers the adult ocelli. The lens is laminated with around 45 strata. Underlying it is a monolayer of corneagenous cells.</t>
  </si>
  <si>
    <t>prothoracic furca</t>
  </si>
  <si>
    <t>prothoracic sternal apophysis</t>
  </si>
  <si>
    <t>Forked paired apophysis of the adult prothorax. It arises from the sternal plates, supported on a median inflection of the sternum.</t>
  </si>
  <si>
    <t>prothoracic pleural apophysis</t>
  </si>
  <si>
    <t>Apophysis that arises from the pleural fold in the adult subcoxal region of the prothorax. It extends into the body and fuses with the arms of the mesofurca.</t>
  </si>
  <si>
    <t>Ferris, 1950, Demerec, 1950: 368--419 (flybase.org/reports/FBrf0007734)</t>
  </si>
  <si>
    <t>phallotrema</t>
  </si>
  <si>
    <t>gonopore; secondary gonopore; phallotreme</t>
  </si>
  <si>
    <t>External opening of the aedeagus.</t>
  </si>
  <si>
    <t>doi:10.1080/19336934.2019.1653733</t>
  </si>
  <si>
    <t>mesothoracic femoral bract</t>
  </si>
  <si>
    <t>Any bract (FBbt:00005180) that is part of some mesothoracic femur (FBbt:00004689).</t>
  </si>
  <si>
    <t>metathoracic femoral bract</t>
  </si>
  <si>
    <t>Any bract (FBbt:00005180) that is part of some metathoracic femur (FBbt:00004711).</t>
  </si>
  <si>
    <t>crossvein</t>
  </si>
  <si>
    <t>A short wing vein that runs anterior-posterior, joining two longitudinal wing veins.</t>
  </si>
  <si>
    <t>proximal radius</t>
  </si>
  <si>
    <t>Region of the radial vein that is closest to the body of the fly. Its distal boundary is marked by wing septum 1.</t>
  </si>
  <si>
    <t>medial radius</t>
  </si>
  <si>
    <t>Region of the radial vein that is between the proximal radius and distal radius. Its proximal boundary is marked by wing septum 1 and its distal boundary is marked by wing septum 2.</t>
  </si>
  <si>
    <t>distal radius</t>
  </si>
  <si>
    <t>Region of the radial vein that is furthest from the body of the fly. Its proximal boundary is marked by wing septum 2 and it ends where wing vein L1 branches from the radial vein.</t>
  </si>
  <si>
    <t>giant sensillum of the dorsal radius</t>
  </si>
  <si>
    <t>wing nerve GSR; giant sensillum of the distal radius; giant sensillum of the radius; giant sensillum of radius; GSR; sensillum campaniformium of dorsal radius Sc1</t>
  </si>
  <si>
    <t>Large, singly-innervated campaniform sensillum on the posterior face of the distal radius of the adult wing. It is a large circular sensillum, with a high profile and a distinct discontinuity between the dome and socket. It is around 9 micrometers in diameter.</t>
  </si>
  <si>
    <t>Palka et al., 1979, Dev. Biol. 69: 549--575 (flybase.org/reports/FBrf0032909); Cole and Palka, 1982, J. Embryol. exp. Morphol. 71: 41--61 (flybase.org/reports/FBrf0038304); Murray et al., 1984, Dev. Biol. 104(2): 259--273 (flybase.org/reports/FBrf0040724)</t>
  </si>
  <si>
    <t>ejaculatory bulb apodeme</t>
  </si>
  <si>
    <t>skeletal rod</t>
  </si>
  <si>
    <t>Sclerotized rod-like apodeme on the upper side of the ejaculatory bulb of the adult male genitalia.</t>
  </si>
  <si>
    <t>sensillum campaniformium of ventral radius Sc5</t>
  </si>
  <si>
    <t>v.Rad.C</t>
  </si>
  <si>
    <t>Sensillum campaniformium of the medial radius on the ventral surface of the adult wing. There are five circular sensilla with low profile and with a socket (type 3), arranged linearly along the medial radius. Each sensillum is around 4.5 micrometers in diameter.</t>
  </si>
  <si>
    <t>Bryant, 1975, J. exp. Zool. 193: 49--77 (flybase.org/reports/FBrf0027793); Cole and Palka, 1982, J. Embryol. exp. Morphol. 71: 41--61 (flybase.org/reports/FBrf0038304)</t>
  </si>
  <si>
    <t>sensillum campaniformium of ventral radius Sc3</t>
  </si>
  <si>
    <t>v.Rad.B</t>
  </si>
  <si>
    <t>Sensillum campaniformium on the border of the proximal and medial radius, on the ventral surface of the adult wing. There are three circular sensilla with a high profile and with a socket (type 1), with the cuticle of the domes often peaked. Each sensillum is between 2.5-3.5 micrometers in diameter.</t>
  </si>
  <si>
    <t>Bryant, 1975, J. exp. Zool. 193: 49--77 (flybase.org/reports/FBrf0027793); Cole and Palka, 1982, J. Embryol. exp. Morphol. 71: 41--61 (flybase.org/reports/FBrf0038304); Jan and Jan, 1993, Bate, Martinez Arias, 1993: 1207--1244 (flybase.org/reports/FBrf0064796)</t>
  </si>
  <si>
    <t>mesothoracic unguis scale</t>
  </si>
  <si>
    <t>Any unguis scale (FBbt:00004661) that is part of some mesothoracic unguis (FBbt:00004704).</t>
  </si>
  <si>
    <t>sensillum campaniformium of ventral radius Sc4v</t>
  </si>
  <si>
    <t>v.Rad.A; sensillum campaniformium of ventral radius Sc4vm</t>
  </si>
  <si>
    <t>Sensillum campaniformium of the proximal radius on the ventral surface of the adult wing. There are four or five elliptical sensilla with low profile and with a socket (type 6), often arranged in a diamond pattern. Each sensillum is between 2.5-3.5 micrometers in length.</t>
  </si>
  <si>
    <t>sensillum campaniformium of dorsal radius Sc12</t>
  </si>
  <si>
    <t>d.Rad.D + d.Rad.E</t>
  </si>
  <si>
    <t>Sensillum campaniformium of the dorsal side of the medial radius of the adult wing. These cells are arranged in two distinct fields. The first has four circular sensilla with high profile and with a socket (type 1), distributed on the anterior face of the medial radius, with each sensillum around 4.5 micrometers in diameter (d.Rad.D). The second has eight circular sensilla, with low profile and with socket (type 3), with each sensillum between 5.0-5.5 micrometers in diameter (d.Rad.E).</t>
  </si>
  <si>
    <t>sensillum campaniformium of proximal dorsal radius</t>
  </si>
  <si>
    <t>Sensillum campaniformium of the proximal dorsal radius of the adult wing.</t>
  </si>
  <si>
    <t>trichome of the posterior wing margin</t>
  </si>
  <si>
    <t>posterior hair; posterior row hair</t>
  </si>
  <si>
    <t>Any wing hair (FBbt:00004340) that is part of some posterior wing margin (FBbt:00027001).</t>
  </si>
  <si>
    <t>mesothoracic retineria</t>
  </si>
  <si>
    <t>Any retineria (FBbt:00004662) that is part of some mesothoracic pretarsus (FBbt:00004697).</t>
  </si>
  <si>
    <t>phallapodeme</t>
  </si>
  <si>
    <t>aedeagal apodeme; basal apodeme of penis; penis apodeme</t>
  </si>
  <si>
    <t>Long, slender apodeme extending from the base of the phallus into the body.</t>
  </si>
  <si>
    <t>Ferris, 1950, Demerec, 1950: 368--419 (flybase.org/reports/FBrf0007734); doi:10.1080/19336934.2019.1653733</t>
  </si>
  <si>
    <t>proximal costal vein</t>
  </si>
  <si>
    <t>PCo</t>
  </si>
  <si>
    <t>Proximal-most segment of the costal vein. It bears two rows (dorsal an ventral) of bracted microchaetae with a single unbracted microchaeta between the two rows.</t>
  </si>
  <si>
    <t>distal costal vein</t>
  </si>
  <si>
    <t>DCo</t>
  </si>
  <si>
    <t>Distal-most of the three segments of the costal vein. It bears two rows of widely spaced, recurved microchaetae and two large macrochaetae at its distal tip.</t>
  </si>
  <si>
    <t>Bryant, 1978, Ashburner, Wright, 1978-1980 c: 230--335 (flybase.org/reports/FBrf0031004); Blair, 2007, Annu. Rev. Cell Dev. Biol. 23: 293--319 (flybase.org/reports/FBrf0202743)</t>
  </si>
  <si>
    <t>medial costal vein</t>
  </si>
  <si>
    <t>MCo</t>
  </si>
  <si>
    <t>Second most proximal (middle) segment of the costal vein. It bears 8 microchaetae, one of which curves away from the cuticle, and a single macrochaeta.</t>
  </si>
  <si>
    <t>prothoracic retineria</t>
  </si>
  <si>
    <t>Any retineria (FBbt:00004662) that is part of some prothoracic pretarsus (FBbt:00004675).</t>
  </si>
  <si>
    <t>prothoracic unguis scale</t>
  </si>
  <si>
    <t>Any unguis scale (FBbt:00004661) that is part of some prothoracic unguis (FBbt:00004682).</t>
  </si>
  <si>
    <t>long arista lateral</t>
  </si>
  <si>
    <t>Long lateral of the arista. It is around 140 micrometers long. There are 3-4 of these on the anterior side, and 5-7 on the posterior side of the arista.</t>
  </si>
  <si>
    <t>maxillary apodeme</t>
  </si>
  <si>
    <t>cardio-stipital element of lacinia</t>
  </si>
  <si>
    <t>Very small and sclerotized apodeme of the basiproboscis, in the adult maxillary segment. It is T-shaped, and extends into the head cavity like the handle of a dagger, being continuous with the external lacinia (or maxillary lobe). Distinct anterior, dorsal and ventral arms can be recognized. The muscles that move the maxilla are inserted into this apodeme, including the maxillary muscle 4.</t>
  </si>
  <si>
    <t>Ferris, 1950, Demerec, 1950: 368--419 (flybase.org/reports/FBrf0007734); Grimaldi, 1994, Entomol. Scand. 25(2): 129--136 (flybase.org/reports/FBrf0076448)</t>
  </si>
  <si>
    <t>short arista lateral</t>
  </si>
  <si>
    <t>Short lateral of the arista. There are 5-7 of these, about 20-30 micrometers long that extend from the dorsal side of the central core shaft.</t>
  </si>
  <si>
    <t>metathoracic retineria</t>
  </si>
  <si>
    <t>Any retineria (FBbt:00004662) that is part of some metathoracic pretarsus (FBbt:00004719).</t>
  </si>
  <si>
    <t>metathoracic unguis scale</t>
  </si>
  <si>
    <t>Any unguis scale (FBbt:00004661) that is part of some metathoracic unguis (FBbt:00004726).</t>
  </si>
  <si>
    <t>wing septum 1</t>
  </si>
  <si>
    <t>sepI</t>
  </si>
  <si>
    <t>Most proximal of the wing septa, located between the proximal radius (containing the Sc25 sensilla) and the medial radius (containing the Sc12 sensilla).</t>
  </si>
  <si>
    <t>longitudinal vein</t>
  </si>
  <si>
    <t>A wing vein that runs proximal to distal.</t>
  </si>
  <si>
    <t>wing septum 2</t>
  </si>
  <si>
    <t>sep2</t>
  </si>
  <si>
    <t>Most distal of the wing septa, located between the medial radius (containing the Sc12 sensilla) and the distal radius (containing the Sc1 sensilla).</t>
  </si>
  <si>
    <t>posterior crossvein</t>
  </si>
  <si>
    <t>PCV; medial cross-vein</t>
  </si>
  <si>
    <t>Crossvein that connects the wing vein L4 and wing vein L5.</t>
  </si>
  <si>
    <t>Ferris, 1950, Demerec, 1950: 368--419 (flybase.org/reports/FBrf0007734); Blair, 2007, Annu. Rev. Cell Dev. Biol. 23: 293--319 (flybase.org/reports/FBrf0202743)</t>
  </si>
  <si>
    <t>anterior crossvein</t>
  </si>
  <si>
    <t>ACV; radial-medial cross-vein</t>
  </si>
  <si>
    <t>Crossvein that connects the wing vein L3 and wing vein L4.</t>
  </si>
  <si>
    <t>humeral crossvein</t>
  </si>
  <si>
    <t>HCV; humeral cross-vein</t>
  </si>
  <si>
    <t>Crossvein that connects the anterior wing margin (proximal costal vein) and the axillary vein.</t>
  </si>
  <si>
    <t>sensillum campaniformium of dorsal radius E</t>
  </si>
  <si>
    <t>d.Rad.E; campaniform sensillum of dorsal radius E</t>
  </si>
  <si>
    <t>Sensillum belonging to the posterior group of campaniform sensilla of the dorsal surface of the medial radius. There are eight of these circular sensilla, which have a low profile and a socket (type 3). Each sensillum is approximately 5.0-5.5 micrometers in diameter.</t>
  </si>
  <si>
    <t>sensillum campaniformium of dorsal radius D</t>
  </si>
  <si>
    <t>d.Rad.D; campaniform sensillum of dorsal radius D</t>
  </si>
  <si>
    <t>Sensillum belonging to the anterior group of campaniform sensilla of the dorsal surface of the medial radius. There are four of these circular sensilla, which have a high profile and a socket (type 1). Each sensillum is approximately 4.5 micrometers in diameter.</t>
  </si>
  <si>
    <t>radial vein</t>
  </si>
  <si>
    <t>radius</t>
  </si>
  <si>
    <t>Proximal region of the L1, L2 and L3 wing veins prior to branching. It can be further subdivided into proximal, medial and distal parts. This vein contains several fields of sensilla.</t>
  </si>
  <si>
    <t>Cole and Palka, 1982, J. Embryol. exp. Morphol. 71: 41--61 (flybase.org/reports/FBrf0038304); Murray et al., 1984, Dev. Biol. 104(2): 259--273 (flybase.org/reports/FBrf0040724); Blair, 2007, Annu. Rev. Cell Dev. Biol. 23: 293--319 (flybase.org/reports/FBrf0202743)</t>
  </si>
  <si>
    <t>sensillum campaniformium of dorsal radius Sc4d</t>
  </si>
  <si>
    <t>d.Rad.A</t>
  </si>
  <si>
    <t>Sensillum campaniformium of the most proximal cluster of the dorsal side of the proximal radius of the adult wing. There are four of these circular sensilla with a high profile and without a socket (type 2), they are arranged in a row and increase in diameter distally, from 3.5 to 4.5 micrometers.</t>
  </si>
  <si>
    <t>sensillum campaniformium of dorsal radius Sc25</t>
  </si>
  <si>
    <t>d.Rad.B + d.Rad.C</t>
  </si>
  <si>
    <t>Sensillum campaniformium belonging to a more dispersed group of cells, distal to the Sc4d cells, on the dorsal side of the proximal radius of the adult wing. These cells belong to two distinct fields. The first has seven elliptical sensilla with low profile and with a socket (type 6), distributed in a round patch, with each sensillum between 2.5-3.0 micrometers in length (d.Rad.B). The second has around 17 circular sensilla, with low profile and without socket (type 4), with each sensillum between 2.5-3.5 micrometers in diameter (d.Rad.C).</t>
  </si>
  <si>
    <t>wing vein L3</t>
  </si>
  <si>
    <t>radius 4+5; fused fourth and fifth branches of radius; medial anterior</t>
  </si>
  <si>
    <t>The third most anterior longitudinal vein of the wing blade.</t>
  </si>
  <si>
    <t>Stark et al., 1999, A. Rev. Ent. 44: 97--129 (flybase.org/reports/FBrf0107299)</t>
  </si>
  <si>
    <t>wing vein L2</t>
  </si>
  <si>
    <t>fused second and third branches of radius; radius 2+3</t>
  </si>
  <si>
    <t>The second most anterior longitudinal vein of the wing blade.</t>
  </si>
  <si>
    <t>wing vein L5</t>
  </si>
  <si>
    <t>first branch of cubitus anterior; postcubitus vein</t>
  </si>
  <si>
    <t>The fifth most anterior longitudinal vein of the wing blade.</t>
  </si>
  <si>
    <t>wing vein L4</t>
  </si>
  <si>
    <t>median vein; cubitus vein; putative first branch of medial vein; media 1; medial posterior and cubitus anterior</t>
  </si>
  <si>
    <t>The fourth most anterior longitudinal vein of the wing blade.</t>
  </si>
  <si>
    <t>wing vein L6</t>
  </si>
  <si>
    <t>1st anal vein; anal crossvein; anal vein; cubitus anterior 2 and 1 anal vein</t>
  </si>
  <si>
    <t>Smaller posterior vein that arises from the wing vein L5.</t>
  </si>
  <si>
    <t>costal vein</t>
  </si>
  <si>
    <t>marginal vein; costa</t>
  </si>
  <si>
    <t>The vein that follows the anterior edge of the wing blade. It is made up of proximal, medial and distal segments. The distal vein is contiguous with the wing vein L1.</t>
  </si>
  <si>
    <t>Blair, 2007, Annu. Rev. Cell Dev. Biol. 23: 293--319 (flybase.org/reports/FBrf0202743)</t>
  </si>
  <si>
    <t>axillary vein</t>
  </si>
  <si>
    <t>subcostal vein; auxiliary vein; wing vein L0</t>
  </si>
  <si>
    <t>Smaller anterior longitudinal vein that arises from the humeral crossvein.</t>
  </si>
  <si>
    <t>Ferris, 1950, Demerec, 1950: 368--419 (flybase.org/reports/FBrf0007734); Stark et al., 1999, A. Rev. Ent. 44: 97--129 (flybase.org/reports/FBrf0107299)</t>
  </si>
  <si>
    <t>wing vein L1</t>
  </si>
  <si>
    <t>marginal vein; radius 1</t>
  </si>
  <si>
    <t>Anterior longitudinal vein of the wing blade. It is contiguous with the distal costal vein, which follows the anterior wing margin, and posterior to the proximal costal vein.</t>
  </si>
  <si>
    <t>second anal vein</t>
  </si>
  <si>
    <t>anal 2-3 vein</t>
  </si>
  <si>
    <t>Most proximal anal vein, that is connected to the wing vein L5.</t>
  </si>
  <si>
    <t>sensillum campaniformium of dorsal radius B</t>
  </si>
  <si>
    <t>campaniform sensillum of dorsal radius B; d.Rad.B</t>
  </si>
  <si>
    <t>Sensillum belonging to the more proximal, posterior subgroup of Sc25 sensilla. There are seven of these elliptical sensilla, which have a low profile and a socket (type 6). Each sensillum is approximately 2.5-3.0 micrometers in length.</t>
  </si>
  <si>
    <t>sensillum campaniformium of dorsal radius C</t>
  </si>
  <si>
    <t>campaniform sensillum of dorsal radius C; d.Rad.C</t>
  </si>
  <si>
    <t>Sensillum belonging to the more distal, anterior subgroup of Sc25 sensilla. There are around 17 of these circular sensilla, which have a low profile and no socket (type 4). Each sensillum is approximately 2.5-3.5 micrometers in diameter.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</si>
</sst>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HYPERLINK("https://www.ebi.ac.uk/ols/ontologies/fbbt/terms?iri=http://purl.obolibrary.org/obo/FBbt_00084751","FBbt:00084751")</f>
        <v>FBbt:00084751</v>
      </c>
      <c r="B2" t="s">
        <v>9</v>
      </c>
      <c r="C2" t="s">
        <v>8</v>
      </c>
      <c r="D2" t="s">
        <v>10</v>
      </c>
    </row>
    <row r="3" spans="1:8" x14ac:dyDescent="0.2">
      <c r="A3" t="str">
        <f>HYPERLINK("https://www.ebi.ac.uk/ols/ontologies/fbbt/terms?iri=http://purl.obolibrary.org/obo/FBbt_00004270","FBbt:00004270")</f>
        <v>FBbt:00004270</v>
      </c>
      <c r="B3" t="s">
        <v>11</v>
      </c>
      <c r="C3" t="s">
        <v>8</v>
      </c>
      <c r="D3" t="s">
        <v>12</v>
      </c>
      <c r="E3" t="s">
        <v>13</v>
      </c>
    </row>
    <row r="4" spans="1:8" x14ac:dyDescent="0.2">
      <c r="A4" t="str">
        <f>HYPERLINK("https://www.ebi.ac.uk/ols/ontologies/fbbt/terms?iri=http://purl.obolibrary.org/obo/FBbt_00004661","FBbt:00004661")</f>
        <v>FBbt:00004661</v>
      </c>
      <c r="B4" t="s">
        <v>14</v>
      </c>
      <c r="C4" t="s">
        <v>8</v>
      </c>
      <c r="D4" t="s">
        <v>15</v>
      </c>
      <c r="E4" t="s">
        <v>16</v>
      </c>
    </row>
    <row r="5" spans="1:8" x14ac:dyDescent="0.2">
      <c r="A5" t="str">
        <f>HYPERLINK("https://www.ebi.ac.uk/ols/ontologies/fbbt/terms?iri=http://purl.obolibrary.org/obo/FBbt_00004662","FBbt:00004662")</f>
        <v>FBbt:00004662</v>
      </c>
      <c r="B5" t="s">
        <v>17</v>
      </c>
      <c r="C5" t="s">
        <v>8</v>
      </c>
      <c r="D5" t="s">
        <v>18</v>
      </c>
      <c r="E5" t="s">
        <v>19</v>
      </c>
    </row>
    <row r="6" spans="1:8" x14ac:dyDescent="0.2">
      <c r="A6" t="str">
        <f>HYPERLINK("https://www.ebi.ac.uk/ols/ontologies/fbbt/terms?iri=http://purl.obolibrary.org/obo/FBbt_00110715","FBbt:00110715")</f>
        <v>FBbt:00110715</v>
      </c>
      <c r="B6" t="s">
        <v>20</v>
      </c>
      <c r="C6" t="s">
        <v>21</v>
      </c>
      <c r="D6" t="s">
        <v>22</v>
      </c>
      <c r="E6" t="s">
        <v>23</v>
      </c>
    </row>
    <row r="7" spans="1:8" x14ac:dyDescent="0.2">
      <c r="A7" t="str">
        <f>HYPERLINK("https://www.ebi.ac.uk/ols/ontologies/fbbt/terms?iri=http://purl.obolibrary.org/obo/FBbt_00007340","FBbt:00007340")</f>
        <v>FBbt:00007340</v>
      </c>
      <c r="B7" t="s">
        <v>24</v>
      </c>
      <c r="C7" t="s">
        <v>25</v>
      </c>
      <c r="D7" t="s">
        <v>26</v>
      </c>
      <c r="E7" t="s">
        <v>27</v>
      </c>
    </row>
    <row r="8" spans="1:8" x14ac:dyDescent="0.2">
      <c r="A8" t="str">
        <f>HYPERLINK("https://www.ebi.ac.uk/ols/ontologies/fbbt/terms?iri=http://purl.obolibrary.org/obo/FBbt_00005913","FBbt:00005913")</f>
        <v>FBbt:00005913</v>
      </c>
      <c r="B8" t="s">
        <v>28</v>
      </c>
      <c r="C8" t="s">
        <v>8</v>
      </c>
      <c r="D8" t="s">
        <v>29</v>
      </c>
      <c r="E8" t="s">
        <v>30</v>
      </c>
    </row>
    <row r="9" spans="1:8" x14ac:dyDescent="0.2">
      <c r="A9" t="str">
        <f>HYPERLINK("https://www.ebi.ac.uk/ols/ontologies/fbbt/terms?iri=http://purl.obolibrary.org/obo/FBbt_00004348","FBbt:00004348")</f>
        <v>FBbt:00004348</v>
      </c>
      <c r="B9" t="s">
        <v>31</v>
      </c>
      <c r="C9" t="s">
        <v>32</v>
      </c>
      <c r="D9" t="s">
        <v>33</v>
      </c>
      <c r="E9" t="s">
        <v>34</v>
      </c>
    </row>
    <row r="10" spans="1:8" x14ac:dyDescent="0.2">
      <c r="A10" t="str">
        <f>HYPERLINK("https://www.ebi.ac.uk/ols/ontologies/fbbt/terms?iri=http://purl.obolibrary.org/obo/FBbt_00004340","FBbt:00004340")</f>
        <v>FBbt:00004340</v>
      </c>
      <c r="B10" t="s">
        <v>35</v>
      </c>
      <c r="C10" t="s">
        <v>36</v>
      </c>
      <c r="D10" t="s">
        <v>37</v>
      </c>
    </row>
    <row r="11" spans="1:8" x14ac:dyDescent="0.2">
      <c r="A11" t="str">
        <f>HYPERLINK("https://www.ebi.ac.uk/ols/ontologies/fbbt/terms?iri=http://purl.obolibrary.org/obo/FBbt_00004090","FBbt:00004090")</f>
        <v>FBbt:00004090</v>
      </c>
      <c r="B11" t="s">
        <v>38</v>
      </c>
      <c r="C11" t="s">
        <v>39</v>
      </c>
      <c r="D11" t="s">
        <v>40</v>
      </c>
      <c r="E11" t="s">
        <v>41</v>
      </c>
    </row>
    <row r="12" spans="1:8" x14ac:dyDescent="0.2">
      <c r="A12" t="str">
        <f>HYPERLINK("https://www.ebi.ac.uk/ols/ontologies/fbbt/terms?iri=http://purl.obolibrary.org/obo/FBbt_00007041","FBbt:00007041")</f>
        <v>FBbt:00007041</v>
      </c>
      <c r="B12" t="s">
        <v>42</v>
      </c>
      <c r="C12" t="s">
        <v>43</v>
      </c>
      <c r="D12" t="s">
        <v>44</v>
      </c>
      <c r="E12" t="s">
        <v>45</v>
      </c>
    </row>
    <row r="13" spans="1:8" x14ac:dyDescent="0.2">
      <c r="A13" t="str">
        <f>HYPERLINK("https://www.ebi.ac.uk/ols/ontologies/fbbt/terms?iri=http://purl.obolibrary.org/obo/FBbt_00007381","FBbt:00007381")</f>
        <v>FBbt:00007381</v>
      </c>
      <c r="B13" t="s">
        <v>46</v>
      </c>
      <c r="C13" t="s">
        <v>8</v>
      </c>
      <c r="D13" t="s">
        <v>47</v>
      </c>
      <c r="E13" t="s">
        <v>48</v>
      </c>
    </row>
    <row r="14" spans="1:8" x14ac:dyDescent="0.2">
      <c r="A14" t="str">
        <f>HYPERLINK("https://www.ebi.ac.uk/ols/ontologies/fbbt/terms?iri=http://purl.obolibrary.org/obo/FBbt_00004205","FBbt:00004205")</f>
        <v>FBbt:00004205</v>
      </c>
      <c r="B14" t="s">
        <v>49</v>
      </c>
      <c r="C14" t="s">
        <v>8</v>
      </c>
      <c r="D14" t="s">
        <v>50</v>
      </c>
      <c r="E14" t="s">
        <v>51</v>
      </c>
    </row>
    <row r="15" spans="1:8" x14ac:dyDescent="0.2">
      <c r="A15" t="str">
        <f>HYPERLINK("https://www.ebi.ac.uk/ols/ontologies/fbbt/terms?iri=http://purl.obolibrary.org/obo/FBbt_00004084","FBbt:00004084")</f>
        <v>FBbt:00004084</v>
      </c>
      <c r="B15" t="s">
        <v>52</v>
      </c>
      <c r="C15" t="s">
        <v>53</v>
      </c>
      <c r="D15" t="s">
        <v>54</v>
      </c>
      <c r="E15" t="s">
        <v>41</v>
      </c>
    </row>
    <row r="16" spans="1:8" x14ac:dyDescent="0.2">
      <c r="A16" t="str">
        <f>HYPERLINK("https://www.ebi.ac.uk/ols/ontologies/fbbt/terms?iri=http://purl.obolibrary.org/obo/FBbt_00004085","FBbt:00004085")</f>
        <v>FBbt:00004085</v>
      </c>
      <c r="B16" t="s">
        <v>55</v>
      </c>
      <c r="C16" t="s">
        <v>56</v>
      </c>
      <c r="D16" t="s">
        <v>57</v>
      </c>
      <c r="E16" t="s">
        <v>41</v>
      </c>
    </row>
    <row r="17" spans="1:5" x14ac:dyDescent="0.2">
      <c r="A17" t="str">
        <f>HYPERLINK("https://www.ebi.ac.uk/ols/ontologies/fbbt/terms?iri=http://purl.obolibrary.org/obo/FBbt_00004086","FBbt:00004086")</f>
        <v>FBbt:00004086</v>
      </c>
      <c r="B17" t="s">
        <v>58</v>
      </c>
      <c r="C17" t="s">
        <v>59</v>
      </c>
      <c r="D17" t="s">
        <v>60</v>
      </c>
      <c r="E17" t="s">
        <v>41</v>
      </c>
    </row>
    <row r="18" spans="1:5" x14ac:dyDescent="0.2">
      <c r="A18" t="str">
        <f>HYPERLINK("https://www.ebi.ac.uk/ols/ontologies/fbbt/terms?iri=http://purl.obolibrary.org/obo/FBbt_00004278","FBbt:00004278")</f>
        <v>FBbt:00004278</v>
      </c>
      <c r="B18" t="s">
        <v>61</v>
      </c>
      <c r="C18" t="s">
        <v>8</v>
      </c>
      <c r="D18" t="s">
        <v>62</v>
      </c>
      <c r="E18" t="s">
        <v>13</v>
      </c>
    </row>
    <row r="19" spans="1:5" x14ac:dyDescent="0.2">
      <c r="A19" t="str">
        <f>HYPERLINK("https://www.ebi.ac.uk/ols/ontologies/fbbt/terms?iri=http://purl.obolibrary.org/obo/FBbt_00004473","FBbt:00004473")</f>
        <v>FBbt:00004473</v>
      </c>
      <c r="B19" t="s">
        <v>63</v>
      </c>
      <c r="C19" t="s">
        <v>8</v>
      </c>
      <c r="D19" t="s">
        <v>64</v>
      </c>
      <c r="E19" t="s">
        <v>65</v>
      </c>
    </row>
    <row r="20" spans="1:5" x14ac:dyDescent="0.2">
      <c r="A20" t="str">
        <f>HYPERLINK("https://www.ebi.ac.uk/ols/ontologies/fbbt/terms?iri=http://purl.obolibrary.org/obo/FBbt_00004538","FBbt:00004538")</f>
        <v>FBbt:00004538</v>
      </c>
      <c r="B20" t="s">
        <v>66</v>
      </c>
      <c r="C20" t="s">
        <v>8</v>
      </c>
      <c r="D20" t="s">
        <v>67</v>
      </c>
      <c r="E20" t="s">
        <v>68</v>
      </c>
    </row>
    <row r="21" spans="1:5" x14ac:dyDescent="0.2">
      <c r="A21" t="str">
        <f>HYPERLINK("https://www.ebi.ac.uk/ols/ontologies/fbbt/terms?iri=http://purl.obolibrary.org/obo/FBbt_00004537","FBbt:00004537")</f>
        <v>FBbt:00004537</v>
      </c>
      <c r="B21" t="s">
        <v>69</v>
      </c>
      <c r="C21" t="s">
        <v>8</v>
      </c>
      <c r="D21" t="s">
        <v>70</v>
      </c>
      <c r="E21" t="s">
        <v>68</v>
      </c>
    </row>
    <row r="22" spans="1:5" x14ac:dyDescent="0.2">
      <c r="A22" t="str">
        <f>HYPERLINK("https://www.ebi.ac.uk/ols/ontologies/fbbt/terms?iri=http://purl.obolibrary.org/obo/FBbt_00004539","FBbt:00004539")</f>
        <v>FBbt:00004539</v>
      </c>
      <c r="B22" t="s">
        <v>71</v>
      </c>
      <c r="C22" t="s">
        <v>8</v>
      </c>
      <c r="D22" t="s">
        <v>72</v>
      </c>
      <c r="E22" t="s">
        <v>68</v>
      </c>
    </row>
    <row r="23" spans="1:5" x14ac:dyDescent="0.2">
      <c r="A23" t="str">
        <f>HYPERLINK("https://www.ebi.ac.uk/ols/ontologies/fbbt/terms?iri=http://purl.obolibrary.org/obo/FBbt_00004087","FBbt:00004087")</f>
        <v>FBbt:00004087</v>
      </c>
      <c r="B23" t="s">
        <v>73</v>
      </c>
      <c r="C23" t="s">
        <v>74</v>
      </c>
      <c r="D23" t="s">
        <v>75</v>
      </c>
      <c r="E23" t="s">
        <v>41</v>
      </c>
    </row>
    <row r="24" spans="1:5" x14ac:dyDescent="0.2">
      <c r="A24" t="str">
        <f>HYPERLINK("https://www.ebi.ac.uk/ols/ontologies/fbbt/terms?iri=http://purl.obolibrary.org/obo/FBbt_00004088","FBbt:00004088")</f>
        <v>FBbt:00004088</v>
      </c>
      <c r="B24" t="s">
        <v>76</v>
      </c>
      <c r="C24" t="s">
        <v>77</v>
      </c>
      <c r="D24" t="s">
        <v>78</v>
      </c>
      <c r="E24" t="s">
        <v>41</v>
      </c>
    </row>
    <row r="25" spans="1:5" x14ac:dyDescent="0.2">
      <c r="A25" t="str">
        <f>HYPERLINK("https://www.ebi.ac.uk/ols/ontologies/fbbt/terms?iri=http://purl.obolibrary.org/obo/FBbt_00004089","FBbt:00004089")</f>
        <v>FBbt:00004089</v>
      </c>
      <c r="B25" t="s">
        <v>79</v>
      </c>
      <c r="C25" t="s">
        <v>80</v>
      </c>
      <c r="D25" t="s">
        <v>81</v>
      </c>
      <c r="E25" t="s">
        <v>41</v>
      </c>
    </row>
    <row r="26" spans="1:5" x14ac:dyDescent="0.2">
      <c r="A26" t="str">
        <f>HYPERLINK("https://www.ebi.ac.uk/ols/ontologies/fbbt/terms?iri=http://purl.obolibrary.org/obo/FBbt_00004619","FBbt:00004619")</f>
        <v>FBbt:00004619</v>
      </c>
      <c r="B26" t="s">
        <v>82</v>
      </c>
      <c r="C26" t="s">
        <v>83</v>
      </c>
      <c r="D26" t="s">
        <v>84</v>
      </c>
      <c r="E26" t="s">
        <v>85</v>
      </c>
    </row>
    <row r="27" spans="1:5" x14ac:dyDescent="0.2">
      <c r="A27" t="str">
        <f>HYPERLINK("https://www.ebi.ac.uk/ols/ontologies/fbbt/terms?iri=http://purl.obolibrary.org/obo/FBbt_00004610","FBbt:00004610")</f>
        <v>FBbt:00004610</v>
      </c>
      <c r="B27" t="s">
        <v>86</v>
      </c>
      <c r="C27" t="s">
        <v>8</v>
      </c>
      <c r="D27" t="s">
        <v>87</v>
      </c>
      <c r="E27" t="s">
        <v>88</v>
      </c>
    </row>
    <row r="28" spans="1:5" x14ac:dyDescent="0.2">
      <c r="A28" t="str">
        <f>HYPERLINK("https://www.ebi.ac.uk/ols/ontologies/fbbt/terms?iri=http://purl.obolibrary.org/obo/FBbt_00100121","FBbt:00100121")</f>
        <v>FBbt:00100121</v>
      </c>
      <c r="B28" t="s">
        <v>89</v>
      </c>
      <c r="C28" t="s">
        <v>90</v>
      </c>
      <c r="D28" t="s">
        <v>91</v>
      </c>
      <c r="E28" t="s">
        <v>92</v>
      </c>
    </row>
    <row r="29" spans="1:5" x14ac:dyDescent="0.2">
      <c r="A29" t="str">
        <f>HYPERLINK("https://www.ebi.ac.uk/ols/ontologies/fbbt/terms?iri=http://purl.obolibrary.org/obo/FBbt_00100129","FBbt:00100129")</f>
        <v>FBbt:00100129</v>
      </c>
      <c r="B29" t="s">
        <v>93</v>
      </c>
      <c r="C29" t="s">
        <v>94</v>
      </c>
      <c r="D29" t="s">
        <v>95</v>
      </c>
      <c r="E29" t="s">
        <v>92</v>
      </c>
    </row>
    <row r="30" spans="1:5" x14ac:dyDescent="0.2">
      <c r="A30" t="str">
        <f>HYPERLINK("https://www.ebi.ac.uk/ols/ontologies/fbbt/terms?iri=http://purl.obolibrary.org/obo/FBbt_00004352","FBbt:00004352")</f>
        <v>FBbt:00004352</v>
      </c>
      <c r="B30" t="s">
        <v>96</v>
      </c>
      <c r="C30" t="s">
        <v>8</v>
      </c>
      <c r="D30" t="s">
        <v>97</v>
      </c>
      <c r="E30" t="s">
        <v>34</v>
      </c>
    </row>
    <row r="31" spans="1:5" x14ac:dyDescent="0.2">
      <c r="A31" t="str">
        <f>HYPERLINK("https://www.ebi.ac.uk/ols/ontologies/fbbt/terms?iri=http://purl.obolibrary.org/obo/FBbt_00004748","FBbt:00004748")</f>
        <v>FBbt:00004748</v>
      </c>
      <c r="B31" t="s">
        <v>98</v>
      </c>
      <c r="C31" t="s">
        <v>8</v>
      </c>
      <c r="D31" t="s">
        <v>99</v>
      </c>
      <c r="E31" t="s">
        <v>100</v>
      </c>
    </row>
    <row r="32" spans="1:5" x14ac:dyDescent="0.2">
      <c r="A32" t="str">
        <f>HYPERLINK("https://www.ebi.ac.uk/ols/ontologies/fbbt/terms?iri=http://purl.obolibrary.org/obo/FBbt_00100130","FBbt:00100130")</f>
        <v>FBbt:00100130</v>
      </c>
      <c r="B32" t="s">
        <v>101</v>
      </c>
      <c r="C32" t="s">
        <v>102</v>
      </c>
      <c r="D32" t="s">
        <v>103</v>
      </c>
      <c r="E32" t="s">
        <v>92</v>
      </c>
    </row>
    <row r="33" spans="1:5" x14ac:dyDescent="0.2">
      <c r="A33" t="str">
        <f>HYPERLINK("https://www.ebi.ac.uk/ols/ontologies/fbbt/terms?iri=http://purl.obolibrary.org/obo/FBbt_00004751","FBbt:00004751")</f>
        <v>FBbt:00004751</v>
      </c>
      <c r="B33" t="s">
        <v>104</v>
      </c>
      <c r="C33" t="s">
        <v>8</v>
      </c>
      <c r="D33" t="s">
        <v>105</v>
      </c>
      <c r="E33" t="s">
        <v>106</v>
      </c>
    </row>
    <row r="34" spans="1:5" x14ac:dyDescent="0.2">
      <c r="A34" t="str">
        <f>HYPERLINK("https://www.ebi.ac.uk/ols/ontologies/fbbt/terms?iri=http://purl.obolibrary.org/obo/FBbt_00003516","FBbt:00003516")</f>
        <v>FBbt:00003516</v>
      </c>
      <c r="B34" t="s">
        <v>107</v>
      </c>
      <c r="C34" t="s">
        <v>8</v>
      </c>
      <c r="D34" t="s">
        <v>108</v>
      </c>
    </row>
    <row r="35" spans="1:5" x14ac:dyDescent="0.2">
      <c r="A35" t="str">
        <f>HYPERLINK("https://www.ebi.ac.uk/ols/ontologies/fbbt/terms?iri=http://purl.obolibrary.org/obo/FBbt_00004191","FBbt:00004191")</f>
        <v>FBbt:00004191</v>
      </c>
      <c r="B35" t="s">
        <v>109</v>
      </c>
      <c r="C35" t="s">
        <v>110</v>
      </c>
      <c r="D35" t="s">
        <v>111</v>
      </c>
      <c r="E35" t="s">
        <v>112</v>
      </c>
    </row>
    <row r="36" spans="1:5" x14ac:dyDescent="0.2">
      <c r="A36" t="str">
        <f>HYPERLINK("https://www.ebi.ac.uk/ols/ontologies/fbbt/terms?iri=http://purl.obolibrary.org/obo/FBbt_00004240","FBbt:00004240")</f>
        <v>FBbt:00004240</v>
      </c>
      <c r="B36" t="s">
        <v>113</v>
      </c>
      <c r="C36" t="s">
        <v>8</v>
      </c>
      <c r="D36" t="s">
        <v>114</v>
      </c>
      <c r="E36" t="s">
        <v>115</v>
      </c>
    </row>
    <row r="37" spans="1:5" x14ac:dyDescent="0.2">
      <c r="A37" t="str">
        <f>HYPERLINK("https://www.ebi.ac.uk/ols/ontologies/fbbt/terms?iri=http://purl.obolibrary.org/obo/FBbt_00004638","FBbt:00004638")</f>
        <v>FBbt:00004638</v>
      </c>
      <c r="B37" t="s">
        <v>116</v>
      </c>
      <c r="C37" t="s">
        <v>117</v>
      </c>
      <c r="D37" t="s">
        <v>118</v>
      </c>
      <c r="E37" t="s">
        <v>85</v>
      </c>
    </row>
    <row r="38" spans="1:5" x14ac:dyDescent="0.2">
      <c r="A38" t="str">
        <f>HYPERLINK("https://www.ebi.ac.uk/ols/ontologies/fbbt/terms?iri=http://purl.obolibrary.org/obo/FBbt_00004387","FBbt:00004387")</f>
        <v>FBbt:00004387</v>
      </c>
      <c r="B38" t="s">
        <v>119</v>
      </c>
      <c r="C38" t="s">
        <v>8</v>
      </c>
      <c r="D38" t="s">
        <v>120</v>
      </c>
      <c r="E38" t="s">
        <v>51</v>
      </c>
    </row>
    <row r="39" spans="1:5" x14ac:dyDescent="0.2">
      <c r="A39" t="str">
        <f>HYPERLINK("https://www.ebi.ac.uk/ols/ontologies/fbbt/terms?iri=http://purl.obolibrary.org/obo/FBbt_00004241","FBbt:00004241")</f>
        <v>FBbt:00004241</v>
      </c>
      <c r="B39" t="s">
        <v>121</v>
      </c>
      <c r="C39" t="s">
        <v>8</v>
      </c>
      <c r="D39" t="s">
        <v>122</v>
      </c>
      <c r="E39" t="s">
        <v>115</v>
      </c>
    </row>
    <row r="40" spans="1:5" x14ac:dyDescent="0.2">
      <c r="A40" t="str">
        <f>HYPERLINK("https://www.ebi.ac.uk/ols/ontologies/fbbt/terms?iri=http://purl.obolibrary.org/obo/FBbt_00004445","FBbt:00004445")</f>
        <v>FBbt:00004445</v>
      </c>
      <c r="B40" t="s">
        <v>123</v>
      </c>
      <c r="C40" t="s">
        <v>8</v>
      </c>
      <c r="D40" t="s">
        <v>124</v>
      </c>
      <c r="E40" t="s">
        <v>13</v>
      </c>
    </row>
    <row r="41" spans="1:5" x14ac:dyDescent="0.2">
      <c r="A41" t="str">
        <f>HYPERLINK("https://www.ebi.ac.uk/ols/ontologies/fbbt/terms?iri=http://purl.obolibrary.org/obo/FBbt_00004199","FBbt:00004199")</f>
        <v>FBbt:00004199</v>
      </c>
      <c r="B41" t="s">
        <v>125</v>
      </c>
      <c r="C41" t="s">
        <v>110</v>
      </c>
      <c r="D41" t="s">
        <v>126</v>
      </c>
      <c r="E41" t="s">
        <v>112</v>
      </c>
    </row>
    <row r="42" spans="1:5" x14ac:dyDescent="0.2">
      <c r="A42" t="str">
        <f>HYPERLINK("https://www.ebi.ac.uk/ols/ontologies/fbbt/terms?iri=http://purl.obolibrary.org/obo/FBbt_00004198","FBbt:00004198")</f>
        <v>FBbt:00004198</v>
      </c>
      <c r="B42" t="s">
        <v>127</v>
      </c>
      <c r="C42" t="s">
        <v>8</v>
      </c>
      <c r="D42" t="s">
        <v>128</v>
      </c>
      <c r="E42" t="s">
        <v>112</v>
      </c>
    </row>
    <row r="43" spans="1:5" x14ac:dyDescent="0.2">
      <c r="A43" t="str">
        <f>HYPERLINK("https://www.ebi.ac.uk/ols/ontologies/fbbt/terms?iri=http://purl.obolibrary.org/obo/FBbt_00004964","FBbt:00004964")</f>
        <v>FBbt:00004964</v>
      </c>
      <c r="B43" t="s">
        <v>129</v>
      </c>
      <c r="C43" t="s">
        <v>130</v>
      </c>
      <c r="D43" t="s">
        <v>131</v>
      </c>
      <c r="E43" t="s">
        <v>132</v>
      </c>
    </row>
    <row r="44" spans="1:5" x14ac:dyDescent="0.2">
      <c r="A44" t="str">
        <f>HYPERLINK("https://www.ebi.ac.uk/ols/ontologies/fbbt/terms?iri=http://purl.obolibrary.org/obo/FBbt_00004239","FBbt:00004239")</f>
        <v>FBbt:00004239</v>
      </c>
      <c r="B44" t="s">
        <v>133</v>
      </c>
      <c r="C44" t="s">
        <v>8</v>
      </c>
      <c r="D44" t="s">
        <v>134</v>
      </c>
      <c r="E44" t="s">
        <v>115</v>
      </c>
    </row>
    <row r="45" spans="1:5" x14ac:dyDescent="0.2">
      <c r="A45" t="str">
        <f>HYPERLINK("https://www.ebi.ac.uk/ols/ontologies/fbbt/terms?iri=http://purl.obolibrary.org/obo/FBbt_00004574","FBbt:00004574")</f>
        <v>FBbt:00004574</v>
      </c>
      <c r="B45" t="s">
        <v>135</v>
      </c>
      <c r="C45" t="s">
        <v>136</v>
      </c>
      <c r="D45" t="s">
        <v>137</v>
      </c>
      <c r="E45" t="s">
        <v>85</v>
      </c>
    </row>
    <row r="46" spans="1:5" x14ac:dyDescent="0.2">
      <c r="A46" t="str">
        <f>HYPERLINK("https://www.ebi.ac.uk/ols/ontologies/fbbt/terms?iri=http://purl.obolibrary.org/obo/FBbt_00004575","FBbt:00004575")</f>
        <v>FBbt:00004575</v>
      </c>
      <c r="B46" t="s">
        <v>138</v>
      </c>
      <c r="C46" t="s">
        <v>8</v>
      </c>
      <c r="D46" t="s">
        <v>139</v>
      </c>
      <c r="E46" t="s">
        <v>140</v>
      </c>
    </row>
    <row r="47" spans="1:5" x14ac:dyDescent="0.2">
      <c r="A47" t="str">
        <f>HYPERLINK("https://www.ebi.ac.uk/ols/ontologies/fbbt/terms?iri=http://purl.obolibrary.org/obo/FBbt_00048389","FBbt:00048389")</f>
        <v>FBbt:00048389</v>
      </c>
      <c r="B47" t="s">
        <v>141</v>
      </c>
      <c r="C47" t="s">
        <v>142</v>
      </c>
      <c r="D47" t="s">
        <v>143</v>
      </c>
      <c r="E47" t="s">
        <v>144</v>
      </c>
    </row>
    <row r="48" spans="1:5" x14ac:dyDescent="0.2">
      <c r="A48" t="str">
        <f>HYPERLINK("https://www.ebi.ac.uk/ols/ontologies/fbbt/terms?iri=http://purl.obolibrary.org/obo/FBbt_00004379","FBbt:00004379")</f>
        <v>FBbt:00004379</v>
      </c>
      <c r="B48" t="s">
        <v>145</v>
      </c>
      <c r="C48" t="s">
        <v>8</v>
      </c>
      <c r="D48" t="s">
        <v>146</v>
      </c>
      <c r="E48" t="s">
        <v>13</v>
      </c>
    </row>
    <row r="49" spans="1:5" x14ac:dyDescent="0.2">
      <c r="A49" t="str">
        <f>HYPERLINK("https://www.ebi.ac.uk/ols/ontologies/fbbt/terms?iri=http://purl.obolibrary.org/obo/FBbt_00004437","FBbt:00004437")</f>
        <v>FBbt:00004437</v>
      </c>
      <c r="B49" t="s">
        <v>147</v>
      </c>
      <c r="C49" t="s">
        <v>8</v>
      </c>
      <c r="D49" t="s">
        <v>148</v>
      </c>
      <c r="E49" t="s">
        <v>13</v>
      </c>
    </row>
    <row r="50" spans="1:5" x14ac:dyDescent="0.2">
      <c r="A50" t="str">
        <f>HYPERLINK("https://www.ebi.ac.uk/ols/ontologies/fbbt/terms?iri=http://purl.obolibrary.org/obo/FBbt_00004765","FBbt:00004765")</f>
        <v>FBbt:00004765</v>
      </c>
      <c r="B50" t="s">
        <v>149</v>
      </c>
      <c r="C50" t="s">
        <v>8</v>
      </c>
      <c r="D50" t="s">
        <v>150</v>
      </c>
    </row>
    <row r="51" spans="1:5" x14ac:dyDescent="0.2">
      <c r="A51" t="str">
        <f>HYPERLINK("https://www.ebi.ac.uk/ols/ontologies/fbbt/terms?iri=http://purl.obolibrary.org/obo/FBbt_00047864","FBbt:00047864")</f>
        <v>FBbt:00047864</v>
      </c>
      <c r="B51" t="s">
        <v>151</v>
      </c>
      <c r="C51" t="s">
        <v>8</v>
      </c>
      <c r="D51" t="s">
        <v>152</v>
      </c>
      <c r="E51" t="s">
        <v>34</v>
      </c>
    </row>
    <row r="52" spans="1:5" x14ac:dyDescent="0.2">
      <c r="A52" t="str">
        <f>HYPERLINK("https://www.ebi.ac.uk/ols/ontologies/fbbt/terms?iri=http://purl.obolibrary.org/obo/FBbt_00047865","FBbt:00047865")</f>
        <v>FBbt:00047865</v>
      </c>
      <c r="B52" t="s">
        <v>153</v>
      </c>
      <c r="C52" t="s">
        <v>8</v>
      </c>
      <c r="D52" t="s">
        <v>154</v>
      </c>
      <c r="E52" t="s">
        <v>34</v>
      </c>
    </row>
    <row r="53" spans="1:5" x14ac:dyDescent="0.2">
      <c r="A53" t="str">
        <f>HYPERLINK("https://www.ebi.ac.uk/ols/ontologies/fbbt/terms?iri=http://purl.obolibrary.org/obo/FBbt_00047866","FBbt:00047866")</f>
        <v>FBbt:00047866</v>
      </c>
      <c r="B53" t="s">
        <v>155</v>
      </c>
      <c r="C53" t="s">
        <v>8</v>
      </c>
      <c r="D53" t="s">
        <v>156</v>
      </c>
      <c r="E53" t="s">
        <v>34</v>
      </c>
    </row>
    <row r="54" spans="1:5" x14ac:dyDescent="0.2">
      <c r="A54" t="str">
        <f>HYPERLINK("https://www.ebi.ac.uk/ols/ontologies/fbbt/terms?iri=http://purl.obolibrary.org/obo/FBbt_00004083","FBbt:00004083")</f>
        <v>FBbt:00004083</v>
      </c>
      <c r="B54" t="s">
        <v>157</v>
      </c>
      <c r="C54" t="s">
        <v>158</v>
      </c>
      <c r="D54" t="s">
        <v>159</v>
      </c>
      <c r="E54" t="s">
        <v>160</v>
      </c>
    </row>
    <row r="55" spans="1:5" x14ac:dyDescent="0.2">
      <c r="A55" t="str">
        <f>HYPERLINK("https://www.ebi.ac.uk/ols/ontologies/fbbt/terms?iri=http://purl.obolibrary.org/obo/FBbt_00004963","FBbt:00004963")</f>
        <v>FBbt:00004963</v>
      </c>
      <c r="B55" t="s">
        <v>161</v>
      </c>
      <c r="C55" t="s">
        <v>162</v>
      </c>
      <c r="D55" t="s">
        <v>163</v>
      </c>
      <c r="E55" t="s">
        <v>132</v>
      </c>
    </row>
    <row r="56" spans="1:5" x14ac:dyDescent="0.2">
      <c r="A56" t="str">
        <f>HYPERLINK("https://www.ebi.ac.uk/ols/ontologies/fbbt/terms?iri=http://purl.obolibrary.org/obo/FBbt_00004351","FBbt:00004351")</f>
        <v>FBbt:00004351</v>
      </c>
      <c r="B56" t="s">
        <v>164</v>
      </c>
      <c r="C56" t="s">
        <v>165</v>
      </c>
      <c r="D56" t="s">
        <v>166</v>
      </c>
      <c r="E56" t="s">
        <v>167</v>
      </c>
    </row>
    <row r="57" spans="1:5" x14ac:dyDescent="0.2">
      <c r="A57" t="str">
        <f>HYPERLINK("https://www.ebi.ac.uk/ols/ontologies/fbbt/terms?iri=http://purl.obolibrary.org/obo/FBbt_00004350","FBbt:00004350")</f>
        <v>FBbt:00004350</v>
      </c>
      <c r="B57" t="s">
        <v>168</v>
      </c>
      <c r="C57" t="s">
        <v>169</v>
      </c>
      <c r="D57" t="s">
        <v>170</v>
      </c>
      <c r="E57" t="s">
        <v>171</v>
      </c>
    </row>
    <row r="58" spans="1:5" x14ac:dyDescent="0.2">
      <c r="A58" t="str">
        <f>HYPERLINK("https://www.ebi.ac.uk/ols/ontologies/fbbt/terms?iri=http://purl.obolibrary.org/obo/FBbt_00004705","FBbt:00004705")</f>
        <v>FBbt:00004705</v>
      </c>
      <c r="B58" t="s">
        <v>172</v>
      </c>
      <c r="C58" t="s">
        <v>8</v>
      </c>
      <c r="D58" t="s">
        <v>173</v>
      </c>
      <c r="E58" t="s">
        <v>13</v>
      </c>
    </row>
    <row r="59" spans="1:5" x14ac:dyDescent="0.2">
      <c r="A59" t="str">
        <f>HYPERLINK("https://www.ebi.ac.uk/ols/ontologies/fbbt/terms?iri=http://purl.obolibrary.org/obo/FBbt_00004349","FBbt:00004349")</f>
        <v>FBbt:00004349</v>
      </c>
      <c r="B59" t="s">
        <v>174</v>
      </c>
      <c r="C59" t="s">
        <v>175</v>
      </c>
      <c r="D59" t="s">
        <v>176</v>
      </c>
      <c r="E59" t="s">
        <v>167</v>
      </c>
    </row>
    <row r="60" spans="1:5" x14ac:dyDescent="0.2">
      <c r="A60" t="str">
        <f>HYPERLINK("https://www.ebi.ac.uk/ols/ontologies/fbbt/terms?iri=http://purl.obolibrary.org/obo/FBbt_00004346","FBbt:00004346")</f>
        <v>FBbt:00004346</v>
      </c>
      <c r="B60" t="s">
        <v>177</v>
      </c>
      <c r="C60" t="s">
        <v>178</v>
      </c>
      <c r="D60" t="s">
        <v>179</v>
      </c>
      <c r="E60" t="s">
        <v>167</v>
      </c>
    </row>
    <row r="61" spans="1:5" x14ac:dyDescent="0.2">
      <c r="A61" t="str">
        <f>HYPERLINK("https://www.ebi.ac.uk/ols/ontologies/fbbt/terms?iri=http://purl.obolibrary.org/obo/FBbt_00004343","FBbt:00004343")</f>
        <v>FBbt:00004343</v>
      </c>
      <c r="B61" t="s">
        <v>180</v>
      </c>
      <c r="C61" t="s">
        <v>8</v>
      </c>
      <c r="D61" t="s">
        <v>181</v>
      </c>
      <c r="E61" t="s">
        <v>34</v>
      </c>
    </row>
    <row r="62" spans="1:5" x14ac:dyDescent="0.2">
      <c r="A62" t="str">
        <f>HYPERLINK("https://www.ebi.ac.uk/ols/ontologies/fbbt/terms?iri=http://purl.obolibrary.org/obo/FBbt_00004342","FBbt:00004342")</f>
        <v>FBbt:00004342</v>
      </c>
      <c r="B62" t="s">
        <v>182</v>
      </c>
      <c r="C62" t="s">
        <v>183</v>
      </c>
      <c r="D62" t="s">
        <v>184</v>
      </c>
      <c r="E62" t="s">
        <v>13</v>
      </c>
    </row>
    <row r="63" spans="1:5" x14ac:dyDescent="0.2">
      <c r="A63" t="str">
        <f>HYPERLINK("https://www.ebi.ac.uk/ols/ontologies/fbbt/terms?iri=http://purl.obolibrary.org/obo/FBbt_00004706","FBbt:00004706")</f>
        <v>FBbt:00004706</v>
      </c>
      <c r="B63" t="s">
        <v>185</v>
      </c>
      <c r="C63" t="s">
        <v>8</v>
      </c>
      <c r="D63" t="s">
        <v>186</v>
      </c>
      <c r="E63" t="s">
        <v>13</v>
      </c>
    </row>
    <row r="64" spans="1:5" x14ac:dyDescent="0.2">
      <c r="A64" t="str">
        <f>HYPERLINK("https://www.ebi.ac.uk/ols/ontologies/fbbt/terms?iri=http://purl.obolibrary.org/obo/FBbt_00003524","FBbt:00003524")</f>
        <v>FBbt:00003524</v>
      </c>
      <c r="B64" t="s">
        <v>187</v>
      </c>
      <c r="C64" t="s">
        <v>188</v>
      </c>
      <c r="D64" t="s">
        <v>189</v>
      </c>
      <c r="E64" t="s">
        <v>190</v>
      </c>
    </row>
    <row r="65" spans="1:5" x14ac:dyDescent="0.2">
      <c r="A65" t="str">
        <f>HYPERLINK("https://www.ebi.ac.uk/ols/ontologies/fbbt/terms?iri=http://purl.obolibrary.org/obo/FBbt_00004758","FBbt:00004758")</f>
        <v>FBbt:00004758</v>
      </c>
      <c r="B65" t="s">
        <v>191</v>
      </c>
      <c r="C65" t="s">
        <v>192</v>
      </c>
      <c r="D65" t="s">
        <v>193</v>
      </c>
      <c r="E65" t="s">
        <v>88</v>
      </c>
    </row>
    <row r="66" spans="1:5" x14ac:dyDescent="0.2">
      <c r="A66" t="str">
        <f>HYPERLINK("https://www.ebi.ac.uk/ols/ontologies/fbbt/terms?iri=http://purl.obolibrary.org/obo/FBbt_00004756","FBbt:00004756")</f>
        <v>FBbt:00004756</v>
      </c>
      <c r="B66" t="s">
        <v>194</v>
      </c>
      <c r="C66" t="s">
        <v>195</v>
      </c>
      <c r="D66" t="s">
        <v>196</v>
      </c>
      <c r="E66" t="s">
        <v>197</v>
      </c>
    </row>
    <row r="67" spans="1:5" x14ac:dyDescent="0.2">
      <c r="A67" t="str">
        <f>HYPERLINK("https://www.ebi.ac.uk/ols/ontologies/fbbt/terms?iri=http://purl.obolibrary.org/obo/FBbt_00004757","FBbt:00004757")</f>
        <v>FBbt:00004757</v>
      </c>
      <c r="B67" t="s">
        <v>198</v>
      </c>
      <c r="C67" t="s">
        <v>199</v>
      </c>
      <c r="D67" t="s">
        <v>200</v>
      </c>
      <c r="E67" t="s">
        <v>88</v>
      </c>
    </row>
    <row r="68" spans="1:5" x14ac:dyDescent="0.2">
      <c r="A68" t="str">
        <f>HYPERLINK("https://www.ebi.ac.uk/ols/ontologies/fbbt/terms?iri=http://purl.obolibrary.org/obo/FBbt_00004684","FBbt:00004684")</f>
        <v>FBbt:00004684</v>
      </c>
      <c r="B68" t="s">
        <v>201</v>
      </c>
      <c r="C68" t="s">
        <v>8</v>
      </c>
      <c r="D68" t="s">
        <v>202</v>
      </c>
      <c r="E68" t="s">
        <v>13</v>
      </c>
    </row>
    <row r="69" spans="1:5" x14ac:dyDescent="0.2">
      <c r="A69" t="str">
        <f>HYPERLINK("https://www.ebi.ac.uk/ols/ontologies/fbbt/terms?iri=http://purl.obolibrary.org/obo/FBbt_00004683","FBbt:00004683")</f>
        <v>FBbt:00004683</v>
      </c>
      <c r="B69" t="s">
        <v>203</v>
      </c>
      <c r="C69" t="s">
        <v>8</v>
      </c>
      <c r="D69" t="s">
        <v>204</v>
      </c>
      <c r="E69" t="s">
        <v>13</v>
      </c>
    </row>
    <row r="70" spans="1:5" x14ac:dyDescent="0.2">
      <c r="A70" t="str">
        <f>HYPERLINK("https://www.ebi.ac.uk/ols/ontologies/fbbt/terms?iri=http://purl.obolibrary.org/obo/FBbt_00005915","FBbt:00005915")</f>
        <v>FBbt:00005915</v>
      </c>
      <c r="B70" t="s">
        <v>205</v>
      </c>
      <c r="C70" t="s">
        <v>8</v>
      </c>
      <c r="D70" t="s">
        <v>206</v>
      </c>
      <c r="E70" t="s">
        <v>30</v>
      </c>
    </row>
    <row r="71" spans="1:5" x14ac:dyDescent="0.2">
      <c r="A71" t="str">
        <f>HYPERLINK("https://www.ebi.ac.uk/ols/ontologies/fbbt/terms?iri=http://purl.obolibrary.org/obo/FBbt_00003517","FBbt:00003517")</f>
        <v>FBbt:00003517</v>
      </c>
      <c r="B71" t="s">
        <v>207</v>
      </c>
      <c r="C71" t="s">
        <v>208</v>
      </c>
      <c r="D71" t="s">
        <v>209</v>
      </c>
      <c r="E71" t="s">
        <v>210</v>
      </c>
    </row>
    <row r="72" spans="1:5" x14ac:dyDescent="0.2">
      <c r="A72" t="str">
        <f>HYPERLINK("https://www.ebi.ac.uk/ols/ontologies/fbbt/terms?iri=http://purl.obolibrary.org/obo/FBbt_00005912","FBbt:00005912")</f>
        <v>FBbt:00005912</v>
      </c>
      <c r="B72" t="s">
        <v>211</v>
      </c>
      <c r="C72" t="s">
        <v>8</v>
      </c>
      <c r="D72" t="s">
        <v>212</v>
      </c>
      <c r="E72" t="s">
        <v>30</v>
      </c>
    </row>
    <row r="73" spans="1:5" x14ac:dyDescent="0.2">
      <c r="A73" t="str">
        <f>HYPERLINK("https://www.ebi.ac.uk/ols/ontologies/fbbt/terms?iri=http://purl.obolibrary.org/obo/FBbt_00004728","FBbt:00004728")</f>
        <v>FBbt:00004728</v>
      </c>
      <c r="B73" t="s">
        <v>213</v>
      </c>
      <c r="C73" t="s">
        <v>8</v>
      </c>
      <c r="D73" t="s">
        <v>214</v>
      </c>
      <c r="E73" t="s">
        <v>13</v>
      </c>
    </row>
    <row r="74" spans="1:5" x14ac:dyDescent="0.2">
      <c r="A74" t="str">
        <f>HYPERLINK("https://www.ebi.ac.uk/ols/ontologies/fbbt/terms?iri=http://purl.obolibrary.org/obo/FBbt_00004727","FBbt:00004727")</f>
        <v>FBbt:00004727</v>
      </c>
      <c r="B74" t="s">
        <v>215</v>
      </c>
      <c r="C74" t="s">
        <v>8</v>
      </c>
      <c r="D74" t="s">
        <v>216</v>
      </c>
      <c r="E74" t="s">
        <v>13</v>
      </c>
    </row>
    <row r="75" spans="1:5" x14ac:dyDescent="0.2">
      <c r="A75" t="str">
        <f>HYPERLINK("https://www.ebi.ac.uk/ols/ontologies/fbbt/terms?iri=http://purl.obolibrary.org/obo/FBbt_00004749","FBbt:00004749")</f>
        <v>FBbt:00004749</v>
      </c>
      <c r="B75" t="s">
        <v>217</v>
      </c>
      <c r="C75" t="s">
        <v>218</v>
      </c>
      <c r="D75" t="s">
        <v>219</v>
      </c>
      <c r="E75" t="s">
        <v>100</v>
      </c>
    </row>
    <row r="76" spans="1:5" x14ac:dyDescent="0.2">
      <c r="A76" t="str">
        <f>HYPERLINK("https://www.ebi.ac.uk/ols/ontologies/fbbt/terms?iri=http://purl.obolibrary.org/obo/FBbt_00047212","FBbt:00047212")</f>
        <v>FBbt:00047212</v>
      </c>
      <c r="B76" t="s">
        <v>220</v>
      </c>
      <c r="C76" t="s">
        <v>8</v>
      </c>
      <c r="D76" t="s">
        <v>221</v>
      </c>
    </row>
    <row r="77" spans="1:5" x14ac:dyDescent="0.2">
      <c r="A77" t="str">
        <f>HYPERLINK("https://www.ebi.ac.uk/ols/ontologies/fbbt/terms?iri=http://purl.obolibrary.org/obo/FBbt_00004750","FBbt:00004750")</f>
        <v>FBbt:00004750</v>
      </c>
      <c r="B77" t="s">
        <v>222</v>
      </c>
      <c r="C77" t="s">
        <v>223</v>
      </c>
      <c r="D77" t="s">
        <v>224</v>
      </c>
      <c r="E77" t="s">
        <v>100</v>
      </c>
    </row>
    <row r="78" spans="1:5" x14ac:dyDescent="0.2">
      <c r="A78" t="str">
        <f>HYPERLINK("https://www.ebi.ac.uk/ols/ontologies/fbbt/terms?iri=http://purl.obolibrary.org/obo/FBbt_00004768","FBbt:00004768")</f>
        <v>FBbt:00004768</v>
      </c>
      <c r="B78" t="s">
        <v>225</v>
      </c>
      <c r="C78" t="s">
        <v>226</v>
      </c>
      <c r="D78" t="s">
        <v>227</v>
      </c>
      <c r="E78" t="s">
        <v>228</v>
      </c>
    </row>
    <row r="79" spans="1:5" x14ac:dyDescent="0.2">
      <c r="A79" t="str">
        <f>HYPERLINK("https://www.ebi.ac.uk/ols/ontologies/fbbt/terms?iri=http://purl.obolibrary.org/obo/FBbt_00004767","FBbt:00004767")</f>
        <v>FBbt:00004767</v>
      </c>
      <c r="B79" t="s">
        <v>229</v>
      </c>
      <c r="C79" t="s">
        <v>230</v>
      </c>
      <c r="D79" t="s">
        <v>231</v>
      </c>
      <c r="E79" t="s">
        <v>228</v>
      </c>
    </row>
    <row r="80" spans="1:5" x14ac:dyDescent="0.2">
      <c r="A80" t="str">
        <f>HYPERLINK("https://www.ebi.ac.uk/ols/ontologies/fbbt/terms?iri=http://purl.obolibrary.org/obo/FBbt_00004766","FBbt:00004766")</f>
        <v>FBbt:00004766</v>
      </c>
      <c r="B80" t="s">
        <v>232</v>
      </c>
      <c r="C80" t="s">
        <v>233</v>
      </c>
      <c r="D80" t="s">
        <v>234</v>
      </c>
      <c r="E80" t="s">
        <v>228</v>
      </c>
    </row>
    <row r="81" spans="1:5" x14ac:dyDescent="0.2">
      <c r="A81" t="str">
        <f>HYPERLINK("https://www.ebi.ac.uk/ols/ontologies/fbbt/terms?iri=http://purl.obolibrary.org/obo/FBbt_00047868","FBbt:00047868")</f>
        <v>FBbt:00047868</v>
      </c>
      <c r="B81" t="s">
        <v>235</v>
      </c>
      <c r="C81" t="s">
        <v>236</v>
      </c>
      <c r="D81" t="s">
        <v>237</v>
      </c>
      <c r="E81" t="s">
        <v>34</v>
      </c>
    </row>
    <row r="82" spans="1:5" x14ac:dyDescent="0.2">
      <c r="A82" t="str">
        <f>HYPERLINK("https://www.ebi.ac.uk/ols/ontologies/fbbt/terms?iri=http://purl.obolibrary.org/obo/FBbt_00047867","FBbt:00047867")</f>
        <v>FBbt:00047867</v>
      </c>
      <c r="B82" t="s">
        <v>238</v>
      </c>
      <c r="C82" t="s">
        <v>239</v>
      </c>
      <c r="D82" t="s">
        <v>240</v>
      </c>
      <c r="E82" t="s">
        <v>34</v>
      </c>
    </row>
    <row r="83" spans="1:5" x14ac:dyDescent="0.2">
      <c r="A83" t="str">
        <f>HYPERLINK("https://www.ebi.ac.uk/ols/ontologies/fbbt/terms?iri=http://purl.obolibrary.org/obo/FBbt_00047863","FBbt:00047863")</f>
        <v>FBbt:00047863</v>
      </c>
      <c r="B83" t="s">
        <v>241</v>
      </c>
      <c r="C83" t="s">
        <v>242</v>
      </c>
      <c r="D83" t="s">
        <v>243</v>
      </c>
      <c r="E83" t="s">
        <v>244</v>
      </c>
    </row>
    <row r="84" spans="1:5" x14ac:dyDescent="0.2">
      <c r="A84" t="str">
        <f>HYPERLINK("https://www.ebi.ac.uk/ols/ontologies/fbbt/terms?iri=http://purl.obolibrary.org/obo/FBbt_00004344","FBbt:00004344")</f>
        <v>FBbt:00004344</v>
      </c>
      <c r="B84" t="s">
        <v>245</v>
      </c>
      <c r="C84" t="s">
        <v>246</v>
      </c>
      <c r="D84" t="s">
        <v>247</v>
      </c>
      <c r="E84" t="s">
        <v>167</v>
      </c>
    </row>
    <row r="85" spans="1:5" x14ac:dyDescent="0.2">
      <c r="A85" t="str">
        <f>HYPERLINK("https://www.ebi.ac.uk/ols/ontologies/fbbt/terms?iri=http://purl.obolibrary.org/obo/FBbt_00004345","FBbt:00004345")</f>
        <v>FBbt:00004345</v>
      </c>
      <c r="B85" t="s">
        <v>248</v>
      </c>
      <c r="C85" t="s">
        <v>249</v>
      </c>
      <c r="D85" t="s">
        <v>250</v>
      </c>
      <c r="E85" t="s">
        <v>167</v>
      </c>
    </row>
    <row r="86" spans="1:5" x14ac:dyDescent="0.2">
      <c r="A86" t="str">
        <f>HYPERLINK("https://www.ebi.ac.uk/ols/ontologies/fbbt/terms?iri=http://purl.obolibrary.org/obo/FBbt_00004761","FBbt:00004761")</f>
        <v>FBbt:00004761</v>
      </c>
      <c r="B86" t="s">
        <v>251</v>
      </c>
      <c r="C86" t="s">
        <v>252</v>
      </c>
      <c r="D86" t="s">
        <v>253</v>
      </c>
      <c r="E86" t="s">
        <v>254</v>
      </c>
    </row>
    <row r="87" spans="1:5" x14ac:dyDescent="0.2">
      <c r="A87" t="str">
        <f>HYPERLINK("https://www.ebi.ac.uk/ols/ontologies/fbbt/terms?iri=http://purl.obolibrary.org/obo/FBbt_00004760","FBbt:00004760")</f>
        <v>FBbt:00004760</v>
      </c>
      <c r="B87" t="s">
        <v>255</v>
      </c>
      <c r="C87" t="s">
        <v>256</v>
      </c>
      <c r="D87" t="s">
        <v>257</v>
      </c>
      <c r="E87" t="s">
        <v>254</v>
      </c>
    </row>
    <row r="88" spans="1:5" x14ac:dyDescent="0.2">
      <c r="A88" t="str">
        <f>HYPERLINK("https://www.ebi.ac.uk/ols/ontologies/fbbt/terms?iri=http://purl.obolibrary.org/obo/FBbt_00004763","FBbt:00004763")</f>
        <v>FBbt:00004763</v>
      </c>
      <c r="B88" t="s">
        <v>258</v>
      </c>
      <c r="C88" t="s">
        <v>259</v>
      </c>
      <c r="D88" t="s">
        <v>260</v>
      </c>
      <c r="E88" t="s">
        <v>254</v>
      </c>
    </row>
    <row r="89" spans="1:5" x14ac:dyDescent="0.2">
      <c r="A89" t="str">
        <f>HYPERLINK("https://www.ebi.ac.uk/ols/ontologies/fbbt/terms?iri=http://purl.obolibrary.org/obo/FBbt_00004762","FBbt:00004762")</f>
        <v>FBbt:00004762</v>
      </c>
      <c r="B89" t="s">
        <v>261</v>
      </c>
      <c r="C89" t="s">
        <v>262</v>
      </c>
      <c r="D89" t="s">
        <v>263</v>
      </c>
      <c r="E89" t="s">
        <v>254</v>
      </c>
    </row>
    <row r="90" spans="1:5" x14ac:dyDescent="0.2">
      <c r="A90" t="str">
        <f>HYPERLINK("https://www.ebi.ac.uk/ols/ontologies/fbbt/terms?iri=http://purl.obolibrary.org/obo/FBbt_00004764","FBbt:00004764")</f>
        <v>FBbt:00004764</v>
      </c>
      <c r="B90" t="s">
        <v>264</v>
      </c>
      <c r="C90" t="s">
        <v>265</v>
      </c>
      <c r="D90" t="s">
        <v>266</v>
      </c>
      <c r="E90" t="s">
        <v>228</v>
      </c>
    </row>
    <row r="91" spans="1:5" x14ac:dyDescent="0.2">
      <c r="A91" t="str">
        <f>HYPERLINK("https://www.ebi.ac.uk/ols/ontologies/fbbt/terms?iri=http://purl.obolibrary.org/obo/FBbt_00004755","FBbt:00004755")</f>
        <v>FBbt:00004755</v>
      </c>
      <c r="B91" t="s">
        <v>267</v>
      </c>
      <c r="C91" t="s">
        <v>268</v>
      </c>
      <c r="D91" t="s">
        <v>269</v>
      </c>
      <c r="E91" t="s">
        <v>270</v>
      </c>
    </row>
    <row r="92" spans="1:5" x14ac:dyDescent="0.2">
      <c r="A92" t="str">
        <f>HYPERLINK("https://www.ebi.ac.uk/ols/ontologies/fbbt/terms?iri=http://purl.obolibrary.org/obo/FBbt_00004754","FBbt:00004754")</f>
        <v>FBbt:00004754</v>
      </c>
      <c r="B92" t="s">
        <v>271</v>
      </c>
      <c r="C92" t="s">
        <v>272</v>
      </c>
      <c r="D92" t="s">
        <v>273</v>
      </c>
      <c r="E92" t="s">
        <v>274</v>
      </c>
    </row>
    <row r="93" spans="1:5" x14ac:dyDescent="0.2">
      <c r="A93" t="str">
        <f>HYPERLINK("https://www.ebi.ac.uk/ols/ontologies/fbbt/terms?iri=http://purl.obolibrary.org/obo/FBbt_00004759","FBbt:00004759")</f>
        <v>FBbt:00004759</v>
      </c>
      <c r="B93" t="s">
        <v>275</v>
      </c>
      <c r="C93" t="s">
        <v>276</v>
      </c>
      <c r="D93" t="s">
        <v>277</v>
      </c>
      <c r="E93" t="s">
        <v>270</v>
      </c>
    </row>
    <row r="94" spans="1:5" x14ac:dyDescent="0.2">
      <c r="A94" t="str">
        <f>HYPERLINK("https://www.ebi.ac.uk/ols/ontologies/fbbt/terms?iri=http://purl.obolibrary.org/obo/FBbt_00004752","FBbt:00004752")</f>
        <v>FBbt:00004752</v>
      </c>
      <c r="B94" t="s">
        <v>278</v>
      </c>
      <c r="C94" t="s">
        <v>279</v>
      </c>
      <c r="D94" t="s">
        <v>280</v>
      </c>
      <c r="E94" t="s">
        <v>254</v>
      </c>
    </row>
    <row r="95" spans="1:5" x14ac:dyDescent="0.2">
      <c r="A95" t="str">
        <f>HYPERLINK("https://www.ebi.ac.uk/ols/ontologies/fbbt/terms?iri=http://purl.obolibrary.org/obo/FBbt_00047869","FBbt:00047869")</f>
        <v>FBbt:00047869</v>
      </c>
      <c r="B95" t="s">
        <v>281</v>
      </c>
      <c r="C95" t="s">
        <v>282</v>
      </c>
      <c r="D95" t="s">
        <v>283</v>
      </c>
      <c r="E95" t="s">
        <v>34</v>
      </c>
    </row>
    <row r="96" spans="1:5" x14ac:dyDescent="0.2">
      <c r="A96" t="str">
        <f>HYPERLINK("https://www.ebi.ac.uk/ols/ontologies/fbbt/terms?iri=http://purl.obolibrary.org/obo/FBbt_00047870","FBbt:00047870")</f>
        <v>FBbt:00047870</v>
      </c>
      <c r="B96" t="s">
        <v>284</v>
      </c>
      <c r="C96" t="s">
        <v>285</v>
      </c>
      <c r="D96" t="s">
        <v>286</v>
      </c>
      <c r="E96" t="s">
        <v>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2019-11-05T14:48:12Z</dcterms:created>
  <dcterms:modified xsi:type="dcterms:W3CDTF">2019-11-05T15:25:58Z</dcterms:modified>
</cp:coreProperties>
</file>