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diagonal/>
    </border>
  </borders>
  <cellStyleXfs count="1">
    <xf borderId="0" fillId="0" fontId="0" numFmtId="0"/>
  </cellStyleXfs>
  <cellXfs count="2">
    <xf borderId="0" fillId="0" fontId="0" numFmtId="0" pivotButton="0" quotePrefix="0" xfId="0"/>
    <xf applyAlignment="1" borderId="1" fillId="0" fontId="1" numFmtId="0" pivotButton="0" quotePrefix="0" xfId="0">
      <alignment horizontal="center" vertical="top"/>
    </xf>
  </cellXfs>
  <cellStyles count="1">
    <cellStyle builtinId="0" hidden="0" name="Normal" xfId="0"/>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styles.xml" Type="http://schemas.openxmlformats.org/officeDocument/2006/relationships/styles" /><Relationship Id="rId3"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H34"/>
  <sheetViews>
    <sheetView workbookViewId="0">
      <selection activeCell="A1" sqref="A1"/>
    </sheetView>
  </sheetViews>
  <sheetFormatPr baseColWidth="8" defaultRowHeight="15"/>
  <sheetData>
    <row r="1">
      <c r="A1" s="1" t="inlineStr">
        <is>
          <t>FBbt_ID</t>
        </is>
      </c>
      <c r="B1" s="1" t="inlineStr">
        <is>
          <t>Name</t>
        </is>
      </c>
      <c r="C1" s="1" t="inlineStr">
        <is>
          <t>Synonyms</t>
        </is>
      </c>
      <c r="D1" s="1" t="inlineStr">
        <is>
          <t>Definition</t>
        </is>
      </c>
      <c r="E1" s="1" t="inlineStr">
        <is>
          <t>References</t>
        </is>
      </c>
      <c r="F1" s="1" t="inlineStr">
        <is>
          <t>Review_notes</t>
        </is>
      </c>
      <c r="G1" s="1" t="inlineStr">
        <is>
          <t>Suggested_markers</t>
        </is>
      </c>
      <c r="H1" s="1" t="inlineStr">
        <is>
          <t>Abundance</t>
        </is>
      </c>
    </row>
    <row r="2">
      <c r="A2">
        <f>HYPERLINK("https://www.ebi.ac.uk/ols/ontologies/fbbt/terms?iri=http://purl.obolibrary.org/obo/FBbt_00110902","FBbt:00110902")</f>
        <v/>
      </c>
      <c r="B2" t="inlineStr">
        <is>
          <t>adult midgut region R4a</t>
        </is>
      </c>
      <c r="C2" t="inlineStr">
        <is>
          <t>adult midgut posterior 1 region; R4a; adult midgut P1 region</t>
        </is>
      </c>
      <c r="D2" t="inlineStr">
        <is>
          <t>Subregion at the anterior zone of the adult midgut region R4. It contains a highly folded lumen, with enterocytes sometimes organized in multilayers, and containing lipid vesicles.</t>
        </is>
      </c>
      <c r="E2" t="inlineStr">
        <is>
          <t>Buchon et al., 2013, Cell Rep. 3(5): 1725--1738 (flybase.org/reports/FBrf0221749); Marianes and Spradling, 2013, eLife 2: e00886 (flybase.org/reports/FBrf0222542)</t>
        </is>
      </c>
      <c r="F2" t="inlineStr"/>
      <c r="G2" t="inlineStr"/>
      <c r="H2" t="inlineStr"/>
    </row>
    <row r="3">
      <c r="A3">
        <f>HYPERLINK("https://www.ebi.ac.uk/ols/ontologies/fbbt/terms?iri=http://purl.obolibrary.org/obo/FBbt_00007026","FBbt:00007026")</f>
        <v/>
      </c>
      <c r="B3" t="inlineStr">
        <is>
          <t>adult midgut epithelium</t>
        </is>
      </c>
      <c r="C3" t="inlineStr">
        <is>
          <t>None</t>
        </is>
      </c>
      <c r="D3" t="inlineStr">
        <is>
          <t>Epithelial monolayer of endodermal origin, which lines the adult midgut and which is overlain by the peritrophic membrane.</t>
        </is>
      </c>
      <c r="E3" t="inlineStr">
        <is>
          <t>Micchelli and Perrimon, 2006, Nature 439(7075): 475--479 (flybase.org/reports/FBrf0191249)</t>
        </is>
      </c>
      <c r="F3" t="inlineStr"/>
      <c r="G3" t="inlineStr"/>
      <c r="H3" t="inlineStr"/>
    </row>
    <row r="4">
      <c r="A4">
        <f>HYPERLINK("https://www.ebi.ac.uk/ols/ontologies/fbbt/terms?iri=http://purl.obolibrary.org/obo/FBbt_00110918","FBbt:00110918")</f>
        <v/>
      </c>
      <c r="B4" t="inlineStr">
        <is>
          <t>adult midgut constriction R4-R5</t>
        </is>
      </c>
      <c r="C4" t="inlineStr">
        <is>
          <t>BR4-R5; boundary R4-R5</t>
        </is>
      </c>
      <c r="D4" t="inlineStr">
        <is>
          <t>Constriction of the adult midgut. It corresponds to the beginning of the midgut ascension towards the hindgut, where the radius of the midgut uniformly decreases. It separates region 4 (R4) from region 5 (R5).</t>
        </is>
      </c>
      <c r="E4" t="inlineStr">
        <is>
          <t>Buchon et al., 2013, Cell Rep. 3(5): 1725--1738 (flybase.org/reports/FBrf0221749)</t>
        </is>
      </c>
      <c r="F4" t="inlineStr"/>
      <c r="G4" t="inlineStr"/>
      <c r="H4" t="inlineStr"/>
    </row>
    <row r="5">
      <c r="A5">
        <f>HYPERLINK("https://www.ebi.ac.uk/ols/ontologies/fbbt/terms?iri=http://purl.obolibrary.org/obo/FBbt_00110903","FBbt:00110903")</f>
        <v/>
      </c>
      <c r="B5" t="inlineStr">
        <is>
          <t>adult midgut region R4b</t>
        </is>
      </c>
      <c r="C5" t="inlineStr">
        <is>
          <t>R4b; adult midgut posterior 1 region; adult midgut P1 region</t>
        </is>
      </c>
      <c r="D5" t="inlineStr">
        <is>
          <t>Subregion at the middle of the adult midgut region R4. It is composed of enterocytes with small apical protrusions. It can be distinguished from the posterior region R4c by gene expression.</t>
        </is>
      </c>
      <c r="E5" t="inlineStr">
        <is>
          <t>Buchon et al., 2013, Cell Rep. 3(5): 1725--1738 (flybase.org/reports/FBrf0221749); Marianes and Spradling, 2013, eLife 2: e00886 (flybase.org/reports/FBrf0222542)</t>
        </is>
      </c>
      <c r="F5" t="inlineStr"/>
      <c r="G5" t="inlineStr"/>
      <c r="H5" t="inlineStr"/>
    </row>
    <row r="6">
      <c r="A6">
        <f>HYPERLINK("https://www.ebi.ac.uk/ols/ontologies/fbbt/terms?iri=http://purl.obolibrary.org/obo/FBbt_00110905","FBbt:00110905")</f>
        <v/>
      </c>
      <c r="B6" t="inlineStr">
        <is>
          <t>adult midgut region R5</t>
        </is>
      </c>
      <c r="C6" t="inlineStr">
        <is>
          <t>R5</t>
        </is>
      </c>
      <c r="D6" t="inlineStr">
        <is>
          <t>Region of the adult midgut that corresponds to an ascending segment of the midgut that joins the hindgut. It is composed of an anterior region containing enterocytes with a typical columnar morphology, containing lipid vesicles and a posterior region which contains fewer cells with a smoothed brush border.</t>
        </is>
      </c>
      <c r="E6" t="inlineStr">
        <is>
          <t>Buchon et al., 2013, Cell Rep. 3(5): 1725--1738 (flybase.org/reports/FBrf0221749); Marianes and Spradling, 2013, eLife 2: e00886 (flybase.org/reports/FBrf0222542)</t>
        </is>
      </c>
      <c r="F6" t="inlineStr"/>
      <c r="G6" t="inlineStr"/>
      <c r="H6" t="inlineStr"/>
    </row>
    <row r="7">
      <c r="A7">
        <f>HYPERLINK("https://www.ebi.ac.uk/ols/ontologies/fbbt/terms?iri=http://purl.obolibrary.org/obo/FBbt_00110888","FBbt:00110888")</f>
        <v/>
      </c>
      <c r="B7" t="inlineStr">
        <is>
          <t>adult midgut region</t>
        </is>
      </c>
      <c r="C7" t="inlineStr">
        <is>
          <t>None</t>
        </is>
      </c>
      <c r="D7" t="inlineStr">
        <is>
          <t>Region of the adult midgut. There are 5 regions with distinct histology, delimited by six constrictions.</t>
        </is>
      </c>
      <c r="E7" t="inlineStr">
        <is>
          <t>Buchon et al., 2013, Cell Rep. 3(5): 1725--1738 (flybase.org/reports/FBrf0221749)</t>
        </is>
      </c>
      <c r="F7" t="inlineStr"/>
      <c r="G7" t="inlineStr"/>
      <c r="H7" t="inlineStr"/>
    </row>
    <row r="8">
      <c r="A8">
        <f>HYPERLINK("https://www.ebi.ac.uk/ols/ontologies/fbbt/terms?iri=http://purl.obolibrary.org/obo/FBbt_00007040","FBbt:00007040")</f>
        <v/>
      </c>
      <c r="B8" t="inlineStr">
        <is>
          <t>adult anterior midgut epithelium</t>
        </is>
      </c>
      <c r="C8" t="inlineStr">
        <is>
          <t>None</t>
        </is>
      </c>
      <c r="D8" t="inlineStr">
        <is>
          <t>Anteriormost part of the adult midgut epithelium, bordering the acidic middle midgut at its posterior end. Enterocytes have distinct morphologies in different subregions of this portion of the epithelium.</t>
        </is>
      </c>
      <c r="E8" t="inlineStr">
        <is>
          <t>Buchon et al., 2013, Cell Rep. 3(5): 1725--1738 (flybase.org/reports/FBrf0221749); Lemaitre and Miguel-Aliaga, 2013, A. Rev. Genet. 47: 377--404 (flybase.org/reports/FBrf0223413)</t>
        </is>
      </c>
      <c r="F8" t="inlineStr"/>
      <c r="G8" t="inlineStr"/>
      <c r="H8" t="inlineStr"/>
    </row>
    <row r="9">
      <c r="A9">
        <f>HYPERLINK("https://www.ebi.ac.uk/ols/ontologies/fbbt/terms?iri=http://purl.obolibrary.org/obo/FBbt_00047172","FBbt:00047172")</f>
        <v/>
      </c>
      <c r="B9" t="inlineStr">
        <is>
          <t>adult proventriculus outer layer</t>
        </is>
      </c>
      <c r="C9" t="inlineStr">
        <is>
          <t>outer wall of the adult cardia</t>
        </is>
      </c>
      <c r="D9" t="inlineStr">
        <is>
          <t>Outer layer of the proventriculus (cardia) of the adult.</t>
        </is>
      </c>
      <c r="E9" t="inlineStr">
        <is>
          <t>King, 1988, J. Morphol. 196(3): 253--282 (flybase.org/reports/FBrf0048518)</t>
        </is>
      </c>
      <c r="F9" t="inlineStr"/>
      <c r="G9" t="inlineStr"/>
      <c r="H9" t="inlineStr"/>
    </row>
    <row r="10">
      <c r="A10">
        <f>HYPERLINK("https://www.ebi.ac.uk/ols/ontologies/fbbt/terms?iri=http://purl.obolibrary.org/obo/FBbt_00110916","FBbt:00110916")</f>
        <v/>
      </c>
      <c r="B10" t="inlineStr">
        <is>
          <t>adult midgut constriction R2-R3</t>
        </is>
      </c>
      <c r="C10" t="inlineStr">
        <is>
          <t>BR2-R3; boundary R2-R3</t>
        </is>
      </c>
      <c r="D10" t="inlineStr">
        <is>
          <t>One of the two large constrictions of the adult midgut. It corresponds to an area where the midgut abruptly folds and turns up. It is the most ventral point of the midgut. The area is composed of a range of enterocytes with distinct identities. It separates region 2 (R2) from region 3 (R3).</t>
        </is>
      </c>
      <c r="E10" t="inlineStr">
        <is>
          <t>Buchon et al., 2013, Cell Rep. 3(5): 1725--1738 (flybase.org/reports/FBrf0221749)</t>
        </is>
      </c>
      <c r="F10" t="inlineStr"/>
      <c r="G10" t="inlineStr"/>
      <c r="H10" t="inlineStr"/>
    </row>
    <row r="11">
      <c r="A11">
        <f>HYPERLINK("https://www.ebi.ac.uk/ols/ontologies/fbbt/terms?iri=http://purl.obolibrary.org/obo/FBbt_00110917","FBbt:00110917")</f>
        <v/>
      </c>
      <c r="B11" t="inlineStr">
        <is>
          <t>adult midgut constriction R3-R4</t>
        </is>
      </c>
      <c r="C11" t="inlineStr">
        <is>
          <t>boundary R3-R4; BR3-R4</t>
        </is>
      </c>
      <c r="D11" t="inlineStr">
        <is>
          <t>One of the two large constrictions of the adult midgut. It corresponds to an area where the midgut abruptly folds and turns up. It is the most dorsal point of the midgut. The cells in this area accumulate ferritin. It separates region 3 (R3) from region 4 (R4).</t>
        </is>
      </c>
      <c r="E11" t="inlineStr">
        <is>
          <t>Poulson and Bowen, 1952, Chem. Physiol. Nucleus: 161--179 (flybase.org/reports/FBrf0008422); Buchon et al., 2013, Cell Rep. 3(5): 1725--1738 (flybase.org/reports/FBrf0221749); Marianes and Spradling, 2013, eLife 2: e00886 (flybase.org/reports/FBrf0222542)</t>
        </is>
      </c>
      <c r="F11" t="inlineStr"/>
      <c r="G11" t="inlineStr"/>
      <c r="H11" t="inlineStr"/>
    </row>
    <row r="12">
      <c r="A12">
        <f>HYPERLINK("https://www.ebi.ac.uk/ols/ontologies/fbbt/terms?iri=http://purl.obolibrary.org/obo/FBbt_00110915","FBbt:00110915")</f>
        <v/>
      </c>
      <c r="B12" t="inlineStr">
        <is>
          <t>adult midgut constriction R1-R2</t>
        </is>
      </c>
      <c r="C12" t="inlineStr">
        <is>
          <t>BR1-R2; boundary R1-R2</t>
        </is>
      </c>
      <c r="D12" t="inlineStr">
        <is>
          <t>Constriction of the adult midgut that is at the border between the thorax and abdomen, where the crop, the Malpighian tubules and the midgut interact. It separates region 1 (R1) from region (R2).</t>
        </is>
      </c>
      <c r="E12" t="inlineStr">
        <is>
          <t>Buchon et al., 2013, Cell Rep. 3(5): 1725--1738 (flybase.org/reports/FBrf0221749)</t>
        </is>
      </c>
      <c r="F12" t="inlineStr"/>
      <c r="G12" t="inlineStr"/>
      <c r="H12" t="inlineStr"/>
    </row>
    <row r="13">
      <c r="A13">
        <f>HYPERLINK("https://www.ebi.ac.uk/ols/ontologies/fbbt/terms?iri=http://purl.obolibrary.org/obo/FBbt_00110913","FBbt:00110913")</f>
        <v/>
      </c>
      <c r="B13" t="inlineStr">
        <is>
          <t>adult midgut constriction</t>
        </is>
      </c>
      <c r="C13" t="inlineStr">
        <is>
          <t>None</t>
        </is>
      </c>
      <c r="D13" t="inlineStr">
        <is>
          <t>Constriction of the adult midgut. There are 6 of these that delimit 5 distinct regions.</t>
        </is>
      </c>
      <c r="E13" t="inlineStr">
        <is>
          <t>Buchon et al., 2013, Cell Rep. 3(5): 1725--1738 (flybase.org/reports/FBrf0221749)</t>
        </is>
      </c>
      <c r="F13" t="inlineStr"/>
      <c r="G13" t="inlineStr"/>
      <c r="H13" t="inlineStr"/>
    </row>
    <row r="14">
      <c r="A14">
        <f>HYPERLINK("https://www.ebi.ac.uk/ols/ontologies/fbbt/terms?iri=http://purl.obolibrary.org/obo/FBbt_00110892","FBbt:00110892")</f>
        <v/>
      </c>
      <c r="B14" t="inlineStr">
        <is>
          <t>adult midgut region R1b</t>
        </is>
      </c>
      <c r="C14" t="inlineStr">
        <is>
          <t>R1b</t>
        </is>
      </c>
      <c r="D14" t="inlineStr">
        <is>
          <t>Subregion at the posterior end of the adult midgut region R1. It is composed of long enterocytes, with an extended labyrinth and a highly folded lumen.</t>
        </is>
      </c>
      <c r="E14" t="inlineStr">
        <is>
          <t>Buchon et al., 2013, Cell Rep. 3(5): 1725--1738 (flybase.org/reports/FBrf0221749)</t>
        </is>
      </c>
      <c r="F14" t="inlineStr"/>
      <c r="G14" t="inlineStr"/>
      <c r="H14" t="inlineStr"/>
    </row>
    <row r="15">
      <c r="A15">
        <f>HYPERLINK("https://www.ebi.ac.uk/ols/ontologies/fbbt/terms?iri=http://purl.obolibrary.org/obo/FBbt_00110898","FBbt:00110898")</f>
        <v/>
      </c>
      <c r="B15" t="inlineStr">
        <is>
          <t>adult midgut region R3a</t>
        </is>
      </c>
      <c r="C15" t="inlineStr">
        <is>
          <t>CCR; adult midgut copper cells region; R3a; region B of the adult middle midgut; copper cell region of the adult midgut</t>
        </is>
      </c>
      <c r="D15" t="inlineStr">
        <is>
          <t>Subregion at the anterior end of the adult midgut region R3. It is composed of copper cells (cuprophilic cells) interspersed with interstitial cells. The posterior region R3b is distinguishable from R3a by gene expression.</t>
        </is>
      </c>
      <c r="E15" t="inlineStr">
        <is>
          <t>Strand and Micchelli, 2011, Proc. Natl. Acad. Sci. U.S.A. 108(43): 17696--17701 (flybase.org/reports/FBrf0216495); Buchon et al., 2013, Cell Rep. 3(5): 1725--1738 (flybase.org/reports/FBrf0221749); Marianes and Spradling, 2013, eLife 2: e00886 (flybase.org/reports/FBrf0222542)</t>
        </is>
      </c>
      <c r="F15" t="inlineStr"/>
      <c r="G15" t="inlineStr"/>
      <c r="H15" t="inlineStr"/>
    </row>
    <row r="16">
      <c r="A16">
        <f>HYPERLINK("https://www.ebi.ac.uk/ols/ontologies/fbbt/terms?iri=http://purl.obolibrary.org/obo/FBbt_00047154","FBbt:00047154")</f>
        <v/>
      </c>
      <c r="B16" t="inlineStr">
        <is>
          <t>adult anterior midgut</t>
        </is>
      </c>
      <c r="C16" t="inlineStr">
        <is>
          <t>None</t>
        </is>
      </c>
      <c r="D16" t="inlineStr">
        <is>
          <t>Broad subdivision of the midgut. This is the anteriormost of the three traditional sections (anterior, middle and posterior) and has a neutral pH.</t>
        </is>
      </c>
      <c r="E16" t="inlineStr">
        <is>
          <t>Buchon et al., 2013, Cell Rep. 3(5): 1725--1738 (flybase.org/reports/FBrf0221749); Lemaitre and Miguel-Aliaga, 2013, A. Rev. Genet. 47: 377--404 (flybase.org/reports/FBrf0223413)</t>
        </is>
      </c>
      <c r="F16" t="inlineStr"/>
      <c r="G16" t="inlineStr"/>
      <c r="H16" t="inlineStr"/>
    </row>
    <row r="17">
      <c r="A17">
        <f>HYPERLINK("https://www.ebi.ac.uk/ols/ontologies/fbbt/terms?iri=http://purl.obolibrary.org/obo/FBbt_00110907","FBbt:00110907")</f>
        <v/>
      </c>
      <c r="B17" t="inlineStr">
        <is>
          <t>adult midgut region R5b</t>
        </is>
      </c>
      <c r="C17" t="inlineStr">
        <is>
          <t>adult midgut P4 region; adult midgut posterior 4 region; R5b</t>
        </is>
      </c>
      <c r="D17" t="inlineStr">
        <is>
          <t>Subregion at the posterior end of the adult midgut region R5. It contains fewer enterocytes, with a smoothed brush border.</t>
        </is>
      </c>
      <c r="E17" t="inlineStr">
        <is>
          <t>Buchon et al., 2013, Cell Rep. 3(5): 1725--1738 (flybase.org/reports/FBrf0221749); Marianes and Spradling, 2013, eLife 2: e00886 (flybase.org/reports/FBrf0222542)</t>
        </is>
      </c>
      <c r="F17" t="inlineStr"/>
      <c r="G17" t="inlineStr"/>
      <c r="H17" t="inlineStr"/>
    </row>
    <row r="18">
      <c r="A18">
        <f>HYPERLINK("https://www.ebi.ac.uk/ols/ontologies/fbbt/terms?iri=http://purl.obolibrary.org/obo/FBbt_00110895","FBbt:00110895")</f>
        <v/>
      </c>
      <c r="B18" t="inlineStr">
        <is>
          <t>adult midgut region R2b</t>
        </is>
      </c>
      <c r="C18" t="inlineStr">
        <is>
          <t>adult midgut A2 region; R2b; adult midgut anterior 2 region</t>
        </is>
      </c>
      <c r="D18" t="inlineStr">
        <is>
          <t>Subregion at the middle of the adult midgut region R2. It is composed of enterocytes containing lipid vesicles with an apical extrusion and a typical columnar morphology. It is distinguished from region R2a by gene expression.</t>
        </is>
      </c>
      <c r="E18" t="inlineStr">
        <is>
          <t>Buchon et al., 2013, Cell Rep. 3(5): 1725--1738 (flybase.org/reports/FBrf0221749); Marianes and Spradling, 2013, eLife 2: e00886 (flybase.org/reports/FBrf0222542)</t>
        </is>
      </c>
      <c r="F18" t="inlineStr"/>
      <c r="G18" t="inlineStr"/>
      <c r="H18" t="inlineStr"/>
    </row>
    <row r="19">
      <c r="A19">
        <f>HYPERLINK("https://www.ebi.ac.uk/ols/ontologies/fbbt/terms?iri=http://purl.obolibrary.org/obo/FBbt_00110893","FBbt:00110893")</f>
        <v/>
      </c>
      <c r="B19" t="inlineStr">
        <is>
          <t>adult midgut region R2</t>
        </is>
      </c>
      <c r="C19" t="inlineStr">
        <is>
          <t>anterior adult midgut; R2</t>
        </is>
      </c>
      <c r="D19" t="inlineStr">
        <is>
          <t>Region of the adult midgut located in the abdomen that is dorsally located and that falls back ventrally at the posterior part. It can be divided into 3 subregions, based on histology and gene expression. It is composed of enterocytes with a typical columnar morphology.</t>
        </is>
      </c>
      <c r="E19" t="inlineStr">
        <is>
          <t>Buchon et al., 2013, Cell Rep. 3(5): 1725--1738 (flybase.org/reports/FBrf0221749); Marianes and Spradling, 2013, eLife 2: e00886 (flybase.org/reports/FBrf0222542)</t>
        </is>
      </c>
      <c r="F19" t="inlineStr"/>
      <c r="G19" t="inlineStr"/>
      <c r="H19" t="inlineStr"/>
    </row>
    <row r="20">
      <c r="A20">
        <f>HYPERLINK("https://www.ebi.ac.uk/ols/ontologies/fbbt/terms?iri=http://purl.obolibrary.org/obo/FBbt_00110904","FBbt:00110904")</f>
        <v/>
      </c>
      <c r="B20" t="inlineStr">
        <is>
          <t>adult midgut region R4c</t>
        </is>
      </c>
      <c r="C20" t="inlineStr">
        <is>
          <t>adult midgut P2 region; R4c; adult midgut posterior 2 region</t>
        </is>
      </c>
      <c r="D20" t="inlineStr">
        <is>
          <t>Subregion at the posterior end of the adult midgut region R4. It is composed of enterocytes with small apical protrusions. It can be distinguished from the anterior region R4b by gene expression.</t>
        </is>
      </c>
      <c r="E20" t="inlineStr">
        <is>
          <t>Buchon et al., 2013, Cell Rep. 3(5): 1725--1738 (flybase.org/reports/FBrf0221749); Marianes and Spradling, 2013, eLife 2: e00886 (flybase.org/reports/FBrf0222542)</t>
        </is>
      </c>
      <c r="F20" t="inlineStr"/>
      <c r="G20" t="inlineStr"/>
      <c r="H20" t="inlineStr"/>
    </row>
    <row r="21">
      <c r="A21">
        <f>HYPERLINK("https://www.ebi.ac.uk/ols/ontologies/fbbt/terms?iri=http://purl.obolibrary.org/obo/FBbt_00110889","FBbt:00110889")</f>
        <v/>
      </c>
      <c r="B21" t="inlineStr">
        <is>
          <t>adult midgut region R0</t>
        </is>
      </c>
      <c r="C21" t="inlineStr">
        <is>
          <t>R0</t>
        </is>
      </c>
      <c r="D21" t="inlineStr">
        <is>
          <t>Region of the adult midgut that is embedded in the cardia. It is separated from region 1, the anterior region of the midgut, by the R0-R1 boundary.</t>
        </is>
      </c>
      <c r="E21" t="inlineStr">
        <is>
          <t>Buchon et al., 2013, Cell Rep. 3(5): 1725--1738 (flybase.org/reports/FBrf0221749)</t>
        </is>
      </c>
      <c r="F21" t="inlineStr"/>
      <c r="G21" t="inlineStr"/>
      <c r="H21" t="inlineStr"/>
    </row>
    <row r="22">
      <c r="A22">
        <f>HYPERLINK("https://www.ebi.ac.uk/ols/ontologies/fbbt/terms?iri=http://purl.obolibrary.org/obo/FBbt_00007036","FBbt:00007036")</f>
        <v/>
      </c>
      <c r="B22" t="inlineStr">
        <is>
          <t>adult posterior midgut epithelium</t>
        </is>
      </c>
      <c r="C22" t="inlineStr">
        <is>
          <t>None</t>
        </is>
      </c>
      <c r="D22" t="inlineStr">
        <is>
          <t>A columnar - cuboidal epithelial monolayer with a brush border consisting predominantly of large polyploid enterocytes tied together by smooth septate junctions. Scattered through this epithelium are clusters of diploid intestinal stem cells and occasional enteroendocrine cells.</t>
        </is>
      </c>
      <c r="E22" t="inlineStr">
        <is>
          <t>Miller, 1950, Demerec, 1950: 420--534 (flybase.org/reports/FBrf0007735); Baumann, 2001, Exp. Cell Res. 270(2): 176--187 (flybase.org/reports/FBrf0139657); Ohlstein and Spradling, 2006, Nature 439(7075): 470--474 (flybase.org/reports/FBrf0191251)</t>
        </is>
      </c>
      <c r="F22" t="inlineStr"/>
      <c r="G22" t="inlineStr"/>
      <c r="H22" t="inlineStr"/>
    </row>
    <row r="23">
      <c r="A23">
        <f>HYPERLINK("https://www.ebi.ac.uk/ols/ontologies/fbbt/terms?iri=http://purl.obolibrary.org/obo/FBbt_00110891","FBbt:00110891")</f>
        <v/>
      </c>
      <c r="B23" t="inlineStr">
        <is>
          <t>adult midgut region R1a</t>
        </is>
      </c>
      <c r="C23" t="inlineStr">
        <is>
          <t>R1a</t>
        </is>
      </c>
      <c r="D23" t="inlineStr">
        <is>
          <t>Subregion at the anterior end of the adult midgut region R1. It is composed of flat enterocytes, a large lumen and a multilayered peritrophic membrane.</t>
        </is>
      </c>
      <c r="E23" t="inlineStr">
        <is>
          <t>Buchon et al., 2013, Cell Rep. 3(5): 1725--1738 (flybase.org/reports/FBrf0221749)</t>
        </is>
      </c>
      <c r="F23" t="inlineStr"/>
      <c r="G23" t="inlineStr"/>
      <c r="H23" t="inlineStr"/>
    </row>
    <row r="24">
      <c r="A24">
        <f>HYPERLINK("https://www.ebi.ac.uk/ols/ontologies/fbbt/terms?iri=http://purl.obolibrary.org/obo/FBbt_00110899","FBbt:00110899")</f>
        <v/>
      </c>
      <c r="B24" t="inlineStr">
        <is>
          <t>adult midgut region R3b</t>
        </is>
      </c>
      <c r="C24" t="inlineStr">
        <is>
          <t>R3b; adult midgut copper cells region; CCR; copper cell region of the adult midgut; region C of the adult middle midgut</t>
        </is>
      </c>
      <c r="D24" t="inlineStr">
        <is>
          <t>Subregion at the middle zone of the adult midgut region R3. It is composed of copper cells (cuprophilic cells) interspersed with interstitial cells. The anterior region R3a is distinguishable from R3b by gene expression.</t>
        </is>
      </c>
      <c r="E24" t="inlineStr">
        <is>
          <t>Strand and Micchelli, 2011, Proc. Natl. Acad. Sci. U.S.A. 108(43): 17696--17701 (flybase.org/reports/FBrf0216495); Buchon et al., 2013, Cell Rep. 3(5): 1725--1738 (flybase.org/reports/FBrf0221749); Marianes and Spradling, 2013, eLife 2: e00886 (flybase.org/reports/FBrf0222542)</t>
        </is>
      </c>
      <c r="F24" t="inlineStr"/>
      <c r="G24" t="inlineStr"/>
      <c r="H24" t="inlineStr"/>
    </row>
    <row r="25">
      <c r="A25">
        <f>HYPERLINK("https://www.ebi.ac.uk/ols/ontologies/fbbt/terms?iri=http://purl.obolibrary.org/obo/FBbt_00005829","FBbt:00005829")</f>
        <v/>
      </c>
      <c r="B25" t="inlineStr">
        <is>
          <t>adult peritrophic membrane</t>
        </is>
      </c>
      <c r="C25" t="inlineStr">
        <is>
          <t>None</t>
        </is>
      </c>
      <c r="D25" t="inlineStr">
        <is>
          <t>Peritrophic membrane of the adult.</t>
        </is>
      </c>
      <c r="E25" t="inlineStr"/>
      <c r="F25" t="inlineStr"/>
      <c r="G25" t="inlineStr"/>
      <c r="H25" t="inlineStr"/>
    </row>
    <row r="26">
      <c r="A26">
        <f>HYPERLINK("https://www.ebi.ac.uk/ols/ontologies/fbbt/terms?iri=http://purl.obolibrary.org/obo/FBbt_00110900","FBbt:00110900")</f>
        <v/>
      </c>
      <c r="B26" t="inlineStr">
        <is>
          <t>adult midgut region R3c</t>
        </is>
      </c>
      <c r="C26" t="inlineStr">
        <is>
          <t>LFC; large flat cell region of the adult midgut; R3c; region D of the adult middle midgut</t>
        </is>
      </c>
      <c r="D26" t="inlineStr">
        <is>
          <t>Subregion at the posterior zone of the adult midgut region R3, located posterior to the copper cell region. It is composed by large flat cells.</t>
        </is>
      </c>
      <c r="E26" t="inlineStr">
        <is>
          <t>Strand and Micchelli, 2011, Proc. Natl. Acad. Sci. U.S.A. 108(43): 17696--17701 (flybase.org/reports/FBrf0216495); Buchon et al., 2013, Cell Rep. 3(5): 1725--1738 (flybase.org/reports/FBrf0221749); Marianes and Spradling, 2013, eLife 2: e00886 (flybase.org/reports/FBrf0222542)</t>
        </is>
      </c>
      <c r="F26" t="inlineStr"/>
      <c r="G26" t="inlineStr"/>
      <c r="H26" t="inlineStr"/>
    </row>
    <row r="27">
      <c r="A27">
        <f>HYPERLINK("https://www.ebi.ac.uk/ols/ontologies/fbbt/terms?iri=http://purl.obolibrary.org/obo/FBbt_00110890","FBbt:00110890")</f>
        <v/>
      </c>
      <c r="B27" t="inlineStr">
        <is>
          <t>adult midgut region R1</t>
        </is>
      </c>
      <c r="C27" t="inlineStr">
        <is>
          <t>adult midgut anterior 1 region; anterior adult midgut; R1; adult midgut A1 region</t>
        </is>
      </c>
      <c r="D27" t="inlineStr">
        <is>
          <t>Region of the adult midgut located in the thorax. It ends at a position that corresponds to an anatomical hub where the midgut, the crop, and the Malpighian tubules physically interact. It can be subdivided into 2 subregions: R1a, composed of flat enterocytes, and R1b composed of long folded enterocytes.</t>
        </is>
      </c>
      <c r="E27" t="inlineStr">
        <is>
          <t>Buchon et al., 2013, Cell Rep. 3(5): 1725--1738 (flybase.org/reports/FBrf0221749); Marianes and Spradling, 2013, eLife 2: e00886 (flybase.org/reports/FBrf0222542)</t>
        </is>
      </c>
      <c r="F27" t="inlineStr"/>
      <c r="G27" t="inlineStr"/>
      <c r="H27" t="inlineStr"/>
    </row>
    <row r="28">
      <c r="A28">
        <f>HYPERLINK("https://www.ebi.ac.uk/ols/ontologies/fbbt/terms?iri=http://purl.obolibrary.org/obo/FBbt_00110914","FBbt:00110914")</f>
        <v/>
      </c>
      <c r="B28" t="inlineStr">
        <is>
          <t>adult midgut constriction R0-R1</t>
        </is>
      </c>
      <c r="C28" t="inlineStr">
        <is>
          <t>boundary R0-R1; BR0-R1</t>
        </is>
      </c>
      <c r="D28" t="inlineStr">
        <is>
          <t>Constriction of the adult midgut that separates the endodermal part of the proventriculus (cardia) (R0) from the anterior part of the midgut (R1).</t>
        </is>
      </c>
      <c r="E28" t="inlineStr">
        <is>
          <t>Buchon et al., 2013, Cell Rep. 3(5): 1725--1738 (flybase.org/reports/FBrf0221749)</t>
        </is>
      </c>
      <c r="F28" t="inlineStr"/>
      <c r="G28" t="inlineStr"/>
      <c r="H28" t="inlineStr"/>
    </row>
    <row r="29">
      <c r="A29">
        <f>HYPERLINK("https://www.ebi.ac.uk/ols/ontologies/fbbt/terms?iri=http://purl.obolibrary.org/obo/FBbt_00110896","FBbt:00110896")</f>
        <v/>
      </c>
      <c r="B29" t="inlineStr">
        <is>
          <t>adult midgut region R2c</t>
        </is>
      </c>
      <c r="C29" t="inlineStr">
        <is>
          <t>adult midgut anterior 3 region; R2c; adult midgut A3 region</t>
        </is>
      </c>
      <c r="D29" t="inlineStr">
        <is>
          <t>Subregion at the posterior of the adult midgut region R2. It is composed of enterocytes containing less lipid vesicles than in regions R2a or R2b, with a typical columnar morphology, and with cells not as long in R2a or R2b.</t>
        </is>
      </c>
      <c r="E29" t="inlineStr">
        <is>
          <t>Buchon et al., 2013, Cell Rep. 3(5): 1725--1738 (flybase.org/reports/FBrf0221749); Marianes and Spradling, 2013, eLife 2: e00886 (flybase.org/reports/FBrf0222542)</t>
        </is>
      </c>
      <c r="F29" t="inlineStr"/>
      <c r="G29" t="inlineStr"/>
      <c r="H29" t="inlineStr"/>
    </row>
    <row r="30">
      <c r="A30">
        <f>HYPERLINK("https://www.ebi.ac.uk/ols/ontologies/fbbt/terms?iri=http://purl.obolibrary.org/obo/FBbt_00110906","FBbt:00110906")</f>
        <v/>
      </c>
      <c r="B30" t="inlineStr">
        <is>
          <t>adult midgut region R5a</t>
        </is>
      </c>
      <c r="C30" t="inlineStr">
        <is>
          <t>R5a; adult midgut posterior 3 region; adult midgut P3 region</t>
        </is>
      </c>
      <c r="D30" t="inlineStr">
        <is>
          <t>Subregion at the anterior end of the adult midgut region R5. It is composed of enterocytes of a typical columnar morphology, containing lipid vesicles.</t>
        </is>
      </c>
      <c r="E30" t="inlineStr">
        <is>
          <t>Buchon et al., 2013, Cell Rep. 3(5): 1725--1738 (flybase.org/reports/FBrf0221749); Marianes and Spradling, 2013, eLife 2: e00886 (flybase.org/reports/FBrf0222542)</t>
        </is>
      </c>
      <c r="F30" t="inlineStr"/>
      <c r="G30" t="inlineStr"/>
      <c r="H30" t="inlineStr"/>
    </row>
    <row r="31">
      <c r="A31">
        <f>HYPERLINK("https://www.ebi.ac.uk/ols/ontologies/fbbt/terms?iri=http://purl.obolibrary.org/obo/FBbt_00110894","FBbt:00110894")</f>
        <v/>
      </c>
      <c r="B31" t="inlineStr">
        <is>
          <t>adult midgut region R2a</t>
        </is>
      </c>
      <c r="C31" t="inlineStr">
        <is>
          <t>adult midgut A2 region; adult midgut anterior 2 region; R2a</t>
        </is>
      </c>
      <c r="D31" t="inlineStr">
        <is>
          <t>Subregion at the anterior end of the adult midgut region R2. It is composed of enterocytes containing lipid vesicles with an apical extrusion and a typical columnar morphology. It is distinguished from region R2b by gene expression.</t>
        </is>
      </c>
      <c r="E31" t="inlineStr">
        <is>
          <t>Buchon et al., 2013, Cell Rep. 3(5): 1725--1738 (flybase.org/reports/FBrf0221749); Marianes and Spradling, 2013, eLife 2: e00886 (flybase.org/reports/FBrf0222542)</t>
        </is>
      </c>
      <c r="F31" t="inlineStr"/>
      <c r="G31" t="inlineStr"/>
      <c r="H31" t="inlineStr"/>
    </row>
    <row r="32">
      <c r="A32">
        <f>HYPERLINK("https://www.ebi.ac.uk/ols/ontologies/fbbt/terms?iri=http://purl.obolibrary.org/obo/FBbt_00047155","FBbt:00047155")</f>
        <v/>
      </c>
      <c r="B32" t="inlineStr">
        <is>
          <t>adult posterior midgut</t>
        </is>
      </c>
      <c r="C32" t="inlineStr">
        <is>
          <t>None</t>
        </is>
      </c>
      <c r="D32" t="inlineStr">
        <is>
          <t>Broad subdivision of the midgut. This is the posteriormost of the three traditional sections (anterior, middle and posterior) and has a slightly alkaline pH.</t>
        </is>
      </c>
      <c r="E32" t="inlineStr">
        <is>
          <t>Buchon et al., 2013, Cell Rep. 3(5): 1725--1738 (flybase.org/reports/FBrf0221749); Lemaitre and Miguel-Aliaga, 2013, A. Rev. Genet. 47: 377--404 (flybase.org/reports/FBrf0223413)</t>
        </is>
      </c>
      <c r="F32" t="inlineStr"/>
      <c r="G32" t="inlineStr"/>
      <c r="H32" t="inlineStr"/>
    </row>
    <row r="33">
      <c r="A33">
        <f>HYPERLINK("https://www.ebi.ac.uk/ols/ontologies/fbbt/terms?iri=http://purl.obolibrary.org/obo/FBbt_00110901","FBbt:00110901")</f>
        <v/>
      </c>
      <c r="B33" t="inlineStr">
        <is>
          <t>adult midgut region R4</t>
        </is>
      </c>
      <c r="C33" t="inlineStr">
        <is>
          <t>R4</t>
        </is>
      </c>
      <c r="D33" t="inlineStr">
        <is>
          <t>Region of the adult midgut that forms a complex loop and that re-orients the gut towards the posterior part of the abdomen and ends ventrally. It can be subdivided into an anterior part containing an extremely folded epithelium (R4a) and two posterior regions composed of cells with short apical protrusions resulting in an enlarged lumen (R4b and R4c).</t>
        </is>
      </c>
      <c r="E33" t="inlineStr">
        <is>
          <t>Buchon et al., 2013, Cell Rep. 3(5): 1725--1738 (flybase.org/reports/FBrf0221749); Marianes and Spradling, 2013, eLife 2: e00886 (flybase.org/reports/FBrf0222542)</t>
        </is>
      </c>
      <c r="F33" t="inlineStr"/>
      <c r="G33" t="inlineStr"/>
      <c r="H33" t="inlineStr"/>
    </row>
    <row r="34">
      <c r="A34">
        <f>HYPERLINK("https://www.ebi.ac.uk/ols/ontologies/fbbt/terms?iri=http://purl.obolibrary.org/obo/FBbt_00110897","FBbt:00110897")</f>
        <v/>
      </c>
      <c r="B34" t="inlineStr">
        <is>
          <t>adult midgut region R3</t>
        </is>
      </c>
      <c r="C34" t="inlineStr">
        <is>
          <t>adult middle midgut; adult acid zone; R3</t>
        </is>
      </c>
      <c r="D34" t="inlineStr">
        <is>
          <t>Region of the adult midgut that contains the copper cells. This region initiates a retrograde folding of the midgut, (from posterior to anterior), and it follows a ventral-dorsal axis. It can be subdivided into an anterior section containing the copper cells (R3ab) and a posterior one with large flat cells (R3c).</t>
        </is>
      </c>
      <c r="E34" t="inlineStr">
        <is>
          <t>Strand and Micchelli, 2011, Proc. Natl. Acad. Sci. U.S.A. 108(43): 17696--17701 (flybase.org/reports/FBrf0216495); Buchon et al., 2013, Cell Rep. 3(5): 1725--1738 (flybase.org/reports/FBrf0221749)</t>
        </is>
      </c>
      <c r="F34" t="inlineStr"/>
      <c r="G34" t="inlineStr"/>
      <c r="H34" t="inlineStr"/>
    </row>
  </sheetData>
  <pageMargins bottom="1" footer="0.5" header="0.5" left="0.75" right="0.75" top="1"/>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2019-11-21T10:48:38Z</dcterms:created>
  <dcterms:modified xsi:type="dcterms:W3CDTF">2019-11-21T10:48:38Z</dcterms:modified>
</cp:coreProperties>
</file>