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HYPERLINK("https://www.ebi.ac.uk/ols/ontologies/fbbt/terms?iri=http://purl.obolibrary.org/obo/FBbt_00047182","FBbt:00047182")</f>
        <v/>
      </c>
      <c r="B2" t="inlineStr">
        <is>
          <t>adult midgut enterocyte</t>
        </is>
      </c>
      <c r="C2" t="inlineStr">
        <is>
          <t>adult midgut EC; adult absorptive cell</t>
        </is>
      </c>
      <c r="D2" t="inlineStr">
        <is>
          <t>Specialised epithelial cell of the adult midgut. 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2" t="inlineStr">
        <is>
          <t>Miller, 1950, Demerec, 1950: 420--534 (flybase.org/reports/FBrf0007735); Baumann, 2001, Exp. Cell Res. 270(2): 176--187 (flybase.org/reports/FBrf0139657); Ohlstein and Spradling, 2006, Nature 439(7075): 470--474 (flybase.org/reports/FBrf0191251)</t>
        </is>
      </c>
      <c r="F2" t="inlineStr"/>
      <c r="G2" t="inlineStr"/>
      <c r="H2" t="inlineStr"/>
    </row>
    <row r="3">
      <c r="A3">
        <f>HYPERLINK("https://www.ebi.ac.uk/ols/ontologies/fbbt/terms?iri=http://purl.obolibrary.org/obo/FBbt_00110036","FBbt:00110036")</f>
        <v/>
      </c>
      <c r="B3" t="inlineStr">
        <is>
          <t>Tachykinin cell of the adult midgut</t>
        </is>
      </c>
      <c r="C3" t="inlineStr">
        <is>
          <t>Locusta tachykinin-like immunoreactive neurons</t>
        </is>
      </c>
      <c r="D3" t="inlineStr">
        <is>
          <t>Adult cell of the midgut that expresses Tachykinin (FBgn0037976). These cells have an elongated shape, often spanning the gut epithelium, similar to the morphology of other midgut endocrine cells. They are found throughout the midgut except for a medial domain.</t>
        </is>
      </c>
      <c r="E3" t="inlineStr">
        <is>
          <t>Siviter et al., 2000, J. Biol. Chem. 275(30): 23273--23280 (flybase.org/reports/FBrf0130087)</t>
        </is>
      </c>
      <c r="F3" t="inlineStr"/>
      <c r="G3" t="inlineStr"/>
      <c r="H3" t="inlineStr"/>
    </row>
    <row r="4">
      <c r="A4">
        <f>HYPERLINK("https://www.ebi.ac.uk/ols/ontologies/fbbt/terms?iri=http://purl.obolibrary.org/obo/FBbt_00047179","FBbt:00047179")</f>
        <v/>
      </c>
      <c r="B4" t="inlineStr">
        <is>
          <t>adult hindgut enterocyte</t>
        </is>
      </c>
      <c r="C4" t="inlineStr">
        <is>
          <t>adult hindgut EC</t>
        </is>
      </c>
      <c r="D4" t="inlineStr">
        <is>
          <t>Specialised epithelial cell of the adult hindgut. These are large, polyploid, cuboidal or columnar epithelial cells that secrete cuticle at their apical surface and absorb water.</t>
        </is>
      </c>
      <c r="E4" t="inlineStr">
        <is>
          <t>Takashima et al., 2008, Nature 454(7204): 651--655 (flybase.org/reports/FBrf0205829)</t>
        </is>
      </c>
      <c r="F4" t="inlineStr"/>
      <c r="G4" t="inlineStr"/>
      <c r="H4" t="inlineStr"/>
    </row>
    <row r="5">
      <c r="A5">
        <f>HYPERLINK("https://www.ebi.ac.uk/ols/ontologies/fbbt/terms?iri=http://purl.obolibrary.org/obo/FBbt_00110919","FBbt:00110919")</f>
        <v/>
      </c>
      <c r="B5" t="inlineStr">
        <is>
          <t>adult hindgut muscle</t>
        </is>
      </c>
      <c r="C5" t="inlineStr">
        <is>
          <t>adult intestine muscle</t>
        </is>
      </c>
      <c r="D5" t="inlineStr">
        <is>
          <t>Muscle of the adult hindgut.</t>
        </is>
      </c>
      <c r="E5" t="inlineStr"/>
      <c r="F5" t="inlineStr"/>
      <c r="G5" t="inlineStr"/>
      <c r="H5" t="inlineStr"/>
    </row>
    <row r="6">
      <c r="A6">
        <f>HYPERLINK("https://www.ebi.ac.uk/ols/ontologies/fbbt/terms?iri=http://purl.obolibrary.org/obo/FBbt_00003534","FBbt:00003534")</f>
        <v/>
      </c>
      <c r="B6" t="inlineStr">
        <is>
          <t>adult midgut muscle</t>
        </is>
      </c>
      <c r="C6" t="inlineStr">
        <is>
          <t>adult ventriculus muscle</t>
        </is>
      </c>
      <c r="D6" t="inlineStr">
        <is>
          <t>Muscle of the adult midgut. These muscles surround the thick epithelium and are loosely lined by a peritrophic membrane. The musculature of the hindgut is weakly developed (Miller, 1950).</t>
        </is>
      </c>
      <c r="E6" t="inlineStr">
        <is>
          <t>Miller, 1950, Demerec, 1950: 420--534 (flybase.org/reports/FBrf0007735)</t>
        </is>
      </c>
      <c r="F6" t="inlineStr"/>
      <c r="G6" t="inlineStr"/>
      <c r="H6" t="inlineStr"/>
    </row>
    <row r="7">
      <c r="A7">
        <f>HYPERLINK("https://www.ebi.ac.uk/ols/ontologies/fbbt/terms?iri=http://purl.obolibrary.org/obo/FBbt_00003533","FBbt:00003533")</f>
        <v/>
      </c>
      <c r="B7" t="inlineStr">
        <is>
          <t>adult cardial muscle</t>
        </is>
      </c>
      <c r="C7" t="inlineStr">
        <is>
          <t>None</t>
        </is>
      </c>
      <c r="D7" t="inlineStr">
        <is>
          <t>Thin scattering of muscle fibers that covers the outer layer of the adult proventriculus (cardia). It is one cell thick, except at the anterior end of the proventriculus, where the muscle of the outer layer meets the muscle of the esophagus.</t>
        </is>
      </c>
      <c r="E7" t="inlineStr">
        <is>
          <t>Miller, 1950, Demerec, 1950: 420--534 (flybase.org/reports/FBrf0007735); King, 1988, J. Morphol. 196(3): 253--282 (flybase.org/reports/FBrf0048518)</t>
        </is>
      </c>
      <c r="F7" t="inlineStr"/>
      <c r="G7" t="inlineStr"/>
      <c r="H7" t="inlineStr"/>
    </row>
    <row r="8">
      <c r="A8">
        <f>HYPERLINK("https://www.ebi.ac.uk/ols/ontologies/fbbt/terms?iri=http://purl.obolibrary.org/obo/FBbt_00110205","FBbt:00110205")</f>
        <v/>
      </c>
      <c r="B8" t="inlineStr">
        <is>
          <t>enteroblast</t>
        </is>
      </c>
      <c r="C8" t="inlineStr">
        <is>
          <t>EB</t>
        </is>
      </c>
      <c r="D8" t="inlineStr">
        <is>
          <t>Non-proliferative cell that arises from the division of an intestinal stem cell in the adult midgut. It gives rise to enterocytes and enteroendocrine cells.</t>
        </is>
      </c>
      <c r="E8" t="inlineStr">
        <is>
          <t>Ohlstein and Spradling, 2006, Nature 439(7075): 470--474 (flybase.org/reports/FBrf0191251)</t>
        </is>
      </c>
      <c r="F8" t="inlineStr"/>
      <c r="G8" t="inlineStr"/>
      <c r="H8" t="inlineStr"/>
    </row>
    <row r="9">
      <c r="A9">
        <f>HYPERLINK("https://www.ebi.ac.uk/ols/ontologies/fbbt/terms?iri=http://purl.obolibrary.org/obo/FBbt_00007039","FBbt:00007039")</f>
        <v/>
      </c>
      <c r="B9" t="inlineStr">
        <is>
          <t>intestinal stem cell</t>
        </is>
      </c>
      <c r="C9" t="inlineStr">
        <is>
          <t>ISC</t>
        </is>
      </c>
      <c r="D9" t="inlineStr">
        <is>
          <t>Wedge shaped diploid cell found in scattered clusters in the posterior midgut epithelium. The broad end of the wedge lies on the basement membrane and contains the nucleus. The tapering apex of the cell extends up towards the lumen.</t>
        </is>
      </c>
      <c r="E9" t="inlineStr">
        <is>
          <t>Miller, 1950, Demerec, 1950: 420--534 (flybase.org/reports/FBrf0007735); Ohlstein and Spradling, 2006, Nature 439(7075): 470--474 (flybase.org/reports/FBrf0191251)</t>
        </is>
      </c>
      <c r="F9" t="inlineStr"/>
      <c r="G9" t="inlineStr"/>
      <c r="H9" t="inlineStr"/>
    </row>
    <row r="10">
      <c r="A10">
        <f>HYPERLINK("https://www.ebi.ac.uk/ols/ontologies/fbbt/terms?iri=http://purl.obolibrary.org/obo/FBbt_00007043","FBbt:00007043")</f>
        <v/>
      </c>
      <c r="B10" t="inlineStr">
        <is>
          <t>adult cardial valve muscle</t>
        </is>
      </c>
      <c r="C10" t="inlineStr">
        <is>
          <t>hilus</t>
        </is>
      </c>
      <c r="D10" t="inlineStr">
        <is>
          <t>Layer of longitudinal muscle fibers found between the inner and intermediate layers of the adult proventriculus (cardia). These muscle fibers are embedded in an extracellular matrix that fills the available space.</t>
        </is>
      </c>
      <c r="E10" t="inlineStr">
        <is>
          <t>Miller, 1950, Demerec, 1950: 420--534 (flybase.org/reports/FBrf0007735); King, 1988, J. Morphol. 196(3): 253--282 (flybase.org/reports/FBrf0048518)</t>
        </is>
      </c>
      <c r="F10" t="inlineStr"/>
      <c r="G10" t="inlineStr"/>
      <c r="H10" t="inlineStr"/>
    </row>
    <row r="11">
      <c r="A11">
        <f>HYPERLINK("https://www.ebi.ac.uk/ols/ontologies/fbbt/terms?iri=http://purl.obolibrary.org/obo/FBbt_00003539","FBbt:00003539")</f>
        <v/>
      </c>
      <c r="B11" t="inlineStr">
        <is>
          <t>adult posterior hindgut circular muscle</t>
        </is>
      </c>
      <c r="C11" t="inlineStr">
        <is>
          <t>adult posterior intestine circular muscle</t>
        </is>
      </c>
      <c r="D11" t="inlineStr">
        <is>
          <t>Circular muscle of the adult posterior hindgut, located as an outside layer to the inner longitudinal fibers. It is a single layer of thick, closely set circular fibers. Muscular fibers are 3um thick and 10um wide in the rectal sac, and 3-5um thick in the posterior rectum.</t>
        </is>
      </c>
      <c r="E11" t="inlineStr">
        <is>
          <t>Miller, 1950, Demerec, 1950: 420--534 (flybase.org/reports/FBrf0007735)</t>
        </is>
      </c>
      <c r="F11" t="inlineStr"/>
      <c r="G11" t="inlineStr"/>
      <c r="H11" t="inlineStr"/>
    </row>
    <row r="12">
      <c r="A12">
        <f>HYPERLINK("https://www.ebi.ac.uk/ols/ontologies/fbbt/terms?iri=http://purl.obolibrary.org/obo/FBbt_00110909","FBbt:00110909")</f>
        <v/>
      </c>
      <c r="B12" t="inlineStr">
        <is>
          <t>adult midgut interstitial cell</t>
        </is>
      </c>
      <c r="C12" t="inlineStr">
        <is>
          <t>None</t>
        </is>
      </c>
      <c r="D12" t="inlineStr">
        <is>
          <t>Interstitial cell of the adult midgut. It is found in the anterior midgut subregions of region R3 (R3a and R3b, copper cell region), interspersed with copper cells. They have apically localized nuclei, short microvilli in the apical membrane and a broad apical profile. The interstitial cell arches over the apex of the copper cell, forming a narrow channel that connects the apical invagination of the copper cell to the gut lumen. The highly folded area of apicolateral contact between copper and interstitial cells contains smooth septate junctions.</t>
        </is>
      </c>
      <c r="E12" t="inlineStr">
        <is>
          <t>Skaer, 1993, Bate, Martinez Arias, 1993: 941--1012 (flybase.org/reports/FBrf0064792); Dubreuil et al., 2001, Cell Tissue Res. 306(1): 167--178 (flybase.org/reports/FBrf0139611); Dubreuil, 2004, Int. J. Biochem. &amp; Cell Biol. 36(5): 745--752 (flybase.org/reports/FBrf0174753); Strand and Micchelli, 2011, Proc. Natl. Acad. Sci. U.S.A. 108(43): 17696--17701 (flybase.org/reports/FBrf0216495); Buchon et al., 2013, Cell Rep. 3(5): 1725--1738 (flybase.org/reports/FBrf0221749)</t>
        </is>
      </c>
      <c r="F12" t="inlineStr"/>
      <c r="G12" t="inlineStr"/>
      <c r="H12" t="inlineStr"/>
    </row>
    <row r="13">
      <c r="A13">
        <f>HYPERLINK("https://www.ebi.ac.uk/ols/ontologies/fbbt/terms?iri=http://purl.obolibrary.org/obo/FBbt_00110908","FBbt:00110908")</f>
        <v/>
      </c>
      <c r="B13" t="inlineStr">
        <is>
          <t>adult copper cell</t>
        </is>
      </c>
      <c r="C13" t="inlineStr">
        <is>
          <t>adult cuprophilic cell</t>
        </is>
      </c>
      <c r="D13" t="inlineStr">
        <is>
          <t>Specialised cell of the adult midgut found in the anterior and middle midgut sections of region R3 (R3a and R3b, copper cell region). It secretes acid and accumulates copper. They show a distinct apical invagination, basally located nuclei, numerous mitochondria and a deeply invaginated apical membrane covered with long microvilli. Interstitial cells arch over the apex of the copper cell, forming a narrow channel that connects the apical invagination of the copper cell to the gut lumen. The highly folded area of apicolateral contact between copper and interstitial cells contains smooth septate junctions.</t>
        </is>
      </c>
      <c r="E13" t="inlineStr">
        <is>
          <t>Skaer, 1993, Bate, Martinez Arias, 1993: 941--1012 (flybase.org/reports/FBrf0064792); Dubreuil et al., 2001, Cell Tissue Res. 306(1): 167--178 (flybase.org/reports/FBrf0139611); Dubreuil, 2004, Int. J. Biochem. &amp; Cell Biol. 36(5): 745--752 (flybase.org/reports/FBrf0174753); Strand and Micchelli, 2011, Proc. Natl. Acad. Sci. U.S.A. 108(43): 17696--17701 (flybase.org/reports/FBrf0216495); Buchon et al., 2013, Cell Rep. 3(5): 1725--1738 (flybase.org/reports/FBrf0221749)</t>
        </is>
      </c>
      <c r="F13" t="inlineStr"/>
      <c r="G13" t="inlineStr"/>
      <c r="H13" t="inlineStr"/>
    </row>
    <row r="14">
      <c r="A14">
        <f>HYPERLINK("https://www.ebi.ac.uk/ols/ontologies/fbbt/terms?iri=http://purl.obolibrary.org/obo/FBbt_00110912","FBbt:00110912")</f>
        <v/>
      </c>
      <c r="B14" t="inlineStr">
        <is>
          <t>adult midgut large flat cell</t>
        </is>
      </c>
      <c r="C14" t="inlineStr">
        <is>
          <t>adult LFC</t>
        </is>
      </c>
      <c r="D14" t="inlineStr">
        <is>
          <t>Large flat cell of the adult midgut region R3c. It is located posteriorly to the copper cell region.</t>
        </is>
      </c>
      <c r="E14" t="inlineStr">
        <is>
          <t>Strand and Micchelli, 2011, Proc. Natl. Acad. Sci. U.S.A. 108(43): 17696--17701 (flybase.org/reports/FBrf0216495)</t>
        </is>
      </c>
      <c r="F14" t="inlineStr"/>
      <c r="G14" t="inlineStr"/>
      <c r="H14" t="inlineStr"/>
    </row>
    <row r="15">
      <c r="A15">
        <f>HYPERLINK("https://www.ebi.ac.uk/ols/ontologies/fbbt/terms?iri=http://purl.obolibrary.org/obo/FBbt_00007037","FBbt:00007037")</f>
        <v/>
      </c>
      <c r="B15" t="inlineStr">
        <is>
          <t>enterocyte of posterior adult midgut epithelium</t>
        </is>
      </c>
      <c r="C15" t="inlineStr">
        <is>
          <t>None</t>
        </is>
      </c>
      <c r="D15" t="inlineStr">
        <is>
          <t>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15" t="inlineStr">
        <is>
          <t>Miller, 1950, Demerec, 1950: 420--534 (flybase.org/reports/FBrf0007735); Baumann, 2001, Exp. Cell Res. 270(2): 176--187 (flybase.org/reports/FBrf0139657); Ohlstein and Spradling, 2006, Nature 439(7075): 470--474 (flybase.org/reports/FBrf0191251)</t>
        </is>
      </c>
      <c r="F15" t="inlineStr"/>
      <c r="G15" t="inlineStr"/>
      <c r="H15" t="inlineStr"/>
    </row>
    <row r="16">
      <c r="A16">
        <f>HYPERLINK("https://www.ebi.ac.uk/ols/ontologies/fbbt/terms?iri=http://purl.obolibrary.org/obo/FBbt_00003540","FBbt:00003540")</f>
        <v/>
      </c>
      <c r="B16" t="inlineStr">
        <is>
          <t>adult posterior hindgut longitudinal muscle</t>
        </is>
      </c>
      <c r="C16" t="inlineStr">
        <is>
          <t>adult posterior intestine longitudinal muscle</t>
        </is>
      </c>
      <c r="D16" t="inlineStr">
        <is>
          <t>Longitudinal muscle of the adult posterior hindgut, located as an inside layer to the outer circular fibers. Longitudinal fibers are 3-5um wide and 1um thick.</t>
        </is>
      </c>
      <c r="E16" t="inlineStr">
        <is>
          <t>Miller, 1950, Demerec, 1950: 420--534 (flybase.org/reports/FBrf0007735)</t>
        </is>
      </c>
      <c r="F16" t="inlineStr"/>
      <c r="G16" t="inlineStr"/>
      <c r="H16" t="inlineStr"/>
    </row>
    <row r="17">
      <c r="A17">
        <f>HYPERLINK("https://www.ebi.ac.uk/ols/ontologies/fbbt/terms?iri=http://purl.obolibrary.org/obo/FBbt_00003528","FBbt:00003528")</f>
        <v/>
      </c>
      <c r="B17" t="inlineStr">
        <is>
          <t>adult esophageal muscle</t>
        </is>
      </c>
      <c r="C17" t="inlineStr">
        <is>
          <t>adult oesophageal muscle</t>
        </is>
      </c>
      <c r="D17" t="inlineStr">
        <is>
          <t>Visceral muscle of the adult esophagus.</t>
        </is>
      </c>
      <c r="E17" t="inlineStr">
        <is>
          <t>Miller, 1950, Demerec, 1950: 420--534 (flybase.org/reports/FBrf0007735)</t>
        </is>
      </c>
      <c r="F17" t="inlineStr"/>
      <c r="G17" t="inlineStr"/>
      <c r="H17" t="inlineStr"/>
    </row>
    <row r="18">
      <c r="A18">
        <f>HYPERLINK("https://www.ebi.ac.uk/ols/ontologies/fbbt/terms?iri=http://purl.obolibrary.org/obo/FBbt_00047149","FBbt:00047149")</f>
        <v/>
      </c>
      <c r="B18" t="inlineStr">
        <is>
          <t>adult enteroendocrine cell</t>
        </is>
      </c>
      <c r="C18" t="inlineStr">
        <is>
          <t>ee</t>
        </is>
      </c>
      <c r="D18" t="inlineStr">
        <is>
          <t>Diploid endocrine cell which is part of the adult midgut epithelium.</t>
        </is>
      </c>
      <c r="E18" t="inlineStr">
        <is>
          <t>Ohlstein and Spradling, 2006, Nature 439(7075): 470--474 (flybase.org/reports/FBrf0191251); Veenstra, 2009, Cell Tissue Res. 336(2): 309--323 (flybase.org/reports/FBrf0207758)</t>
        </is>
      </c>
      <c r="F18" t="inlineStr"/>
      <c r="G18" t="inlineStr"/>
      <c r="H18" t="inlineStr"/>
    </row>
    <row r="19">
      <c r="A19">
        <f>HYPERLINK("https://www.ebi.ac.uk/ols/ontologies/fbbt/terms?iri=http://purl.obolibrary.org/obo/FBbt_00003532","FBbt:00003532")</f>
        <v/>
      </c>
      <c r="B19" t="inlineStr">
        <is>
          <t>adult crop circular muscle</t>
        </is>
      </c>
      <c r="C19" t="inlineStr">
        <is>
          <t>None</t>
        </is>
      </c>
      <c r="D19" t="inlineStr">
        <is>
          <t>Circular muscle fibers of the of adult crop. In the stalk, it consists of wide bands 1.5um thick and 3-7um wide. In the sac, thick muscle fibers extend around the base of each lobe, converging posteriorly, and the distended portions of the wall are covered with a plexus of branched and interlacing fibers 1-3um thick.</t>
        </is>
      </c>
      <c r="E19" t="inlineStr">
        <is>
          <t>Miller, 1950, Demerec, 1950: 420--534 (flybase.org/reports/FBrf0007735)</t>
        </is>
      </c>
      <c r="F19" t="inlineStr"/>
      <c r="G19" t="inlineStr"/>
      <c r="H19" t="inlineStr"/>
    </row>
    <row r="20">
      <c r="A20">
        <f>HYPERLINK("https://www.ebi.ac.uk/ols/ontologies/fbbt/terms?iri=http://purl.obolibrary.org/obo/FBbt_00003535","FBbt:00003535")</f>
        <v/>
      </c>
      <c r="B20" t="inlineStr">
        <is>
          <t>adult midgut circular muscle</t>
        </is>
      </c>
      <c r="C20" t="inlineStr">
        <is>
          <t>adult ventriculus circular muscle</t>
        </is>
      </c>
      <c r="D20" t="inlineStr">
        <is>
          <t>Circular muscle of the adult midgut. Circular muscles are surrounded by the outer longitudinal fibers.</t>
        </is>
      </c>
      <c r="E20" t="inlineStr">
        <is>
          <t>Miller, 1950, Demerec, 1950: 420--534 (flybase.org/reports/FBrf0007735)</t>
        </is>
      </c>
      <c r="F20" t="inlineStr"/>
      <c r="G20" t="inlineStr"/>
      <c r="H20" t="inlineStr"/>
    </row>
    <row r="21">
      <c r="A21">
        <f>HYPERLINK("https://www.ebi.ac.uk/ols/ontologies/fbbt/terms?iri=http://purl.obolibrary.org/obo/FBbt_00003536","FBbt:00003536")</f>
        <v/>
      </c>
      <c r="B21" t="inlineStr">
        <is>
          <t>adult midgut longitudinal muscle</t>
        </is>
      </c>
      <c r="C21" t="inlineStr">
        <is>
          <t>adult ventriculus longitudinal muscle</t>
        </is>
      </c>
      <c r="D21" t="inlineStr">
        <is>
          <t>Longitudinal muscle of the adult midgut. The longitudinal fibers surround the circular muscle fibers.</t>
        </is>
      </c>
      <c r="E21" t="inlineStr">
        <is>
          <t>Miller, 1950, Demerec, 1950: 420--534 (flybase.org/reports/FBrf0007735)</t>
        </is>
      </c>
      <c r="F21" t="inlineStr"/>
      <c r="G21" t="inlineStr"/>
      <c r="H21" t="inlineStr"/>
    </row>
    <row r="22">
      <c r="A22">
        <f>HYPERLINK("https://www.ebi.ac.uk/ols/ontologies/fbbt/terms?iri=http://purl.obolibrary.org/obo/FBbt_00110208","FBbt:00110208")</f>
        <v/>
      </c>
      <c r="B22" t="inlineStr">
        <is>
          <t>intestinal stem cell of posterior adult midgut epithelium</t>
        </is>
      </c>
      <c r="C22" t="inlineStr">
        <is>
          <t>posterior midgut ISC</t>
        </is>
      </c>
      <c r="D22" t="inlineStr">
        <is>
          <t>Intestinal stem cell of the posterior adult midgut epithelium.</t>
        </is>
      </c>
      <c r="E22" t="inlineStr">
        <is>
          <t>Miller, 1950, Demerec, 1950: 420--534 (flybase.org/reports/FBrf0007735); Ohlstein and Spradling, 2006, Nature 439(7075): 470--474 (flybase.org/reports/FBrf0191251)</t>
        </is>
      </c>
      <c r="F22" t="inlineStr"/>
      <c r="G22" t="inlineStr"/>
      <c r="H22" t="inlineStr"/>
    </row>
    <row r="23">
      <c r="A23">
        <f>HYPERLINK("https://www.ebi.ac.uk/ols/ontologies/fbbt/terms?iri=http://purl.obolibrary.org/obo/FBbt_00110207","FBbt:00110207")</f>
        <v/>
      </c>
      <c r="B23" t="inlineStr">
        <is>
          <t>enteroendocrine cell of posterior adult midgut epithelium</t>
        </is>
      </c>
      <c r="C23" t="inlineStr">
        <is>
          <t>EE; ee</t>
        </is>
      </c>
      <c r="D23" t="inlineStr">
        <is>
          <t>Enteroendocrine cell of the posterior adult midgut epithelium.</t>
        </is>
      </c>
      <c r="E23" t="inlineStr"/>
      <c r="F23" t="inlineStr"/>
      <c r="G23" t="inlineStr"/>
      <c r="H23" t="inlineStr"/>
    </row>
    <row r="24">
      <c r="A24">
        <f>HYPERLINK("https://www.ebi.ac.uk/ols/ontologies/fbbt/terms?iri=http://purl.obolibrary.org/obo/FBbt_00110206","FBbt:00110206")</f>
        <v/>
      </c>
      <c r="B24" t="inlineStr">
        <is>
          <t>enteroblast of posterior adult midgut epithelium</t>
        </is>
      </c>
      <c r="C24" t="inlineStr">
        <is>
          <t>EB</t>
        </is>
      </c>
      <c r="D24" t="inlineStr">
        <is>
          <t>Enteroblast of the adult posterior midgut epithelium.</t>
        </is>
      </c>
      <c r="E24" t="inlineStr">
        <is>
          <t>Ohlstein and Spradling, 2006, Nature 439(7075): 470--474 (flybase.org/reports/FBrf0191251)</t>
        </is>
      </c>
      <c r="F24" t="inlineStr"/>
      <c r="G24" t="inlineStr"/>
      <c r="H24" t="inlineStr"/>
    </row>
    <row r="25">
      <c r="A25">
        <f>HYPERLINK("https://www.ebi.ac.uk/ols/ontologies/fbbt/terms?iri=http://purl.obolibrary.org/obo/FBbt_00003147","FBbt:00003147")</f>
        <v/>
      </c>
      <c r="B25" t="inlineStr">
        <is>
          <t>adult rectal sphincter</t>
        </is>
      </c>
      <c r="C25" t="inlineStr">
        <is>
          <t>adult anal sphincter; rectal circular muscle</t>
        </is>
      </c>
      <c r="D25" t="inlineStr">
        <is>
          <t>Circular muscle that acts as a sphincter and is located at the narrow posterior end of the rectum.</t>
        </is>
      </c>
      <c r="E25" t="inlineStr">
        <is>
          <t>Miller, 1950, Demerec, 1950: 420--534 (flybase.org/reports/FBrf0007735)</t>
        </is>
      </c>
      <c r="F25" t="inlineStr"/>
      <c r="G25" t="inlineStr"/>
      <c r="H25" t="inlineStr"/>
    </row>
    <row r="26">
      <c r="A26">
        <f>HYPERLINK("https://www.ebi.ac.uk/ols/ontologies/fbbt/terms?iri=http://purl.obolibrary.org/obo/FBbt_00003529","FBbt:00003529")</f>
        <v/>
      </c>
      <c r="B26" t="inlineStr">
        <is>
          <t>adult esophageal circular muscle</t>
        </is>
      </c>
      <c r="C26" t="inlineStr">
        <is>
          <t>None</t>
        </is>
      </c>
      <c r="D26" t="inlineStr">
        <is>
          <t>Circular muscle of the adult esophagus. There is a single layer of circular muscles forming bands 4-6um wide and 3um thick. The fiber muscles at the anterior end of the esophagus, near the cibarium, are 6-7.5um thick.</t>
        </is>
      </c>
      <c r="E26" t="inlineStr">
        <is>
          <t>Miller, 1950, Demerec, 1950: 420--534 (flybase.org/reports/FBrf0007735)</t>
        </is>
      </c>
      <c r="F26" t="inlineStr"/>
      <c r="G26" t="inlineStr"/>
      <c r="H26" t="inlineStr"/>
    </row>
    <row r="27">
      <c r="A27">
        <f>HYPERLINK("https://www.ebi.ac.uk/ols/ontologies/fbbt/terms?iri=http://purl.obolibrary.org/obo/FBbt_00003271","FBbt:00003271")</f>
        <v/>
      </c>
      <c r="B27" t="inlineStr">
        <is>
          <t>cibarial muscle</t>
        </is>
      </c>
      <c r="C27" t="inlineStr">
        <is>
          <t>None</t>
        </is>
      </c>
      <c r="D27" t="inlineStr">
        <is>
          <t>Muscle involved in the movement of the cibarium.</t>
        </is>
      </c>
      <c r="E27" t="inlineStr">
        <is>
          <t>Miller, 1950, Demerec, 1950: 420--534 (flybase.org/reports/FBrf0007735); Hartenstein, 2006, Sink, 2006: 8--27 (flybase.org/reports/FBrf0193310)</t>
        </is>
      </c>
      <c r="F27" t="inlineStr"/>
      <c r="G27" t="inlineStr"/>
      <c r="H27" t="inlineStr"/>
    </row>
    <row r="28">
      <c r="A28">
        <f>HYPERLINK("https://www.ebi.ac.uk/ols/ontologies/fbbt/terms?iri=http://purl.obolibrary.org/obo/FBbt_00003274","FBbt:00003274")</f>
        <v/>
      </c>
      <c r="B28" t="inlineStr">
        <is>
          <t>cibarial dilator muscle</t>
        </is>
      </c>
      <c r="C28" t="inlineStr">
        <is>
          <t>None</t>
        </is>
      </c>
      <c r="D28" t="inlineStr">
        <is>
          <t>Muscle involved in the dilation of the adult cibarium.</t>
        </is>
      </c>
      <c r="E28" t="inlineStr">
        <is>
          <t>Miller, 1950, Demerec, 1950: 420--534 (flybase.org/reports/FBrf0007735); Hartenstein, 2006, Sink, 2006: 8--27 (flybase.org/reports/FBrf0193310)</t>
        </is>
      </c>
      <c r="F28" t="inlineStr"/>
      <c r="G28" t="inlineStr"/>
      <c r="H28" t="inlineStr"/>
    </row>
    <row r="29">
      <c r="A29">
        <f>HYPERLINK("https://www.ebi.ac.uk/ols/ontologies/fbbt/terms?iri=http://purl.obolibrary.org/obo/FBbt_00003530","FBbt:00003530")</f>
        <v/>
      </c>
      <c r="B29" t="inlineStr">
        <is>
          <t>adult esophageal sphincter muscle</t>
        </is>
      </c>
      <c r="C29" t="inlineStr">
        <is>
          <t>cardiac sphincter</t>
        </is>
      </c>
      <c r="D29" t="inlineStr">
        <is>
          <t>Circumferential muscle fibers that forms a narrow band around the esophagus, at the anterior end of the cardia.</t>
        </is>
      </c>
      <c r="E29" t="inlineStr">
        <is>
          <t>King, 1988, J. Morphol. 196(3): 253--282 (flybase.org/reports/FBrf0048518)</t>
        </is>
      </c>
      <c r="F29" t="inlineStr"/>
      <c r="G29" t="inlineStr"/>
      <c r="H29" t="inlineStr"/>
    </row>
    <row r="30">
      <c r="A30">
        <f>HYPERLINK("https://www.ebi.ac.uk/ols/ontologies/fbbt/terms?iri=http://purl.obolibrary.org/obo/FBbt_00003275","FBbt:00003275")</f>
        <v/>
      </c>
      <c r="B30" t="inlineStr">
        <is>
          <t>cibarial dilator muscle 11</t>
        </is>
      </c>
      <c r="C30" t="inlineStr">
        <is>
          <t>pharyngeal muscle; pharyngeal dilator muscle 11; dilator of pharynx</t>
        </is>
      </c>
      <c r="D30" t="inlineStr">
        <is>
          <t>Cibarial dilator muscle that originates in the clypeus and connects to the median apodemal carina at the upper portion of the anterior cibarial plate (Miller, 1950). It is located more posteriorly than cibarial dilator muscle 12. It functions together with cibarial muscle 12 to execute the pumping behavior. Contraction of muscle 11 leads to fluid ingestion downstream of pumping, allowing the fluid to exit the cibarium to the esophagus.</t>
        </is>
      </c>
      <c r="E30" t="inlineStr">
        <is>
          <t>Ferris, 1950, Demerec, 1950: 368--419 (flybase.org/reports/FBrf0007734); Miller, 1950, Demerec, 1950: 420--534 (flybase.org/reports/FBrf0007735); Hartenstein, 2006, Sink, 2006: 8--27 (flybase.org/reports/FBrf0193310); Manzo et al., 2012, Proc. Natl. Acad. Sci. U.S.A. 109(16): 6307--6312 (flybase.org/reports/FBrf0218050)</t>
        </is>
      </c>
      <c r="F30" t="inlineStr"/>
      <c r="G30" t="inlineStr"/>
      <c r="H30" t="inlineStr"/>
    </row>
    <row r="31">
      <c r="A31">
        <f>HYPERLINK("https://www.ebi.ac.uk/ols/ontologies/fbbt/terms?iri=http://purl.obolibrary.org/obo/FBbt_00003276","FBbt:00003276")</f>
        <v/>
      </c>
      <c r="B31" t="inlineStr">
        <is>
          <t>cibarial dilator muscle 12</t>
        </is>
      </c>
      <c r="C31" t="inlineStr">
        <is>
          <t>cibarial muscle; dilator of pharynx</t>
        </is>
      </c>
      <c r="D31" t="inlineStr">
        <is>
          <t>Cibarial dilator muscle that originates in the clypeus and connects to the expanded ventral portion of the anterior cibarial plate (roof of the cibarium) (Miller, 1950). It functions together with cibarial muscle 11 to execute the pumping behavior. Contraction of muscle 12 leads to cibarial expansion.</t>
        </is>
      </c>
      <c r="E31" t="inlineStr">
        <is>
          <t>Ferris, 1950, Demerec, 1950: 368--419 (flybase.org/reports/FBrf0007734); Miller, 1950, Demerec, 1950: 420--534 (flybase.org/reports/FBrf0007735); Hartenstein, 2006, Sink, 2006: 8--27 (flybase.org/reports/FBrf0193310); Gordon and Scott, 2009, Neuron 61(3): 373--384 (flybase.org/reports/FBrf0206709)</t>
        </is>
      </c>
      <c r="F31" t="inlineStr"/>
      <c r="G31" t="inlineStr"/>
      <c r="H31" t="inlineStr"/>
    </row>
    <row r="32">
      <c r="A32">
        <f>HYPERLINK("https://www.ebi.ac.uk/ols/ontologies/fbbt/terms?iri=http://purl.obolibrary.org/obo/FBbt_00003273","FBbt:00003273")</f>
        <v/>
      </c>
      <c r="B32" t="inlineStr">
        <is>
          <t>cibarial muscle 10</t>
        </is>
      </c>
      <c r="C32" t="inlineStr">
        <is>
          <t>median pharyngeal muscle</t>
        </is>
      </c>
      <c r="D32" t="inlineStr">
        <is>
          <t>Muscle of the cibarium that, together with cibarial muscle 9, rotates the pharynx up into the head. It is a shorter muscle than cibarial muscle 9, extending in a dorso-posterior orientation.</t>
        </is>
      </c>
      <c r="E32" t="inlineStr">
        <is>
          <t>Miller, 1950, Demerec, 1950: 420--534 (flybase.org/reports/FBrf0007735); Hartenstein, 2006, Sink, 2006: 8--27 (flybase.org/reports/FBrf0193310)</t>
        </is>
      </c>
      <c r="F32" t="inlineStr"/>
      <c r="G32" t="inlineStr"/>
      <c r="H32" t="inlineStr"/>
    </row>
    <row r="33">
      <c r="A33">
        <f>HYPERLINK("https://www.ebi.ac.uk/ols/ontologies/fbbt/terms?iri=http://purl.obolibrary.org/obo/FBbt_00003272","FBbt:00003272")</f>
        <v/>
      </c>
      <c r="B33" t="inlineStr">
        <is>
          <t>cibarial muscle 9</t>
        </is>
      </c>
      <c r="C33" t="inlineStr">
        <is>
          <t>protractor of rostrum; rostral protractor; retractor of fulcrum; lateral pharyngeal muscle</t>
        </is>
      </c>
      <c r="D33" t="inlineStr">
        <is>
          <t>Muscle of the cibarium that, together with cibarial muscle 10, rotates the pharynx up into the head. It is a longer muscle than cibarial muscle 10, and extends in a dorsomedial-anteriolateral orientation, originating on the cranial wall just below and anterior to the eye. It is required for the proboscis extension reflex. It is synapsed by the cibarial pump muscle 9 motor neuron.</t>
        </is>
      </c>
      <c r="E33" t="inlineStr">
        <is>
          <t>Miller, 1950, Demerec, 1950: 420--534 (flybase.org/reports/FBrf0007735); Hartenstein, 2006, Sink, 2006: 8--27 (flybase.org/reports/FBrf0193310); Gordon and Scott, 2009, Neuron 61(3): 373--384 (flybase.org/reports/FBrf0206709)</t>
        </is>
      </c>
      <c r="F33" t="inlineStr"/>
      <c r="G33" t="inlineStr"/>
      <c r="H3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2019-08-09T08:47:27Z</dcterms:created>
  <dcterms:modified xsi:type="dcterms:W3CDTF">2019-08-09T08:47:27Z</dcterms:modified>
</cp:coreProperties>
</file>