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93"/>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HYPERLINK("https://www.ebi.ac.uk/ols/ontologies/fbbt/terms?iri=http://purl.obolibrary.org/obo/FBbt_00048443","FBbt:00048443")</f>
        <v/>
      </c>
      <c r="B2" t="inlineStr">
        <is>
          <t>adult abdominal 4 dorsal multidendritic neuron ddaD</t>
        </is>
      </c>
      <c r="C2" t="inlineStr">
        <is>
          <t>None</t>
        </is>
      </c>
      <c r="D2" t="inlineStr">
        <is>
          <t>Any adult abdominal dorsal multidendritic neuron ddaD (FBbt:00048430) that has soma location some adult abdominal segment 4 (FBbt:00003028).</t>
        </is>
      </c>
      <c r="E2" t="inlineStr">
        <is>
          <t>Shimono et al., 2009, Neural Dev. 4: 37 (flybase.org/reports/FBrf0209127)</t>
        </is>
      </c>
      <c r="F2" t="inlineStr"/>
      <c r="G2" t="inlineStr"/>
      <c r="H2" t="inlineStr"/>
    </row>
    <row r="3">
      <c r="A3">
        <f>HYPERLINK("https://www.ebi.ac.uk/ols/ontologies/fbbt/terms?iri=http://purl.obolibrary.org/obo/FBbt_00004242","FBbt:00004242")</f>
        <v/>
      </c>
      <c r="B3" t="inlineStr">
        <is>
          <t>ocellus retinula cell</t>
        </is>
      </c>
      <c r="C3" t="inlineStr">
        <is>
          <t>ocellus photoreceptor</t>
        </is>
      </c>
      <c r="D3" t="inlineStr">
        <is>
          <t>Photoreceptor cell of the adult ocellus. The lateral ocelli have around 75 photoreceptor cells, whereas the medial one has around 100.</t>
        </is>
      </c>
      <c r="E3" t="inlineStr">
        <is>
          <t>Stark et al., 1989, J. Neurogenet. 5: 127--153 (flybase.org/reports/FBrf0050358)</t>
        </is>
      </c>
      <c r="F3" t="inlineStr"/>
      <c r="G3" t="inlineStr"/>
      <c r="H3" t="inlineStr"/>
    </row>
    <row r="4">
      <c r="A4">
        <f>HYPERLINK("https://www.ebi.ac.uk/ols/ontologies/fbbt/terms?iri=http://purl.obolibrary.org/obo/FBbt_00048453","FBbt:00048453")</f>
        <v/>
      </c>
      <c r="B4" t="inlineStr">
        <is>
          <t>adult abdominal 6 anterior ventral multidendritic neuron vdaa</t>
        </is>
      </c>
      <c r="C4" t="inlineStr">
        <is>
          <t>None</t>
        </is>
      </c>
      <c r="D4" t="inlineStr">
        <is>
          <t>Any adult abdominal anterior ventral multidendritic neuron vdaa (FBbt:00048432) that has soma location some adult abdominal segment 6 (FBbt:00003030).</t>
        </is>
      </c>
      <c r="E4" t="inlineStr">
        <is>
          <t>Shimono et al., 2009, Neural Dev. 4: 37 (flybase.org/reports/FBrf0209127)</t>
        </is>
      </c>
      <c r="F4" t="inlineStr"/>
      <c r="G4" t="inlineStr"/>
      <c r="H4" t="inlineStr"/>
    </row>
    <row r="5">
      <c r="A5">
        <f>HYPERLINK("https://www.ebi.ac.uk/ols/ontologies/fbbt/terms?iri=http://purl.obolibrary.org/obo/FBbt_00111217","FBbt:00111217")</f>
        <v/>
      </c>
      <c r="B5" t="inlineStr">
        <is>
          <t>mechanosensory neuron of presutural bristle</t>
        </is>
      </c>
      <c r="C5" t="inlineStr">
        <is>
          <t>None</t>
        </is>
      </c>
      <c r="D5" t="inlineStr">
        <is>
          <t>Mechanosensory neuron that innervates the presutural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t>
        </is>
      </c>
      <c r="E5" t="inlineStr">
        <is>
          <t>Ghysen, 1980, Dev. Biol. 78(2): 521--541 (flybase.org/reports/FBrf0034519)</t>
        </is>
      </c>
      <c r="F5" t="inlineStr"/>
      <c r="G5" t="inlineStr"/>
      <c r="H5" t="inlineStr"/>
    </row>
    <row r="6">
      <c r="A6">
        <f>HYPERLINK("https://www.ebi.ac.uk/ols/ontologies/fbbt/terms?iri=http://purl.obolibrary.org/obo/FBbt_00048283","FBbt:00048283")</f>
        <v/>
      </c>
      <c r="B6" t="inlineStr">
        <is>
          <t>adult thoracic mechanosensory neuron</t>
        </is>
      </c>
      <c r="C6" t="inlineStr">
        <is>
          <t>thoracic external sensillum primary neuron; Tes1N</t>
        </is>
      </c>
      <c r="D6" t="inlineStr">
        <is>
          <t>Mechanosensory neuron that has a dendrite in a mechanosensory chaeta of the adult thorax (excluding legs, wings and halteres). It projects to a ventral layer within the wing neuropil (Tsubouchi et al., 2017).</t>
        </is>
      </c>
      <c r="E6" t="inlineStr">
        <is>
          <t>Tsubouchi et al., 2017, Science 358(6363): 615--623 (flybase.org/reports/FBrf0237124)</t>
        </is>
      </c>
      <c r="F6" t="inlineStr"/>
      <c r="G6" t="inlineStr"/>
      <c r="H6" t="inlineStr"/>
    </row>
    <row r="7">
      <c r="A7">
        <f>HYPERLINK("https://www.ebi.ac.uk/ols/ontologies/fbbt/terms?iri=http://purl.obolibrary.org/obo/FBbt_00047183","FBbt:00047183")</f>
        <v/>
      </c>
      <c r="B7" t="inlineStr">
        <is>
          <t>extra l-LNv neuron</t>
        </is>
      </c>
      <c r="C7" t="inlineStr">
        <is>
          <t>l-LNvx; l-LNv extra</t>
        </is>
      </c>
      <c r="D7" t="inlineStr">
        <is>
          <t>One neuron per cluster of four l-LNv neurons characterized by its more restricted projection pattern on the surface of the ipsi- and contralateral medulla.</t>
        </is>
      </c>
      <c r="E7" t="inlineStr">
        <is>
          <t>Schubert et al., 2018, J. Comp. Neurol. 526(7): 1209--1231 (flybase.org/reports/FBrf0238313)</t>
        </is>
      </c>
      <c r="F7" t="inlineStr"/>
      <c r="G7" t="inlineStr"/>
      <c r="H7" t="inlineStr"/>
    </row>
    <row r="8">
      <c r="A8">
        <f>HYPERLINK("https://www.ebi.ac.uk/ols/ontologies/fbbt/terms?iri=http://purl.obolibrary.org/obo/FBbt_00048439","FBbt:00048439")</f>
        <v/>
      </c>
      <c r="B8" t="inlineStr">
        <is>
          <t>adult abdominal 5 dorsal multidendritic neuron ddaC</t>
        </is>
      </c>
      <c r="C8" t="inlineStr">
        <is>
          <t>None</t>
        </is>
      </c>
      <c r="D8" t="inlineStr">
        <is>
          <t>Any adult abdominal dorsal multidendritic neuron ddaC (FBbt:00048431) that has soma location some adult abdominal segment 5 (FBbt:00003029).</t>
        </is>
      </c>
      <c r="E8" t="inlineStr">
        <is>
          <t>Shimono et al., 2009, Neural Dev. 4: 37 (flybase.org/reports/FBrf0209127)</t>
        </is>
      </c>
      <c r="F8" t="inlineStr"/>
      <c r="G8" t="inlineStr"/>
      <c r="H8" t="inlineStr"/>
    </row>
    <row r="9">
      <c r="A9">
        <f>HYPERLINK("https://www.ebi.ac.uk/ols/ontologies/fbbt/terms?iri=http://purl.obolibrary.org/obo/FBbt_00048442","FBbt:00048442")</f>
        <v/>
      </c>
      <c r="B9" t="inlineStr">
        <is>
          <t>adult abdominal 3 dorsal multidendritic neuron ddaD</t>
        </is>
      </c>
      <c r="C9" t="inlineStr">
        <is>
          <t>None</t>
        </is>
      </c>
      <c r="D9" t="inlineStr">
        <is>
          <t>Any adult abdominal dorsal multidendritic neuron ddaD (FBbt:00048430) that has soma location some adult abdominal segment 3 (FBbt:00003027).</t>
        </is>
      </c>
      <c r="E9" t="inlineStr">
        <is>
          <t>Shimono et al., 2009, Neural Dev. 4: 37 (flybase.org/reports/FBrf0209127)</t>
        </is>
      </c>
      <c r="F9" t="inlineStr"/>
      <c r="G9" t="inlineStr"/>
      <c r="H9" t="inlineStr"/>
    </row>
    <row r="10">
      <c r="A10">
        <f>HYPERLINK("https://www.ebi.ac.uk/ols/ontologies/fbbt/terms?iri=http://purl.obolibrary.org/obo/FBbt_00048136","FBbt:00048136")</f>
        <v/>
      </c>
      <c r="B10" t="inlineStr">
        <is>
          <t>pharyngeal VL1 neuron</t>
        </is>
      </c>
      <c r="C10" t="inlineStr">
        <is>
          <t>None</t>
        </is>
      </c>
      <c r="D10" t="inlineStr">
        <is>
          <t>Chemosensory neuron of the pharynx that projects to the ipsilateral VL1 antennal lobe glomerulus via the accessory pharyngeal nerve (Stocker et al., 1990).</t>
        </is>
      </c>
      <c r="E10" t="inlineStr">
        <is>
          <t>Stocker et al., 1990, Cell Tissue Res. 262(1): 9--34 (flybase.org/reports/FBrf0051437)</t>
        </is>
      </c>
      <c r="F10" t="inlineStr"/>
      <c r="G10" t="inlineStr"/>
      <c r="H10" t="inlineStr"/>
    </row>
    <row r="11">
      <c r="A11">
        <f>HYPERLINK("https://www.ebi.ac.uk/ols/ontologies/fbbt/terms?iri=http://purl.obolibrary.org/obo/FBbt_00100097","FBbt:00100097")</f>
        <v/>
      </c>
      <c r="B11" t="inlineStr">
        <is>
          <t>chemosensory neuron of adult labral sensillum 9</t>
        </is>
      </c>
      <c r="C11" t="inlineStr">
        <is>
          <t>chemosensory neuron of adult labial sensillum 9</t>
        </is>
      </c>
      <c r="D11" t="inlineStr">
        <is>
          <t>Chemosensory neuron innervating the mechano-chemo-sensory labral sensillum 9 of the adult labral sense organ (Nayak and Singh, 1983).</t>
        </is>
      </c>
      <c r="E11" t="inlineStr">
        <is>
          <t>Nayak and Singh, 1983, Int. J. Insect Morph. Embryol. 12(5--6): 273--291 (flybase.org/reports/FBrf0074012); Gendre et al., 2004, Development 131(1): 83--92 (flybase.org/reports/FBrf0167539)</t>
        </is>
      </c>
      <c r="F11" t="inlineStr"/>
      <c r="G11" t="inlineStr"/>
      <c r="H11" t="inlineStr"/>
    </row>
    <row r="12">
      <c r="A12">
        <f>HYPERLINK("https://www.ebi.ac.uk/ols/ontologies/fbbt/terms?iri=http://purl.obolibrary.org/obo/FBbt_00004031","FBbt:00004031")</f>
        <v/>
      </c>
      <c r="B12" t="inlineStr">
        <is>
          <t>type II sensory neuron of shrubby fibers</t>
        </is>
      </c>
      <c r="C12" t="inlineStr">
        <is>
          <t>None</t>
        </is>
      </c>
      <c r="D12" t="inlineStr">
        <is>
          <t>Sensory neuron that innervates the adult labial sensilla with type II fibers. After entering the subesophageal zone, most neurons terminate in the anteroventral region (taste-sensory glomerulus VL) or in the ventromedial region (taste-sensory glomerulus VM). The fibers are thick, with profuse and dense branches in the ipsilateral hemisphere, with a few branches crossing the midline.</t>
        </is>
      </c>
      <c r="E12" t="inlineStr">
        <is>
          <t>Nayak and Singh, 1985, Int. J. Insect Morph. Embryol. 14(2): 115--129 (flybase.org/reports/FBrf0042883); Shanbhag and Singh, 1992, Cell Tissue Res. 267(2): 273--282 (flybase.org/reports/FBrf0055600)</t>
        </is>
      </c>
      <c r="F12" t="inlineStr"/>
      <c r="G12" t="inlineStr"/>
      <c r="H12" t="inlineStr"/>
    </row>
    <row r="13">
      <c r="A13">
        <f>HYPERLINK("https://www.ebi.ac.uk/ols/ontologies/fbbt/terms?iri=http://purl.obolibrary.org/obo/FBbt_00048461","FBbt:00048461")</f>
        <v/>
      </c>
      <c r="B13" t="inlineStr">
        <is>
          <t>adult abdominal 4 lateral multidendritic neuron ldaA-like</t>
        </is>
      </c>
      <c r="C13" t="inlineStr">
        <is>
          <t>None</t>
        </is>
      </c>
      <c r="D13" t="inlineStr">
        <is>
          <t>Any adult abdominal lateral multidendritic neuron ldaA-like (FBbt:00048435) that has soma location some adult abdominal segment 4 (FBbt:00003028).</t>
        </is>
      </c>
      <c r="E13" t="inlineStr">
        <is>
          <t>Shimono et al., 2009, Neural Dev. 4: 37 (flybase.org/reports/FBrf0209127)</t>
        </is>
      </c>
      <c r="F13" t="inlineStr"/>
      <c r="G13" t="inlineStr"/>
      <c r="H13" t="inlineStr"/>
    </row>
    <row r="14">
      <c r="A14">
        <f>HYPERLINK("https://www.ebi.ac.uk/ols/ontologies/fbbt/terms?iri=http://purl.obolibrary.org/obo/FBbt_00005740","FBbt:00005740")</f>
        <v/>
      </c>
      <c r="B14" t="inlineStr">
        <is>
          <t>eyelet photoreceptor</t>
        </is>
      </c>
      <c r="C14" t="inlineStr">
        <is>
          <t>H-B eyelet photoreceptor</t>
        </is>
      </c>
      <c r="D14" t="inlineStr">
        <is>
          <t>Cholinergic, rhabdomeric photoreceptor cell which is part of the eyelet (Yasuyama and Meinertzhagen, 1999). Eyelet photoreceptors function in entrainment of the circadian clock to photoperiod (Helfrich-Forster et al., 2002). Their axons terminate in the accessory medulla (Helfrich-Forster et al., 2007).</t>
        </is>
      </c>
      <c r="E14" t="inlineStr">
        <is>
          <t>Yasuyama and Meinertzhagen, 1999, J. Comp. Neurol. 412(2): 193--202 (flybase.org/reports/FBrf0111143); Helfrich-Forster et al., 2002, J. Neurosci. 22(21): 9255--9266 (flybase.org/reports/FBrf0152146); Helfrich-Forster et al., 2007, J. Comp. Neurol. 500(1): 47--70 (flybase.org/reports/FBrf0193849)</t>
        </is>
      </c>
      <c r="F14" t="inlineStr"/>
      <c r="G14" t="inlineStr"/>
      <c r="H14" t="inlineStr"/>
    </row>
    <row r="15">
      <c r="A15">
        <f>HYPERLINK("https://www.ebi.ac.uk/ols/ontologies/fbbt/terms?iri=http://purl.obolibrary.org/obo/FBbt_00004035","FBbt:00004035")</f>
        <v/>
      </c>
      <c r="B15" t="inlineStr">
        <is>
          <t>type VI sensory neuron of dorsal contralateral fibers</t>
        </is>
      </c>
      <c r="C15" t="inlineStr">
        <is>
          <t>None</t>
        </is>
      </c>
      <c r="D15" t="inlineStr">
        <is>
          <t>Sensory neuron that innervates the adult labial sensilla with type III fibers. After entering the subesophageal zone, neurons terminate in the ipsilateral mediodorsal region (taste-sensory glomerulus M), with some branches extending contralaterally.</t>
        </is>
      </c>
      <c r="E15" t="inlineStr">
        <is>
          <t>Nayak and Singh, 1985, Int. J. Insect Morph. Embryol. 14(2): 115--129 (flybase.org/reports/FBrf0042883); Shanbhag and Singh, 1992, Cell Tissue Res. 267(2): 273--282 (flybase.org/reports/FBrf0055600)</t>
        </is>
      </c>
      <c r="F15" t="inlineStr"/>
      <c r="G15" t="inlineStr"/>
      <c r="H15" t="inlineStr"/>
    </row>
    <row r="16">
      <c r="A16">
        <f>HYPERLINK("https://www.ebi.ac.uk/ols/ontologies/fbbt/terms?iri=http://purl.obolibrary.org/obo/FBbt_00111223","FBbt:00111223")</f>
        <v/>
      </c>
      <c r="B16" t="inlineStr">
        <is>
          <t>mechanosensory neuron of posterior scutellar bristle</t>
        </is>
      </c>
      <c r="C16" t="inlineStr">
        <is>
          <t>None</t>
        </is>
      </c>
      <c r="D16" t="inlineStr">
        <is>
          <t>Mechanosensory neuron that innervates the posterior scutellar bristle in the adult thorax. It fasciculates with the posterior dorsal mesothoracic nerve, extends ventrally and medially, bifurcates and follows the main course of the pathway anteriorly, with a very short branch that extends to the prothoracic neuromere, and posteriorly, up to the abdominal ganglion. The main crossbranch extends contralaterally. Occasionally, a metathoracic crossbranch is observed.</t>
        </is>
      </c>
      <c r="E16" t="inlineStr">
        <is>
          <t>Ghysen, 1980, Dev. Biol. 78(2): 521--541 (flybase.org/reports/FBrf0034519)</t>
        </is>
      </c>
      <c r="F16" t="inlineStr"/>
      <c r="G16" t="inlineStr"/>
      <c r="H16" t="inlineStr"/>
    </row>
    <row r="17">
      <c r="A17">
        <f>HYPERLINK("https://www.ebi.ac.uk/ols/ontologies/fbbt/terms?iri=http://purl.obolibrary.org/obo/FBbt_00111219","FBbt:00111219")</f>
        <v/>
      </c>
      <c r="B17" t="inlineStr">
        <is>
          <t>mechanosensory neuron of posterior postalar bristle</t>
        </is>
      </c>
      <c r="C17" t="inlineStr">
        <is>
          <t>None</t>
        </is>
      </c>
      <c r="D17" t="inlineStr">
        <is>
          <t>Mechanosensory neuron that innervates the posterior postalar bristle in the adult thorax. It fasciculates with the posterior dorsal mesothoracic nerve, extends ventrally and medially, bifurcates and follows the main course of the pathway anteriorly, reaching the prothoracic neuromere, and posteriorly, up to the bifurcation of the posterior crossbranch. The main crossbranch extends contralaterally.</t>
        </is>
      </c>
      <c r="E17" t="inlineStr">
        <is>
          <t>Ghysen, 1980, Dev. Biol. 78(2): 521--541 (flybase.org/reports/FBrf0034519)</t>
        </is>
      </c>
      <c r="F17" t="inlineStr"/>
      <c r="G17" t="inlineStr"/>
      <c r="H17" t="inlineStr"/>
    </row>
    <row r="18">
      <c r="A18">
        <f>HYPERLINK("https://www.ebi.ac.uk/ols/ontologies/fbbt/terms?iri=http://purl.obolibrary.org/obo/FBbt_00048455","FBbt:00048455")</f>
        <v/>
      </c>
      <c r="B18" t="inlineStr">
        <is>
          <t>adult abdominal 3 lateral multidendritic neuron ldaA</t>
        </is>
      </c>
      <c r="C18" t="inlineStr">
        <is>
          <t>None</t>
        </is>
      </c>
      <c r="D18" t="inlineStr">
        <is>
          <t>Any adult abdominal lateral multidendritic neuron ldaA (FBbt:00048434) that has soma location some adult abdominal segment 3 (FBbt:00003027).</t>
        </is>
      </c>
      <c r="E18" t="inlineStr">
        <is>
          <t>Shimono et al., 2009, Neural Dev. 4: 37 (flybase.org/reports/FBrf0209127)</t>
        </is>
      </c>
      <c r="F18" t="inlineStr"/>
      <c r="G18" t="inlineStr"/>
      <c r="H18" t="inlineStr"/>
    </row>
    <row r="19">
      <c r="A19">
        <f>HYPERLINK("https://www.ebi.ac.uk/ols/ontologies/fbbt/terms?iri=http://purl.obolibrary.org/obo/FBbt_00048436","FBbt:00048436")</f>
        <v/>
      </c>
      <c r="B19" t="inlineStr">
        <is>
          <t>adult abdominal 2 dorsal multidendritic neuron ddaC</t>
        </is>
      </c>
      <c r="C19" t="inlineStr">
        <is>
          <t>None</t>
        </is>
      </c>
      <c r="D19" t="inlineStr">
        <is>
          <t>Any adult abdominal dorsal multidendritic neuron ddaC (FBbt:00048431) that has soma location some adult abdominal segment 2 (FBbt:00003026).</t>
        </is>
      </c>
      <c r="E19" t="inlineStr">
        <is>
          <t>Shimono et al., 2009, Neural Dev. 4: 37 (flybase.org/reports/FBrf0209127)</t>
        </is>
      </c>
      <c r="F19" t="inlineStr"/>
      <c r="G19" t="inlineStr"/>
      <c r="H19" t="inlineStr"/>
    </row>
    <row r="20">
      <c r="A20">
        <f>HYPERLINK("https://www.ebi.ac.uk/ols/ontologies/fbbt/terms?iri=http://purl.obolibrary.org/obo/FBbt_00007386","FBbt:00007386")</f>
        <v/>
      </c>
      <c r="B20" t="inlineStr">
        <is>
          <t>adult olfactory receptor neuron</t>
        </is>
      </c>
      <c r="C20" t="inlineStr">
        <is>
          <t>adult ORN; adult odorant receptor neuron</t>
        </is>
      </c>
      <c r="D20" t="inlineStr">
        <is>
          <t>Any olfactory receptor neuron (FBbt:00005926) that is part of some adult (FBbt:00003004).</t>
        </is>
      </c>
      <c r="E20" t="inlineStr"/>
      <c r="F20" t="inlineStr"/>
      <c r="G20" t="inlineStr"/>
      <c r="H20" t="inlineStr"/>
    </row>
    <row r="21">
      <c r="A21">
        <f>HYPERLINK("https://www.ebi.ac.uk/ols/ontologies/fbbt/terms?iri=http://purl.obolibrary.org/obo/FBbt_00111218","FBbt:00111218")</f>
        <v/>
      </c>
      <c r="B21" t="inlineStr">
        <is>
          <t>mechanosensory neuron of anterior postalar bristle</t>
        </is>
      </c>
      <c r="C21" t="inlineStr">
        <is>
          <t>None</t>
        </is>
      </c>
      <c r="D21" t="inlineStr">
        <is>
          <t>Mechanosensory neuron that innervates the anterior postalar bristle in the adult thorax. It fasciculates with the posterior dorsal mesothoracic nerve, extends ventrally and medially, bifurcates and follows the main course of the pathway anteriorly, reaching the prothoracic neuromere, and posteriorly, along the mesothoracic neuromere up to the bifurcation of the posterior crossbranch.</t>
        </is>
      </c>
      <c r="E21" t="inlineStr">
        <is>
          <t>Ghysen, 1980, Dev. Biol. 78(2): 521--541 (flybase.org/reports/FBrf0034519)</t>
        </is>
      </c>
      <c r="F21" t="inlineStr"/>
      <c r="G21" t="inlineStr"/>
      <c r="H21" t="inlineStr"/>
    </row>
    <row r="22">
      <c r="A22">
        <f>HYPERLINK("https://www.ebi.ac.uk/ols/ontologies/fbbt/terms?iri=http://purl.obolibrary.org/obo/FBbt_00048432","FBbt:00048432")</f>
        <v/>
      </c>
      <c r="B22" t="inlineStr">
        <is>
          <t>adult abdominal anterior ventral multidendritic neuron vdaa</t>
        </is>
      </c>
      <c r="C22" t="inlineStr">
        <is>
          <t>["V' neuron"]</t>
        </is>
      </c>
      <c r="D22" t="inlineStr">
        <is>
          <t>Mechanosensory multidendritic neuron that innervates the adult abdomen, extending dendrites under the ventral body wall (pleural membrane). It is remodeled from the larval vdaa neuron of the corresponding segment, being reshaped from a radial pattern to a lattice pattern (Shimono et al., 2009).</t>
        </is>
      </c>
      <c r="E22" t="inlineStr">
        <is>
          <t>Shimono et al., 2009, Neural Dev. 4: 37 (flybase.org/reports/FBrf0209127)</t>
        </is>
      </c>
      <c r="F22" t="inlineStr"/>
      <c r="G22" t="inlineStr"/>
      <c r="H22" t="inlineStr"/>
    </row>
    <row r="23">
      <c r="A23">
        <f>HYPERLINK("https://www.ebi.ac.uk/ols/ontologies/fbbt/terms?iri=http://purl.obolibrary.org/obo/FBbt_00048446","FBbt:00048446")</f>
        <v/>
      </c>
      <c r="B23" t="inlineStr">
        <is>
          <t>adult abdominal 2 dorsal multidendritic neuron ddaE</t>
        </is>
      </c>
      <c r="C23" t="inlineStr">
        <is>
          <t>None</t>
        </is>
      </c>
      <c r="D23" t="inlineStr">
        <is>
          <t>Any adult abdominal dorsal multidendritic neuron ddaE (FBbt:00048433) that has soma location some adult abdominal segment 2 (FBbt:00003026).</t>
        </is>
      </c>
      <c r="E23" t="inlineStr">
        <is>
          <t>Shimono et al., 2009, Neural Dev. 4: 37 (flybase.org/reports/FBrf0209127)</t>
        </is>
      </c>
      <c r="F23" t="inlineStr"/>
      <c r="G23" t="inlineStr"/>
      <c r="H23" t="inlineStr"/>
    </row>
    <row r="24">
      <c r="A24">
        <f>HYPERLINK("https://www.ebi.ac.uk/ols/ontologies/fbbt/terms?iri=http://purl.obolibrary.org/obo/FBbt_00048037","FBbt:00048037")</f>
        <v/>
      </c>
      <c r="B24" t="inlineStr">
        <is>
          <t>Ir60b neuron of adult labral sensillum 7</t>
        </is>
      </c>
      <c r="C24" t="inlineStr">
        <is>
          <t>L7-7</t>
        </is>
      </c>
      <c r="D24" t="inlineStr">
        <is>
          <t>Chemosensory neuron that has a dendrite in sensillum 7 of the adult labral sense organ and expresses Ionotropic receptor 60b. It responds specifically to sucrose and glucose and inhibits feeding. There is one (bilateral) pair of these neurons.</t>
        </is>
      </c>
      <c r="E24" t="inlineStr">
        <is>
          <t>Joseph et al., 2017, eLife 6: e24992 (flybase.org/reports/FBrf0235240)</t>
        </is>
      </c>
      <c r="F24" t="inlineStr"/>
      <c r="G24" t="inlineStr"/>
      <c r="H24" t="inlineStr"/>
    </row>
    <row r="25">
      <c r="A25">
        <f>HYPERLINK("https://www.ebi.ac.uk/ols/ontologies/fbbt/terms?iri=http://purl.obolibrary.org/obo/FBbt_00048437","FBbt:00048437")</f>
        <v/>
      </c>
      <c r="B25" t="inlineStr">
        <is>
          <t>adult abdominal 3 dorsal multidendritic neuron ddaC</t>
        </is>
      </c>
      <c r="C25" t="inlineStr">
        <is>
          <t>None</t>
        </is>
      </c>
      <c r="D25" t="inlineStr">
        <is>
          <t>Any adult abdominal dorsal multidendritic neuron ddaC (FBbt:00048431) that has soma location some adult abdominal segment 3 (FBbt:00003027).</t>
        </is>
      </c>
      <c r="E25" t="inlineStr">
        <is>
          <t>Shimono et al., 2009, Neural Dev. 4: 37 (flybase.org/reports/FBrf0209127)</t>
        </is>
      </c>
      <c r="F25" t="inlineStr"/>
      <c r="G25" t="inlineStr"/>
      <c r="H25" t="inlineStr"/>
    </row>
    <row r="26">
      <c r="A26">
        <f>HYPERLINK("https://www.ebi.ac.uk/ols/ontologies/fbbt/terms?iri=http://purl.obolibrary.org/obo/FBbt_00111224","FBbt:00111224")</f>
        <v/>
      </c>
      <c r="B26" t="inlineStr">
        <is>
          <t>mechanosensory neuron of humeral bristle</t>
        </is>
      </c>
      <c r="C26" t="inlineStr">
        <is>
          <t>None</t>
        </is>
      </c>
      <c r="D26" t="inlineStr">
        <is>
          <t>Mechanosensory neuron that innervates the humeral bristle in the adult thorax. It fasciculates with one of the prothoracic nerves, following the dorsal and then medial edge of the prothoracic neuromere until it reaches the main course of the pathway and extends posteriorly.</t>
        </is>
      </c>
      <c r="E26" t="inlineStr">
        <is>
          <t>Ghysen, 1980, Dev. Biol. 78(2): 521--541 (flybase.org/reports/FBrf0034519)</t>
        </is>
      </c>
      <c r="F26" t="inlineStr"/>
      <c r="G26" t="inlineStr"/>
      <c r="H26" t="inlineStr"/>
    </row>
    <row r="27">
      <c r="A27">
        <f>HYPERLINK("https://www.ebi.ac.uk/ols/ontologies/fbbt/terms?iri=http://purl.obolibrary.org/obo/FBbt_00111216","FBbt:00111216")</f>
        <v/>
      </c>
      <c r="B27" t="inlineStr">
        <is>
          <t>mechanosensory neuron of posterior supraalar bristle</t>
        </is>
      </c>
      <c r="C27" t="inlineStr">
        <is>
          <t>None</t>
        </is>
      </c>
      <c r="D27" t="inlineStr">
        <is>
          <t>Mechanosensory neuron that innervates the posterior supraalar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t>
        </is>
      </c>
      <c r="E27" t="inlineStr">
        <is>
          <t>Ghysen, 1980, Dev. Biol. 78(2): 521--541 (flybase.org/reports/FBrf0034519)</t>
        </is>
      </c>
      <c r="F27" t="inlineStr"/>
      <c r="G27" t="inlineStr"/>
      <c r="H27" t="inlineStr"/>
    </row>
    <row r="28">
      <c r="A28">
        <f>HYPERLINK("https://www.ebi.ac.uk/ols/ontologies/fbbt/terms?iri=http://purl.obolibrary.org/obo/FBbt_00048445","FBbt:00048445")</f>
        <v/>
      </c>
      <c r="B28" t="inlineStr">
        <is>
          <t>adult abdominal 6 dorsal multidendritic neuron ddaD</t>
        </is>
      </c>
      <c r="C28" t="inlineStr">
        <is>
          <t>None</t>
        </is>
      </c>
      <c r="D28" t="inlineStr">
        <is>
          <t>Any adult abdominal dorsal multidendritic neuron ddaD (FBbt:00048430) that has soma location some adult abdominal segment 6 (FBbt:00003030).</t>
        </is>
      </c>
      <c r="E28" t="inlineStr">
        <is>
          <t>Shimono et al., 2009, Neural Dev. 4: 37 (flybase.org/reports/FBrf0209127)</t>
        </is>
      </c>
      <c r="F28" t="inlineStr"/>
      <c r="G28" t="inlineStr"/>
      <c r="H28" t="inlineStr"/>
    </row>
    <row r="29">
      <c r="A29">
        <f>HYPERLINK("https://www.ebi.ac.uk/ols/ontologies/fbbt/terms?iri=http://purl.obolibrary.org/obo/FBbt_00007333","FBbt:00007333")</f>
        <v/>
      </c>
      <c r="B29" t="inlineStr">
        <is>
          <t>AC thermosensory neuron</t>
        </is>
      </c>
      <c r="C29" t="inlineStr">
        <is>
          <t>anterior cell; AC neuron</t>
        </is>
      </c>
      <c r="D29" t="inlineStr">
        <is>
          <t>Thermosensory neuron located in the adult brain, anterior to the antennal lobe, that is necessary for warmth avoidance behavior (Hamada et al., 2008). AC thermosensory neurons innervate the antennal lobe glomerulus compartments VL2a and VL2p, with dendrites extending from the cell body. Its axon branches near the antennal lobe, projecting obliquely towards the ipsilateral posterior superior lateral protocerebrum before branching again to give extensive symmetrical arborizations in the superior medial protocerebrum in both hemispheres. The AC neurons are serotonergic (Shih and Chiang, 2011).</t>
        </is>
      </c>
      <c r="E29" t="inlineStr">
        <is>
          <t>Hamada et al., 2008, Nature 454(7201): 217--220 (flybase.org/reports/FBrf0205189); Shih and Chiang, 2011, J. Neurogenet. 25(1-2): 1--6 (flybase.org/reports/FBrf0213700)</t>
        </is>
      </c>
      <c r="F29" t="inlineStr"/>
      <c r="G29" t="inlineStr"/>
      <c r="H29" t="inlineStr"/>
    </row>
    <row r="30">
      <c r="A30">
        <f>HYPERLINK("https://www.ebi.ac.uk/ols/ontologies/fbbt/terms?iri=http://purl.obolibrary.org/obo/FBbt_00100091","FBbt:00100091")</f>
        <v/>
      </c>
      <c r="B30" t="inlineStr">
        <is>
          <t>mechanosensory neuron of adult labral sensillum 4</t>
        </is>
      </c>
      <c r="C30" t="inlineStr">
        <is>
          <t>None</t>
        </is>
      </c>
      <c r="D30" t="inlineStr">
        <is>
          <t>Mechanosensory neuron innervating the mechanosensory labral sensillum 4 of the adult labral sense organ (Nayak and Singh, 1983).</t>
        </is>
      </c>
      <c r="E30" t="inlineStr">
        <is>
          <t>Nayak and Singh, 1983, Int. J. Insect Morph. Embryol. 12(5--6): 273--291 (flybase.org/reports/FBrf0074012); Gendre et al., 2004, Development 131(1): 83--92 (flybase.org/reports/FBrf0167539)</t>
        </is>
      </c>
      <c r="F30" t="inlineStr"/>
      <c r="G30" t="inlineStr"/>
      <c r="H30" t="inlineStr"/>
    </row>
    <row r="31">
      <c r="A31">
        <f>HYPERLINK("https://www.ebi.ac.uk/ols/ontologies/fbbt/terms?iri=http://purl.obolibrary.org/obo/FBbt_00004036","FBbt:00004036")</f>
        <v/>
      </c>
      <c r="B31" t="inlineStr">
        <is>
          <t>type VII sensory neuron of central fibers</t>
        </is>
      </c>
      <c r="C31" t="inlineStr">
        <is>
          <t>None</t>
        </is>
      </c>
      <c r="D31" t="inlineStr">
        <is>
          <t>Sensory neuron that innervates the adult labial sensilla with type III fibers. After entering the subesophageal zone, neurons terminate in the ipsilateral central most region (taste-sensory glomerulus VM and M). They branch throughout their length.</t>
        </is>
      </c>
      <c r="E31" t="inlineStr">
        <is>
          <t>Nayak and Singh, 1985, Int. J. Insect Morph. Embryol. 14(2): 115--129 (flybase.org/reports/FBrf0042883); Shanbhag and Singh, 1992, Cell Tissue Res. 267(2): 273--282 (flybase.org/reports/FBrf0055600)</t>
        </is>
      </c>
      <c r="F31" t="inlineStr"/>
      <c r="G31" t="inlineStr"/>
      <c r="H31" t="inlineStr"/>
    </row>
    <row r="32">
      <c r="A32">
        <f>HYPERLINK("https://www.ebi.ac.uk/ols/ontologies/fbbt/terms?iri=http://purl.obolibrary.org/obo/FBbt_00048448","FBbt:00048448")</f>
        <v/>
      </c>
      <c r="B32" t="inlineStr">
        <is>
          <t>adult abdominal 4 dorsal multidendritic neuron ddaE</t>
        </is>
      </c>
      <c r="C32" t="inlineStr">
        <is>
          <t>None</t>
        </is>
      </c>
      <c r="D32" t="inlineStr">
        <is>
          <t>Any adult abdominal dorsal multidendritic neuron ddaE (FBbt:00048433) that has soma location some adult abdominal segment 4 (FBbt:00003028).</t>
        </is>
      </c>
      <c r="E32" t="inlineStr">
        <is>
          <t>Shimono et al., 2009, Neural Dev. 4: 37 (flybase.org/reports/FBrf0209127)</t>
        </is>
      </c>
      <c r="F32" t="inlineStr"/>
      <c r="G32" t="inlineStr"/>
      <c r="H32" t="inlineStr"/>
    </row>
    <row r="33">
      <c r="A33">
        <f>HYPERLINK("https://www.ebi.ac.uk/ols/ontologies/fbbt/terms?iri=http://purl.obolibrary.org/obo/FBbt_00048460","FBbt:00048460")</f>
        <v/>
      </c>
      <c r="B33" t="inlineStr">
        <is>
          <t>adult abdominal 3 lateral multidendritic neuron ldaA-like</t>
        </is>
      </c>
      <c r="C33" t="inlineStr">
        <is>
          <t>None</t>
        </is>
      </c>
      <c r="D33" t="inlineStr">
        <is>
          <t>Any adult abdominal lateral multidendritic neuron ldaA-like (FBbt:00048435) that has soma location some adult abdominal segment 3 (FBbt:00003027).</t>
        </is>
      </c>
      <c r="E33" t="inlineStr">
        <is>
          <t>Shimono et al., 2009, Neural Dev. 4: 37 (flybase.org/reports/FBrf0209127)</t>
        </is>
      </c>
      <c r="F33" t="inlineStr"/>
      <c r="G33" t="inlineStr"/>
      <c r="H33" t="inlineStr"/>
    </row>
    <row r="34">
      <c r="A34">
        <f>HYPERLINK("https://www.ebi.ac.uk/ols/ontologies/fbbt/terms?iri=http://purl.obolibrary.org/obo/FBbt_00048440","FBbt:00048440")</f>
        <v/>
      </c>
      <c r="B34" t="inlineStr">
        <is>
          <t>adult abdominal 6 dorsal multidendritic neuron ddaC</t>
        </is>
      </c>
      <c r="C34" t="inlineStr">
        <is>
          <t>None</t>
        </is>
      </c>
      <c r="D34" t="inlineStr">
        <is>
          <t>Any adult abdominal dorsal multidendritic neuron ddaC (FBbt:00048431) that has soma location some adult abdominal segment 6 (FBbt:00003030).</t>
        </is>
      </c>
      <c r="E34" t="inlineStr">
        <is>
          <t>Shimono et al., 2009, Neural Dev. 4: 37 (flybase.org/reports/FBrf0209127)</t>
        </is>
      </c>
      <c r="F34" t="inlineStr"/>
      <c r="G34" t="inlineStr"/>
      <c r="H34" t="inlineStr"/>
    </row>
    <row r="35">
      <c r="A35">
        <f>HYPERLINK("https://www.ebi.ac.uk/ols/ontologies/fbbt/terms?iri=http://purl.obolibrary.org/obo/FBbt_00004030","FBbt:00004030")</f>
        <v/>
      </c>
      <c r="B35" t="inlineStr">
        <is>
          <t>type I sensory neuron of coiled fibers</t>
        </is>
      </c>
      <c r="C35" t="inlineStr">
        <is>
          <t>None</t>
        </is>
      </c>
      <c r="D35" t="inlineStr">
        <is>
          <t>Sensory neuron that innervates the adult labial sensilla with type I fibers. After entering the subesophageal zone, the neuron gives rise to 2-3 coiled branches, forming many knot-like structures ipsi- and contralaterally. A few neurons show a bilaterally symmetric branching pattern. These arborizations occupy a large volume in the ventrolateral and ventromedial regions (taste-sensory glomerulus VL and VM).</t>
        </is>
      </c>
      <c r="E35" t="inlineStr">
        <is>
          <t>Nayak and Singh, 1985, Int. J. Insect Morph. Embryol. 14(2): 115--129 (flybase.org/reports/FBrf0042883); Shanbhag and Singh, 1992, Cell Tissue Res. 267(2): 273--282 (flybase.org/reports/FBrf0055600)</t>
        </is>
      </c>
      <c r="F35" t="inlineStr"/>
      <c r="G35" t="inlineStr"/>
      <c r="H35" t="inlineStr"/>
    </row>
    <row r="36">
      <c r="A36">
        <f>HYPERLINK("https://www.ebi.ac.uk/ols/ontologies/fbbt/terms?iri=http://purl.obolibrary.org/obo/FBbt_00110886","FBbt:00110886")</f>
        <v/>
      </c>
      <c r="B36" t="inlineStr">
        <is>
          <t>gustatory receptor neuron of the adult pharynx</t>
        </is>
      </c>
      <c r="C36" t="inlineStr">
        <is>
          <t>None</t>
        </is>
      </c>
      <c r="D36" t="inlineStr">
        <is>
          <t>Gustatory receptor neuron that innervates the adult pharynx and projects to the subesophageal zone.</t>
        </is>
      </c>
      <c r="E36" t="inlineStr">
        <is>
          <t>Nayak and Singh, 1983, Int. J. Insect Morph. Embryol. 12(5--6): 273--291 (flybase.org/reports/FBrf0074012); Gendre et al., 2004, Development 131(1): 83--92 (flybase.org/reports/FBrf0167539); Montell, 2009, Curr. Opin. Neurobiol. 19(4): 345--353 (flybase.org/reports/FBrf0208984); Miyazaki and Ito, 2010, J. Comp. Neurol. 518(20): 4147--4181 (flybase.org/reports/FBrf0211916)</t>
        </is>
      </c>
      <c r="F36" t="inlineStr"/>
      <c r="G36" t="inlineStr"/>
      <c r="H36" t="inlineStr"/>
    </row>
    <row r="37">
      <c r="A37">
        <f>HYPERLINK("https://www.ebi.ac.uk/ols/ontologies/fbbt/terms?iri=http://purl.obolibrary.org/obo/FBbt_00100090","FBbt:00100090")</f>
        <v/>
      </c>
      <c r="B37" t="inlineStr">
        <is>
          <t>mechanosensory neuron of adult labral sensillum 3</t>
        </is>
      </c>
      <c r="C37" t="inlineStr">
        <is>
          <t>None</t>
        </is>
      </c>
      <c r="D37" t="inlineStr">
        <is>
          <t>Mechanosensory neuron innervating the mechanosensory labral sensillum 3 of the adult labral sense organ (Nayak and Singh, 1983).</t>
        </is>
      </c>
      <c r="E37" t="inlineStr">
        <is>
          <t>Nayak and Singh, 1983, Int. J. Insect Morph. Embryol. 12(5--6): 273--291 (flybase.org/reports/FBrf0074012); Gendre et al., 2004, Development 131(1): 83--92 (flybase.org/reports/FBrf0167539)</t>
        </is>
      </c>
      <c r="F37" t="inlineStr"/>
      <c r="G37" t="inlineStr"/>
      <c r="H37" t="inlineStr"/>
    </row>
    <row r="38">
      <c r="A38">
        <f>HYPERLINK("https://www.ebi.ac.uk/ols/ontologies/fbbt/terms?iri=http://purl.obolibrary.org/obo/FBbt_00048139","FBbt:00048139")</f>
        <v/>
      </c>
      <c r="B38" t="inlineStr">
        <is>
          <t>adult sensory neuron VA7m</t>
        </is>
      </c>
      <c r="C38" t="inlineStr">
        <is>
          <t>adult ORN VA7m; adult olfactory receptor neuron VA7m; odorant receptor neuron VA7m</t>
        </is>
      </c>
      <c r="D38" t="inlineStr">
        <is>
          <t>Adult sensory neuron (ORN) that innervates antennal lobe glomerulus VA7m.</t>
        </is>
      </c>
      <c r="E38" t="inlineStr">
        <is>
          <t>Endo et al., 2007, Nat. Neurosci. 10(2): 153--160 (flybase.org/reports/FBrf0192533); Grabe et al., 2016, Cell Rep. 16(12): 3401--3413 (flybase.org/reports/FBrf0233453)</t>
        </is>
      </c>
      <c r="F38" t="inlineStr"/>
      <c r="G38" t="inlineStr"/>
      <c r="H38" t="inlineStr"/>
    </row>
    <row r="39">
      <c r="A39">
        <f>HYPERLINK("https://www.ebi.ac.uk/ols/ontologies/fbbt/terms?iri=http://purl.obolibrary.org/obo/FBbt_00048463","FBbt:00048463")</f>
        <v/>
      </c>
      <c r="B39" t="inlineStr">
        <is>
          <t>adult abdominal 6 lateral multidendritic neuron ldaA-like</t>
        </is>
      </c>
      <c r="C39" t="inlineStr">
        <is>
          <t>None</t>
        </is>
      </c>
      <c r="D39" t="inlineStr">
        <is>
          <t>Any adult abdominal lateral multidendritic neuron ldaA-like (FBbt:00048435) that has soma location some adult abdominal segment 6 (FBbt:00003030).</t>
        </is>
      </c>
      <c r="E39" t="inlineStr">
        <is>
          <t>Shimono et al., 2009, Neural Dev. 4: 37 (flybase.org/reports/FBrf0209127)</t>
        </is>
      </c>
      <c r="F39" t="inlineStr"/>
      <c r="G39" t="inlineStr"/>
      <c r="H39" t="inlineStr"/>
    </row>
    <row r="40">
      <c r="A40">
        <f>HYPERLINK("https://www.ebi.ac.uk/ols/ontologies/fbbt/terms?iri=http://purl.obolibrary.org/obo/FBbt_00100092","FBbt:00100092")</f>
        <v/>
      </c>
      <c r="B40" t="inlineStr">
        <is>
          <t>mechanosensory neuron of adult labral sensillum 5</t>
        </is>
      </c>
      <c r="C40" t="inlineStr">
        <is>
          <t>None</t>
        </is>
      </c>
      <c r="D40" t="inlineStr">
        <is>
          <t>Mechanosensory neuron innervating the mechanosensory labral sensillum 5 of the adult labral sense organ (Nayak and Singh, 1983).</t>
        </is>
      </c>
      <c r="E40" t="inlineStr">
        <is>
          <t>Nayak and Singh, 1983, Int. J. Insect Morph. Embryol. 12(5--6): 273--291 (flybase.org/reports/FBrf0074012); Gendre et al., 2004, Development 131(1): 83--92 (flybase.org/reports/FBrf0167539)</t>
        </is>
      </c>
      <c r="F40" t="inlineStr"/>
      <c r="G40" t="inlineStr"/>
      <c r="H40" t="inlineStr"/>
    </row>
    <row r="41">
      <c r="A41">
        <f>HYPERLINK("https://www.ebi.ac.uk/ols/ontologies/fbbt/terms?iri=http://purl.obolibrary.org/obo/FBbt_00048444","FBbt:00048444")</f>
        <v/>
      </c>
      <c r="B41" t="inlineStr">
        <is>
          <t>adult abdominal 5 dorsal multidendritic neuron ddaD</t>
        </is>
      </c>
      <c r="C41" t="inlineStr">
        <is>
          <t>None</t>
        </is>
      </c>
      <c r="D41" t="inlineStr">
        <is>
          <t>Any adult abdominal dorsal multidendritic neuron ddaD (FBbt:00048430) that has soma location some adult abdominal segment 5 (FBbt:00003029).</t>
        </is>
      </c>
      <c r="E41" t="inlineStr">
        <is>
          <t>Shimono et al., 2009, Neural Dev. 4: 37 (flybase.org/reports/FBrf0209127)</t>
        </is>
      </c>
      <c r="F41" t="inlineStr"/>
      <c r="G41" t="inlineStr"/>
      <c r="H41" t="inlineStr"/>
    </row>
    <row r="42">
      <c r="A42">
        <f>HYPERLINK("https://www.ebi.ac.uk/ols/ontologies/fbbt/terms?iri=http://purl.obolibrary.org/obo/FBbt_00048458","FBbt:00048458")</f>
        <v/>
      </c>
      <c r="B42" t="inlineStr">
        <is>
          <t>adult abdominal 6 lateral multidendritic neuron ldaA</t>
        </is>
      </c>
      <c r="C42" t="inlineStr">
        <is>
          <t>None</t>
        </is>
      </c>
      <c r="D42" t="inlineStr">
        <is>
          <t>Any adult abdominal lateral multidendritic neuron ldaA (FBbt:00048434) that has soma location some adult abdominal segment 6 (FBbt:00003030).</t>
        </is>
      </c>
      <c r="E42" t="inlineStr">
        <is>
          <t>Shimono et al., 2009, Neural Dev. 4: 37 (flybase.org/reports/FBrf0209127)</t>
        </is>
      </c>
      <c r="F42" t="inlineStr"/>
      <c r="G42" t="inlineStr"/>
      <c r="H42" t="inlineStr"/>
    </row>
    <row r="43">
      <c r="A43">
        <f>HYPERLINK("https://www.ebi.ac.uk/ols/ontologies/fbbt/terms?iri=http://purl.obolibrary.org/obo/FBbt_00048447","FBbt:00048447")</f>
        <v/>
      </c>
      <c r="B43" t="inlineStr">
        <is>
          <t>adult abdominal 3 dorsal multidendritic neuron ddaE</t>
        </is>
      </c>
      <c r="C43" t="inlineStr">
        <is>
          <t>None</t>
        </is>
      </c>
      <c r="D43" t="inlineStr">
        <is>
          <t>Any adult abdominal dorsal multidendritic neuron ddaE (FBbt:00048433) that has soma location some adult abdominal segment 3 (FBbt:00003027).</t>
        </is>
      </c>
      <c r="E43" t="inlineStr">
        <is>
          <t>Shimono et al., 2009, Neural Dev. 4: 37 (flybase.org/reports/FBrf0209127)</t>
        </is>
      </c>
      <c r="F43" t="inlineStr"/>
      <c r="G43" t="inlineStr"/>
      <c r="H43" t="inlineStr"/>
    </row>
    <row r="44">
      <c r="A44">
        <f>HYPERLINK("https://www.ebi.ac.uk/ols/ontologies/fbbt/terms?iri=http://purl.obolibrary.org/obo/FBbt_00048430","FBbt:00048430")</f>
        <v/>
      </c>
      <c r="B44" t="inlineStr">
        <is>
          <t>adult abdominal dorsal multidendritic neuron ddaD</t>
        </is>
      </c>
      <c r="C44" t="inlineStr">
        <is>
          <t>None</t>
        </is>
      </c>
      <c r="D44" t="inlineStr">
        <is>
          <t>Mechanosensory multidendritic neuron that innervates the adult abdomen, extending dendrites under the dorsal body wall (tergite). It is remodeled from the larval ddaD neuron of the corresponding segment (Shimono et al., 2009).</t>
        </is>
      </c>
      <c r="E44" t="inlineStr">
        <is>
          <t>Shimono et al., 2009, Neural Dev. 4: 37 (flybase.org/reports/FBrf0209127)</t>
        </is>
      </c>
      <c r="F44" t="inlineStr"/>
      <c r="G44" t="inlineStr"/>
      <c r="H44" t="inlineStr"/>
    </row>
    <row r="45">
      <c r="A45">
        <f>HYPERLINK("https://www.ebi.ac.uk/ols/ontologies/fbbt/terms?iri=http://purl.obolibrary.org/obo/FBbt_00100096","FBbt:00100096")</f>
        <v/>
      </c>
      <c r="B45" t="inlineStr">
        <is>
          <t>mechanosensory neuron of adult labral sensillum 8</t>
        </is>
      </c>
      <c r="C45" t="inlineStr">
        <is>
          <t>mechanosensory neuron of adult labial sensillum 8</t>
        </is>
      </c>
      <c r="D45" t="inlineStr">
        <is>
          <t>Mechanosensory neuron innervating the mechano-chemo-sensory labral sensillum 8 of the adult labral sense organ (Nayak and Singh, 1983).</t>
        </is>
      </c>
      <c r="E45" t="inlineStr">
        <is>
          <t>Nayak and Singh, 1983, Int. J. Insect Morph. Embryol. 12(5--6): 273--291 (flybase.org/reports/FBrf0074012); Gendre et al., 2004, Development 131(1): 83--92 (flybase.org/reports/FBrf0167539)</t>
        </is>
      </c>
      <c r="F45" t="inlineStr"/>
      <c r="G45" t="inlineStr"/>
      <c r="H45" t="inlineStr"/>
    </row>
    <row r="46">
      <c r="A46">
        <f>HYPERLINK("https://www.ebi.ac.uk/ols/ontologies/fbbt/terms?iri=http://purl.obolibrary.org/obo/FBbt_00111215","FBbt:00111215")</f>
        <v/>
      </c>
      <c r="B46" t="inlineStr">
        <is>
          <t>mechanosensory neuron of anterior supraalar bristle</t>
        </is>
      </c>
      <c r="C46" t="inlineStr">
        <is>
          <t>None</t>
        </is>
      </c>
      <c r="D46" t="inlineStr">
        <is>
          <t>Mechanosensory neuron that innervates the anterior supraalar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 and main crossbranch.</t>
        </is>
      </c>
      <c r="E46" t="inlineStr">
        <is>
          <t>Ghysen, 1980, Dev. Biol. 78(2): 521--541 (flybase.org/reports/FBrf0034519)</t>
        </is>
      </c>
      <c r="F46" t="inlineStr"/>
      <c r="G46" t="inlineStr"/>
      <c r="H46" t="inlineStr"/>
    </row>
    <row r="47">
      <c r="A47">
        <f>HYPERLINK("https://www.ebi.ac.uk/ols/ontologies/fbbt/terms?iri=http://purl.obolibrary.org/obo/FBbt_00048457","FBbt:00048457")</f>
        <v/>
      </c>
      <c r="B47" t="inlineStr">
        <is>
          <t>adult abdominal 5 lateral multidendritic neuron ldaA</t>
        </is>
      </c>
      <c r="C47" t="inlineStr">
        <is>
          <t>None</t>
        </is>
      </c>
      <c r="D47" t="inlineStr">
        <is>
          <t>Any adult abdominal lateral multidendritic neuron ldaA (FBbt:00048434) that has soma location some adult abdominal segment 5 (FBbt:00003029).</t>
        </is>
      </c>
      <c r="E47" t="inlineStr">
        <is>
          <t>Shimono et al., 2009, Neural Dev. 4: 37 (flybase.org/reports/FBrf0209127)</t>
        </is>
      </c>
      <c r="F47" t="inlineStr"/>
      <c r="G47" t="inlineStr"/>
      <c r="H47" t="inlineStr"/>
    </row>
    <row r="48">
      <c r="A48">
        <f>HYPERLINK("https://www.ebi.ac.uk/ols/ontologies/fbbt/terms?iri=http://purl.obolibrary.org/obo/FBbt_00048294","FBbt:00048294")</f>
        <v/>
      </c>
      <c r="B48" t="inlineStr">
        <is>
          <t>adult abdominal multidendritic neuron</t>
        </is>
      </c>
      <c r="C48" t="inlineStr">
        <is>
          <t>Amd1N</t>
        </is>
      </c>
      <c r="D48" t="inlineStr">
        <is>
          <t>Mechanosensory multidendritic neuron that innervates the adult abdomen. These neurons extend dendrites under the dorsal and lateral body walls. Three innervate the dorsal region and two innervate the ventral region. Their axons project to a ventral region in the abdominal neuromere.</t>
        </is>
      </c>
      <c r="E48" t="inlineStr">
        <is>
          <t>Tsubouchi et al., 2017, Science 358(6363): 615--623 (flybase.org/reports/FBrf0237124)</t>
        </is>
      </c>
      <c r="F48" t="inlineStr"/>
      <c r="G48" t="inlineStr"/>
      <c r="H48" t="inlineStr"/>
    </row>
    <row r="49">
      <c r="A49">
        <f>HYPERLINK("https://www.ebi.ac.uk/ols/ontologies/fbbt/terms?iri=http://purl.obolibrary.org/obo/FBbt_00048297","FBbt:00048297")</f>
        <v/>
      </c>
      <c r="B49" t="inlineStr">
        <is>
          <t>sensory neuron of haltere capitella sensillum trichodeum</t>
        </is>
      </c>
      <c r="C49" t="inlineStr">
        <is>
          <t>Hes1N; haltere external sensillum primary neuron</t>
        </is>
      </c>
      <c r="D49" t="inlineStr">
        <is>
          <t>Sensory neuron that has a dendrite in a capitella sensillum trichodeum.</t>
        </is>
      </c>
      <c r="E49" t="inlineStr">
        <is>
          <t>Tsubouchi et al., 2017, Science 358(6363): 615--623 (flybase.org/reports/FBrf0237124)</t>
        </is>
      </c>
      <c r="F49" t="inlineStr"/>
      <c r="G49" t="inlineStr"/>
      <c r="H49" t="inlineStr"/>
    </row>
    <row r="50">
      <c r="A50">
        <f>HYPERLINK("https://www.ebi.ac.uk/ols/ontologies/fbbt/terms?iri=http://purl.obolibrary.org/obo/FBbt_00048035","FBbt:00048035")</f>
        <v/>
      </c>
      <c r="B50" t="inlineStr">
        <is>
          <t>labral sense organ mechanosensory neuron</t>
        </is>
      </c>
      <c r="C50" t="inlineStr">
        <is>
          <t>None</t>
        </is>
      </c>
      <c r="D50" t="inlineStr">
        <is>
          <t>Mechanosensory neuron that has a dendrite in a sensillum of the adult labral sense organ.</t>
        </is>
      </c>
      <c r="E50" t="inlineStr">
        <is>
          <t>Nayak and Singh, 1983, Int. J. Insect Morph. Embryol. 12(5--6): 273--291 (flybase.org/reports/FBrf0074012)</t>
        </is>
      </c>
      <c r="F50" t="inlineStr"/>
      <c r="G50" t="inlineStr"/>
      <c r="H50" t="inlineStr"/>
    </row>
    <row r="51">
      <c r="A51">
        <f>HYPERLINK("https://www.ebi.ac.uk/ols/ontologies/fbbt/terms?iri=http://purl.obolibrary.org/obo/FBbt_00111303","FBbt:00111303")</f>
        <v/>
      </c>
      <c r="B51" t="inlineStr">
        <is>
          <t>adult sex peptide sensory neuron</t>
        </is>
      </c>
      <c r="C51" t="inlineStr">
        <is>
          <t>SP-sensing neuron; sex-peptide neuron; SPSN; SP sensing neuron</t>
        </is>
      </c>
      <c r="D51" t="inlineStr">
        <is>
          <t>Sensory neuron located in the female abdominal ganglion that responds to sex peptide. These neurons are located along the reproductive tract, with one on each lateral oviduct and 3 on either side of the uterus. They project fine processes between the muscle and epithelial cell layer and the lumen of the uterus. An additional branch bifurcates close to the soma and innervates the lower region of the common oviduct.</t>
        </is>
      </c>
      <c r="E51" t="inlineStr">
        <is>
          <t>Yang et al., 2009, Neuron 61(4): 519--526 (flybase.org/reports/FBrf0207501); Häsemeyer et al., 2009, Neuron 61(4): 511--518 (flybase.org/reports/FBrf0207523); Feng et al., 2014, Neuron 83(1): 135--148 (flybase.org/reports/FBrf0225544)</t>
        </is>
      </c>
      <c r="F51" t="inlineStr"/>
      <c r="G51" t="inlineStr"/>
      <c r="H51" t="inlineStr"/>
    </row>
    <row r="52">
      <c r="A52">
        <f>HYPERLINK("https://www.ebi.ac.uk/ols/ontologies/fbbt/terms?iri=http://purl.obolibrary.org/obo/FBbt_00048433","FBbt:00048433")</f>
        <v/>
      </c>
      <c r="B52" t="inlineStr">
        <is>
          <t>adult abdominal dorsal multidendritic neuron ddaE</t>
        </is>
      </c>
      <c r="C52" t="inlineStr">
        <is>
          <t>None</t>
        </is>
      </c>
      <c r="D52" t="inlineStr">
        <is>
          <t>Mechanosensory multidendritic neuron that innervates the adult abdomen, extending dendrites under the dorsal body wall (tergite). It is remodeled from the larval ddaE neuron of the corresponding segment (Williams and Truman, 2004). It has many more terminals than its larval equivalent (Shimono et al., 2009). It undergoes programmed cell death within one week after eclosion (Shimono et al., 2009).</t>
        </is>
      </c>
      <c r="E52" t="inlineStr">
        <is>
          <t>Williams and Truman, 2004, J. Neurosci. 24(7): 1541--1550 (flybase.org/reports/FBrf0174853); Shimono et al., 2009, Neural Dev. 4: 37 (flybase.org/reports/FBrf0209127)</t>
        </is>
      </c>
      <c r="F52" t="inlineStr"/>
      <c r="G52" t="inlineStr"/>
      <c r="H52" t="inlineStr"/>
    </row>
    <row r="53">
      <c r="A53">
        <f>HYPERLINK("https://www.ebi.ac.uk/ols/ontologies/fbbt/terms?iri=http://purl.obolibrary.org/obo/FBbt_00003764","FBbt:00003764")</f>
        <v/>
      </c>
      <c r="B53" t="inlineStr">
        <is>
          <t>s-LNv Pdf neuron</t>
        </is>
      </c>
      <c r="C53" t="inlineStr">
        <is>
          <t>small Pdf neuron; small pigment-dispersing hormone-immunoreactive neuron close to medulla; sLNv PDF</t>
        </is>
      </c>
      <c r="D53" t="inlineStr">
        <is>
          <t>s-LNv neuron of the adult brain that expresses Pdf (FBgn0023178). There are four of these in each ventral cluster of LNs. Short, fine fibers lacking presynaptic sites contact the accessory medulla, whilst longer processes project toward the dorsal protocerebrum and terminate dorsofrontal to the mushroom body calyx close to the pars lateralis and close to the DN2 neurons (Helfrich-Forster et al., 2007) where they form both pre- and postsynaptic connections (Yasuyama and Meinertzhagen, 2010). Pdf rich dense-synaptic vesicles accumulate in terminal varicosities in these cells, but are not associated with presynaptic sites (Miskiewicz et al., 2004; Yasuyama and Meinertzhagen, 2010). They can be observed docked at the plasma membrane, suggesting paracrine release of Pdf.</t>
        </is>
      </c>
      <c r="E53" t="inlineStr">
        <is>
          <t>Miskiewicz et al., 2004, Neurosci. Lett. 363(1): 73--77 (flybase.org/reports/FBrf0179342); Rieger et al., 2006, J. Neurosci. 26(9): 2531--2543 (flybase.org/reports/FBrf0191052); Helfrich-Forster et al., 2007, J. Comp. Neurol. 500(1): 47--70 (flybase.org/reports/FBrf0193849); Yasuyama and Meinertzhagen, 2010, J. Comp. Neurol. 518(3): 292--304 (flybase.org/reports/FBrf0209462); Hermann-Luibl et al., 2014, J. Neurosci. 34(29): 9522--9536 (flybase.org/reports/FBrf0225654)</t>
        </is>
      </c>
      <c r="F53" t="inlineStr"/>
      <c r="G53" t="inlineStr"/>
      <c r="H53" t="inlineStr"/>
    </row>
    <row r="54">
      <c r="A54">
        <f>HYPERLINK("https://www.ebi.ac.uk/ols/ontologies/fbbt/terms?iri=http://purl.obolibrary.org/obo/FBbt_00048038","FBbt:00048038")</f>
        <v/>
      </c>
      <c r="B54" t="inlineStr">
        <is>
          <t>Gr43a neuron of adult labral sensillum 7</t>
        </is>
      </c>
      <c r="C54" t="inlineStr">
        <is>
          <t>L7-2; L7-1</t>
        </is>
      </c>
      <c r="D54" t="inlineStr">
        <is>
          <t>Chemosensory neuron that has a dendrite in sensillum 7 of the adult labral sense organ and expresses Gustatory receptor 43a and other sweet taste receptors. It responds to a variety of sugars and promotes feeding. There are two (bilateral) pairs of these neurons.</t>
        </is>
      </c>
      <c r="E54" t="inlineStr">
        <is>
          <t>LeDue et al., 2015, Nat. Commun. 6: 6667 (flybase.org/reports/FBrf0227933); Joseph et al., 2017, eLife 6: e24992 (flybase.org/reports/FBrf0235240)</t>
        </is>
      </c>
      <c r="F54" t="inlineStr"/>
      <c r="G54" t="inlineStr"/>
      <c r="H54" t="inlineStr"/>
    </row>
    <row r="55">
      <c r="A55">
        <f>HYPERLINK("https://www.ebi.ac.uk/ols/ontologies/fbbt/terms?iri=http://purl.obolibrary.org/obo/FBbt_00048281","FBbt:00048281")</f>
        <v/>
      </c>
      <c r="B55" t="inlineStr">
        <is>
          <t>adult abdominal mechanosensory chaeta neuron</t>
        </is>
      </c>
      <c r="C55" t="inlineStr">
        <is>
          <t>Aes1N; abdominal external sensillum primary neuron</t>
        </is>
      </c>
      <c r="D55" t="inlineStr">
        <is>
          <t>Mechanosensory neuron that has a dendrite in a mechanosensory chaeta of the adult abdomen. Its presynaptic terminals are found in the abdominal neuromere, dorsal to those of the abdominal multidendritic neurons (Tsubouchi et al., 2017).</t>
        </is>
      </c>
      <c r="E55" t="inlineStr">
        <is>
          <t>Tsubouchi et al., 2017, Science 358(6363): 615--623 (flybase.org/reports/FBrf0237124)</t>
        </is>
      </c>
      <c r="F55" t="inlineStr"/>
      <c r="G55" t="inlineStr"/>
      <c r="H55" t="inlineStr"/>
    </row>
    <row r="56">
      <c r="A56">
        <f>HYPERLINK("https://www.ebi.ac.uk/ols/ontologies/fbbt/terms?iri=http://purl.obolibrary.org/obo/FBbt_00003762","FBbt:00003762")</f>
        <v/>
      </c>
      <c r="B56" t="inlineStr">
        <is>
          <t>LN Pdf neuron</t>
        </is>
      </c>
      <c r="C56" t="inlineStr">
        <is>
          <t>PDH neuron; PDFMe; pigment-dispersing hormone-immunoreactive neuron close to medulla</t>
        </is>
      </c>
      <c r="D56" t="inlineStr">
        <is>
          <t>Lateral period-expressing neuron (LN) of the adult brain that also expresses Pigment-dispersing factor (Helfrich-Forster, 1997). These neurons also express cryptochrome and Rhodopsin 7, which allow them to respond to high frequency (blue) visible light (Ni et al., 2017).</t>
        </is>
      </c>
      <c r="E56" t="inlineStr">
        <is>
          <t>Helfrich-Forster, 1997, J. Comp. Neurol. 380(3): 335--354 (flybase.org/reports/FBrf0093121); Ni et al., 2017, Nature 545(7654): 340--344 (flybase.org/reports/FBrf0235590)</t>
        </is>
      </c>
      <c r="F56" t="inlineStr"/>
      <c r="G56" t="inlineStr"/>
      <c r="H56" t="inlineStr"/>
    </row>
    <row r="57">
      <c r="A57">
        <f>HYPERLINK("https://www.ebi.ac.uk/ols/ontologies/fbbt/terms?iri=http://purl.obolibrary.org/obo/FBbt_00048454","FBbt:00048454")</f>
        <v/>
      </c>
      <c r="B57" t="inlineStr">
        <is>
          <t>adult abdominal 2 lateral multidendritic neuron ldaA</t>
        </is>
      </c>
      <c r="C57" t="inlineStr">
        <is>
          <t>None</t>
        </is>
      </c>
      <c r="D57" t="inlineStr">
        <is>
          <t>Any adult abdominal lateral multidendritic neuron ldaA (FBbt:00048434) that has soma location some adult abdominal segment 2 (FBbt:00003026).</t>
        </is>
      </c>
      <c r="E57" t="inlineStr">
        <is>
          <t>Shimono et al., 2009, Neural Dev. 4: 37 (flybase.org/reports/FBrf0209127)</t>
        </is>
      </c>
      <c r="F57" t="inlineStr"/>
      <c r="G57" t="inlineStr"/>
      <c r="H57" t="inlineStr"/>
    </row>
    <row r="58">
      <c r="A58">
        <f>HYPERLINK("https://www.ebi.ac.uk/ols/ontologies/fbbt/terms?iri=http://purl.obolibrary.org/obo/FBbt_00004032","FBbt:00004032")</f>
        <v/>
      </c>
      <c r="B58" t="inlineStr">
        <is>
          <t>type III sensory neuron of ventral ipsilateral fibers</t>
        </is>
      </c>
      <c r="C58" t="inlineStr">
        <is>
          <t>None</t>
        </is>
      </c>
      <c r="D58" t="inlineStr">
        <is>
          <t>Sensory neuron that innervates the adult labial sensilla with type III fibers. After entering the subesophageal zone, neurons terminate in the ipsilateral anteroventral region (taste-sensory glomerulus VL). The terminal branches have sparse terminals.</t>
        </is>
      </c>
      <c r="E58" t="inlineStr">
        <is>
          <t>Nayak and Singh, 1985, Int. J. Insect Morph. Embryol. 14(2): 115--129 (flybase.org/reports/FBrf0042883); Shanbhag and Singh, 1992, Cell Tissue Res. 267(2): 273--282 (flybase.org/reports/FBrf0055600)</t>
        </is>
      </c>
      <c r="F58" t="inlineStr"/>
      <c r="G58" t="inlineStr"/>
      <c r="H58" t="inlineStr"/>
    </row>
    <row r="59">
      <c r="A59">
        <f>HYPERLINK("https://www.ebi.ac.uk/ols/ontologies/fbbt/terms?iri=http://purl.obolibrary.org/obo/FBbt_00048036","FBbt:00048036")</f>
        <v/>
      </c>
      <c r="B59" t="inlineStr">
        <is>
          <t>sweet taste neuron of adult labral sensillum 7</t>
        </is>
      </c>
      <c r="C59" t="inlineStr">
        <is>
          <t>None</t>
        </is>
      </c>
      <c r="D59" t="inlineStr">
        <is>
          <t>Chemosensory neuron that has a dendrite in sensillum 7 of the adult labral sense organ and responds to sweet stimuli.</t>
        </is>
      </c>
      <c r="E59" t="inlineStr">
        <is>
          <t>LeDue et al., 2015, Nat. Commun. 6: 6667 (flybase.org/reports/FBrf0227933); Joseph et al., 2017, eLife 6: e24992 (flybase.org/reports/FBrf0235240)</t>
        </is>
      </c>
      <c r="F59" t="inlineStr"/>
      <c r="G59" t="inlineStr"/>
      <c r="H59" t="inlineStr"/>
    </row>
    <row r="60">
      <c r="A60">
        <f>HYPERLINK("https://www.ebi.ac.uk/ols/ontologies/fbbt/terms?iri=http://purl.obolibrary.org/obo/FBbt_00004033","FBbt:00004033")</f>
        <v/>
      </c>
      <c r="B60" t="inlineStr">
        <is>
          <t>type IV sensory neuron of dorsal ipsilateral fibers</t>
        </is>
      </c>
      <c r="C60" t="inlineStr">
        <is>
          <t>None</t>
        </is>
      </c>
      <c r="D60" t="inlineStr">
        <is>
          <t>Sensory neuron that innervates the adult labial sensilla with type III fibers. After entering the subesophageal zone, neurons terminate in the ipsilateral anterodorsal region (taste-sensory glomerulus DA). The terminal branches give rise to lateral branches that extend away from the midline.</t>
        </is>
      </c>
      <c r="E60" t="inlineStr">
        <is>
          <t>Nayak and Singh, 1985, Int. J. Insect Morph. Embryol. 14(2): 115--129 (flybase.org/reports/FBrf0042883); Shanbhag and Singh, 1992, Cell Tissue Res. 267(2): 273--282 (flybase.org/reports/FBrf0055600)</t>
        </is>
      </c>
      <c r="F60" t="inlineStr"/>
      <c r="G60" t="inlineStr"/>
      <c r="H60" t="inlineStr"/>
    </row>
    <row r="61">
      <c r="A61">
        <f>HYPERLINK("https://www.ebi.ac.uk/ols/ontologies/fbbt/terms?iri=http://purl.obolibrary.org/obo/FBbt_00100098","FBbt:00100098")</f>
        <v/>
      </c>
      <c r="B61" t="inlineStr">
        <is>
          <t>chemosensory neuron of adult labral sensillum 7</t>
        </is>
      </c>
      <c r="C61" t="inlineStr">
        <is>
          <t>chemosensory neuron of adult labial sensillum 7</t>
        </is>
      </c>
      <c r="D61" t="inlineStr">
        <is>
          <t>Chemosensory neuron that innervates chemosensory labral sensillum 7 of the adult labral sense organ. There are eight of these cells.</t>
        </is>
      </c>
      <c r="E61" t="inlineStr">
        <is>
          <t>Nayak and Singh, 1983, Int. J. Insect Morph. Embryol. 12(5--6): 273--291 (flybase.org/reports/FBrf0074012); Gendre et al., 2004, Development 131(1): 83--92 (flybase.org/reports/FBrf0167539)</t>
        </is>
      </c>
      <c r="F61" t="inlineStr"/>
      <c r="G61" t="inlineStr"/>
      <c r="H61" t="inlineStr"/>
    </row>
    <row r="62">
      <c r="A62">
        <f>HYPERLINK("https://www.ebi.ac.uk/ols/ontologies/fbbt/terms?iri=http://purl.obolibrary.org/obo/FBbt_00048431","FBbt:00048431")</f>
        <v/>
      </c>
      <c r="B62" t="inlineStr">
        <is>
          <t>adult abdominal dorsal multidendritic neuron ddaC</t>
        </is>
      </c>
      <c r="C62" t="inlineStr">
        <is>
          <t>D neuron</t>
        </is>
      </c>
      <c r="D62" t="inlineStr">
        <is>
          <t>Mechanosensory multidendritic neuron that innervates the adult abdomen, extending dendrites under the dorsal body wall (tergite). It is remodeled from the larval ddaC neuron of the corresponding segment (Shimono et al., 2009).</t>
        </is>
      </c>
      <c r="E62" t="inlineStr">
        <is>
          <t>Shimono et al., 2009, Neural Dev. 4: 37 (flybase.org/reports/FBrf0209127)</t>
        </is>
      </c>
      <c r="F62" t="inlineStr"/>
      <c r="G62" t="inlineStr"/>
      <c r="H62" t="inlineStr"/>
    </row>
    <row r="63">
      <c r="A63">
        <f>HYPERLINK("https://www.ebi.ac.uk/ols/ontologies/fbbt/terms?iri=http://purl.obolibrary.org/obo/FBbt_00100095","FBbt:00100095")</f>
        <v/>
      </c>
      <c r="B63" t="inlineStr">
        <is>
          <t>chemosensory neuron of adult labral sensillum 8</t>
        </is>
      </c>
      <c r="C63" t="inlineStr">
        <is>
          <t>chemosensory neuron of adult labial sensillum 8</t>
        </is>
      </c>
      <c r="D63" t="inlineStr">
        <is>
          <t>Chemosensory neuron innervating the mechano-chemo-sensory labral sensillum 8 of the adult labral sense organ (Nayak and Singh, 1983).</t>
        </is>
      </c>
      <c r="E63" t="inlineStr">
        <is>
          <t>Nayak and Singh, 1983, Int. J. Insect Morph. Embryol. 12(5--6): 273--291 (flybase.org/reports/FBrf0074012); Gendre et al., 2004, Development 131(1): 83--92 (flybase.org/reports/FBrf0167539)</t>
        </is>
      </c>
      <c r="F63" t="inlineStr"/>
      <c r="G63" t="inlineStr"/>
      <c r="H63" t="inlineStr"/>
    </row>
    <row r="64">
      <c r="A64">
        <f>HYPERLINK("https://www.ebi.ac.uk/ols/ontologies/fbbt/terms?iri=http://purl.obolibrary.org/obo/FBbt_00004026","FBbt:00004026")</f>
        <v/>
      </c>
      <c r="B64" t="inlineStr">
        <is>
          <t>labral sense organ neuron</t>
        </is>
      </c>
      <c r="C64" t="inlineStr">
        <is>
          <t>LSO sensory neuron</t>
        </is>
      </c>
      <c r="D64" t="inlineStr">
        <is>
          <t>Sensory neuron that innervates the adult labral sense organ of the adult pharynx. There are 18 of these, 8 mechanosensory and 10 gustatory receptor neurons.</t>
        </is>
      </c>
      <c r="E64" t="inlineStr">
        <is>
          <t>Nayak and Singh, 1983, Int. J. Insect Morph. Embryol. 12(5--6): 273--291 (flybase.org/reports/FBrf0074012); Gendre et al., 2004, Development 131(1): 83--92 (flybase.org/reports/FBrf0167539)</t>
        </is>
      </c>
      <c r="F64" t="inlineStr"/>
      <c r="G64" t="inlineStr"/>
      <c r="H64" t="inlineStr"/>
    </row>
    <row r="65">
      <c r="A65">
        <f>HYPERLINK("https://www.ebi.ac.uk/ols/ontologies/fbbt/terms?iri=http://purl.obolibrary.org/obo/FBbt_00004034","FBbt:00004034")</f>
        <v/>
      </c>
      <c r="B65" t="inlineStr">
        <is>
          <t>type V sensory neuron of ventral contralateral fibers</t>
        </is>
      </c>
      <c r="C65" t="inlineStr">
        <is>
          <t>None</t>
        </is>
      </c>
      <c r="D65" t="inlineStr">
        <is>
          <t>Sensory neuron that innervates the adult labial sensilla with type III fibers. After entering the subesophageal zone, neurons extend contralaterally in the ventral region (taste-sensory glomerulus VM). They arborize throughout their length, giving off several small branches.</t>
        </is>
      </c>
      <c r="E65" t="inlineStr">
        <is>
          <t>Nayak and Singh, 1985, Int. J. Insect Morph. Embryol. 14(2): 115--129 (flybase.org/reports/FBrf0042883); Shanbhag and Singh, 1992, Cell Tissue Res. 267(2): 273--282 (flybase.org/reports/FBrf0055600)</t>
        </is>
      </c>
      <c r="F65" t="inlineStr"/>
      <c r="G65" t="inlineStr"/>
      <c r="H65" t="inlineStr"/>
    </row>
    <row r="66">
      <c r="A66">
        <f>HYPERLINK("https://www.ebi.ac.uk/ols/ontologies/fbbt/terms?iri=http://purl.obolibrary.org/obo/FBbt_00048434","FBbt:00048434")</f>
        <v/>
      </c>
      <c r="B66" t="inlineStr">
        <is>
          <t>adult abdominal lateral multidendritic neuron ldaA</t>
        </is>
      </c>
      <c r="C66" t="inlineStr">
        <is>
          <t>None</t>
        </is>
      </c>
      <c r="D66" t="inlineStr">
        <is>
          <t>Mechanosensory multidendritic neuron that innervates the adult abdomen, extending dendrites under the ventral body wall (pleural membrane). It is remodeled from the larval ldaA neuron of the corresponding segment (Shimono et al., 2009).</t>
        </is>
      </c>
      <c r="E66" t="inlineStr">
        <is>
          <t>Shimono et al., 2009, Neural Dev. 4: 37 (flybase.org/reports/FBrf0209127)</t>
        </is>
      </c>
      <c r="F66" t="inlineStr"/>
      <c r="G66" t="inlineStr"/>
      <c r="H66" t="inlineStr"/>
    </row>
    <row r="67">
      <c r="A67">
        <f>HYPERLINK("https://www.ebi.ac.uk/ols/ontologies/fbbt/terms?iri=http://purl.obolibrary.org/obo/FBbt_00048143","FBbt:00048143")</f>
        <v/>
      </c>
      <c r="B67" t="inlineStr">
        <is>
          <t>Gr2a neuron of adult labral sensillum 7</t>
        </is>
      </c>
      <c r="C67" t="inlineStr">
        <is>
          <t>L7-3</t>
        </is>
      </c>
      <c r="D67" t="inlineStr">
        <is>
          <t>Chemosensory neuron that has a dendrite in sensillum 7 of the adult labral sense organ and expresses Gustatory receptor 2a, as well as other taste receptors. There is one (bilateral) pair of these neurons.</t>
        </is>
      </c>
      <c r="E67" t="inlineStr">
        <is>
          <t>Chen and Dahanukar, 2017, Cell Rep. 21(10): 2978--2991 (flybase.org/reports/FBrf0237413)</t>
        </is>
      </c>
      <c r="F67" t="inlineStr"/>
      <c r="G67" t="inlineStr"/>
      <c r="H67" t="inlineStr"/>
    </row>
    <row r="68">
      <c r="A68">
        <f>HYPERLINK("https://www.ebi.ac.uk/ols/ontologies/fbbt/terms?iri=http://purl.obolibrary.org/obo/FBbt_00048452","FBbt:00048452")</f>
        <v/>
      </c>
      <c r="B68" t="inlineStr">
        <is>
          <t>adult abdominal 5 anterior ventral multidendritic neuron vdaa</t>
        </is>
      </c>
      <c r="C68" t="inlineStr">
        <is>
          <t>None</t>
        </is>
      </c>
      <c r="D68" t="inlineStr">
        <is>
          <t>Any adult abdominal anterior ventral multidendritic neuron vdaa (FBbt:00048432) that has soma location some adult abdominal segment 5 (FBbt:00003029).</t>
        </is>
      </c>
      <c r="E68" t="inlineStr">
        <is>
          <t>Shimono et al., 2009, Neural Dev. 4: 37 (flybase.org/reports/FBrf0209127)</t>
        </is>
      </c>
      <c r="F68" t="inlineStr"/>
      <c r="G68" t="inlineStr"/>
      <c r="H68" t="inlineStr"/>
    </row>
    <row r="69">
      <c r="A69">
        <f>HYPERLINK("https://www.ebi.ac.uk/ols/ontologies/fbbt/terms?iri=http://purl.obolibrary.org/obo/FBbt_00048449","FBbt:00048449")</f>
        <v/>
      </c>
      <c r="B69" t="inlineStr">
        <is>
          <t>adult abdominal 2 anterior ventral multidendritic neuron vdaa</t>
        </is>
      </c>
      <c r="C69" t="inlineStr">
        <is>
          <t>None</t>
        </is>
      </c>
      <c r="D69" t="inlineStr">
        <is>
          <t>Any adult abdominal anterior ventral multidendritic neuron vdaa (FBbt:00048432) that has soma location some adult abdominal segment 2 (FBbt:00003026).</t>
        </is>
      </c>
      <c r="E69" t="inlineStr">
        <is>
          <t>Shimono et al., 2009, Neural Dev. 4: 37 (flybase.org/reports/FBrf0209127)</t>
        </is>
      </c>
      <c r="F69" t="inlineStr"/>
      <c r="G69" t="inlineStr"/>
      <c r="H69" t="inlineStr"/>
    </row>
    <row r="70">
      <c r="A70">
        <f>HYPERLINK("https://www.ebi.ac.uk/ols/ontologies/fbbt/terms?iri=http://purl.obolibrary.org/obo/FBbt_00048277","FBbt:00048277")</f>
        <v/>
      </c>
      <c r="B70" t="inlineStr">
        <is>
          <t>mechanosensory neuron of Wheeler's organ</t>
        </is>
      </c>
      <c r="C70" t="inlineStr">
        <is>
          <t>abdominal chordotonal neuron; abdominal chordotonal organ primary neuron; Aco1N</t>
        </is>
      </c>
      <c r="D70" t="inlineStr">
        <is>
          <t>Mechanosensory neuron that innervates a scolopidium of Wheeler's organ. These neurons project directly to the prothoracic neuromere and converge with the axon terminals of the leg chordotonal organ neurons in the leg neuropil (Tsubouchi et al., 2017).</t>
        </is>
      </c>
      <c r="E70" t="inlineStr">
        <is>
          <t>Tsubouchi et al., 2017, Science 358(6363): 615--623 (flybase.org/reports/FBrf0237124)</t>
        </is>
      </c>
      <c r="F70" t="inlineStr"/>
      <c r="G70" t="inlineStr"/>
      <c r="H70" t="inlineStr"/>
    </row>
    <row r="71">
      <c r="A71">
        <f>HYPERLINK("https://www.ebi.ac.uk/ols/ontologies/fbbt/terms?iri=http://purl.obolibrary.org/obo/FBbt_00048034","FBbt:00048034")</f>
        <v/>
      </c>
      <c r="B71" t="inlineStr">
        <is>
          <t>labral sense organ chemosensory neuron</t>
        </is>
      </c>
      <c r="C71" t="inlineStr">
        <is>
          <t>None</t>
        </is>
      </c>
      <c r="D71" t="inlineStr">
        <is>
          <t>Chemosensory neuron that has a dendrite in a sensillum of the adult labral sense organ.</t>
        </is>
      </c>
      <c r="E71" t="inlineStr">
        <is>
          <t>Nayak and Singh, 1983, Int. J. Insect Morph. Embryol. 12(5--6): 273--291 (flybase.org/reports/FBrf0074012)</t>
        </is>
      </c>
      <c r="F71" t="inlineStr"/>
      <c r="G71" t="inlineStr"/>
      <c r="H71" t="inlineStr"/>
    </row>
    <row r="72">
      <c r="A72">
        <f>HYPERLINK("https://www.ebi.ac.uk/ols/ontologies/fbbt/terms?iri=http://purl.obolibrary.org/obo/FBbt_00048459","FBbt:00048459")</f>
        <v/>
      </c>
      <c r="B72" t="inlineStr">
        <is>
          <t>adult abdominal 2 lateral multidendritic neuron ldaA-like</t>
        </is>
      </c>
      <c r="C72" t="inlineStr">
        <is>
          <t>None</t>
        </is>
      </c>
      <c r="D72" t="inlineStr">
        <is>
          <t>Any adult abdominal lateral multidendritic neuron ldaA-like (FBbt:00048435) that has soma location some adult abdominal segment 2 (FBbt:00003026).</t>
        </is>
      </c>
      <c r="E72" t="inlineStr">
        <is>
          <t>Shimono et al., 2009, Neural Dev. 4: 37 (flybase.org/reports/FBrf0209127)</t>
        </is>
      </c>
      <c r="F72" t="inlineStr"/>
      <c r="G72" t="inlineStr"/>
      <c r="H72" t="inlineStr"/>
    </row>
    <row r="73">
      <c r="A73">
        <f>HYPERLINK("https://www.ebi.ac.uk/ols/ontologies/fbbt/terms?iri=http://purl.obolibrary.org/obo/FBbt_00111220","FBbt:00111220")</f>
        <v/>
      </c>
      <c r="B73" t="inlineStr">
        <is>
          <t>mechanosensory neuron of anterior dorsocentral bristle</t>
        </is>
      </c>
      <c r="C73" t="inlineStr">
        <is>
          <t>None</t>
        </is>
      </c>
      <c r="D73" t="inlineStr">
        <is>
          <t>Mechanosensory neuron that innervates the anterior dorsocentral bristle in the adult thorax. It fasciculates with the posterior dorsal mesothoracic nerve, extends ventrally and medially, bifurcates and follows the main course of the pathway anteriorly, along the medial edge and halfway along the prothoracic neuromere, and posteriorly, along the mesothoracic neuromere. The main crossbranch extends contralaterally. Occasionally, anterior and posterior crossbranches are observed. The central branches form mostly terminal but also en passant synapses. Presynaptic terminals are enriched near the midline, along the anterior branch, contralateral branches and on the distal tip of the posterior projecting branch.</t>
        </is>
      </c>
      <c r="E73" t="inlineStr">
        <is>
          <t>Ghysen, 1980, Dev. Biol. 78(2): 521--541 (flybase.org/reports/FBrf0034519); Urwyler et al., 2015, Development 142(2): 394--405 (flybase.org/reports/FBrf0227234)</t>
        </is>
      </c>
      <c r="F73" t="inlineStr"/>
      <c r="G73" t="inlineStr"/>
      <c r="H73" t="inlineStr"/>
    </row>
    <row r="74">
      <c r="A74">
        <f>HYPERLINK("https://www.ebi.ac.uk/ols/ontologies/fbbt/terms?iri=http://purl.obolibrary.org/obo/FBbt_00100088","FBbt:00100088")</f>
        <v/>
      </c>
      <c r="B74" t="inlineStr">
        <is>
          <t>mechanosensory neuron of adult labral sensillum 1</t>
        </is>
      </c>
      <c r="C74" t="inlineStr">
        <is>
          <t>None</t>
        </is>
      </c>
      <c r="D74" t="inlineStr">
        <is>
          <t>Mechanosensory neuron innervating the mechanosensory labral sensillum 1 of the adult labral sense organ (Nayak and Singh, 1983).</t>
        </is>
      </c>
      <c r="E74" t="inlineStr">
        <is>
          <t>Nayak and Singh, 1983, Int. J. Insect Morph. Embryol. 12(5--6): 273--291 (flybase.org/reports/FBrf0074012); Gendre et al., 2004, Development 131(1): 83--92 (flybase.org/reports/FBrf0167539)</t>
        </is>
      </c>
      <c r="F74" t="inlineStr"/>
      <c r="G74" t="inlineStr"/>
      <c r="H74" t="inlineStr"/>
    </row>
    <row r="75">
      <c r="A75">
        <f>HYPERLINK("https://www.ebi.ac.uk/ols/ontologies/fbbt/terms?iri=http://purl.obolibrary.org/obo/FBbt_00111222","FBbt:00111222")</f>
        <v/>
      </c>
      <c r="B75" t="inlineStr">
        <is>
          <t>mechanosensory neuron of anterior scutellar bristle</t>
        </is>
      </c>
      <c r="C75" t="inlineStr">
        <is>
          <t>None</t>
        </is>
      </c>
      <c r="D75" t="inlineStr">
        <is>
          <t>Mechanosensory neuron that innervates the anterior scutellar bristle in the adult thorax. It fasciculates with the posterior dorsal mesothoracic nerve, extends ventrally and medially, bifurcates and follows the main course of the pathway anteriorly, extending to the prothoracic neuromere, and posteriorly, up to the bifurcation of the metathoracic crossbranch. The main crossbranch extends contralaterally. Occasionally, a metathoracic crossbranch is observed.</t>
        </is>
      </c>
      <c r="E75" t="inlineStr">
        <is>
          <t>Ghysen, 1980, Dev. Biol. 78(2): 521--541 (flybase.org/reports/FBrf0034519)</t>
        </is>
      </c>
      <c r="F75" t="inlineStr"/>
      <c r="G75" t="inlineStr"/>
      <c r="H75" t="inlineStr"/>
    </row>
    <row r="76">
      <c r="A76">
        <f>HYPERLINK("https://www.ebi.ac.uk/ols/ontologies/fbbt/terms?iri=http://purl.obolibrary.org/obo/FBbt_00048435","FBbt:00048435")</f>
        <v/>
      </c>
      <c r="B76" t="inlineStr">
        <is>
          <t>adult abdominal lateral multidendritic neuron ldaA-like</t>
        </is>
      </c>
      <c r="C76" t="inlineStr">
        <is>
          <t>None</t>
        </is>
      </c>
      <c r="D76" t="inlineStr">
        <is>
          <t>Mechanosensory multidendritic neuron that innervates the adult abdomen, extending dendrites under the ventral body wall (pleural membrane). It is highly similar to the adult ldaA neuron and their cell bodies are attached (Shimono et al., 2009).</t>
        </is>
      </c>
      <c r="E76" t="inlineStr">
        <is>
          <t>Shimono et al., 2009, Neural Dev. 4: 37 (flybase.org/reports/FBrf0209127)</t>
        </is>
      </c>
      <c r="F76" t="inlineStr"/>
      <c r="G76" t="inlineStr"/>
      <c r="H76" t="inlineStr"/>
    </row>
    <row r="77">
      <c r="A77">
        <f>HYPERLINK("https://www.ebi.ac.uk/ols/ontologies/fbbt/terms?iri=http://purl.obolibrary.org/obo/FBbt_00100094","FBbt:00100094")</f>
        <v/>
      </c>
      <c r="B77" t="inlineStr">
        <is>
          <t>mechanosensory neuron of adult labral sensillum 9</t>
        </is>
      </c>
      <c r="C77" t="inlineStr">
        <is>
          <t>mechanosensory neuron of adult labial sensillum 9</t>
        </is>
      </c>
      <c r="D77" t="inlineStr">
        <is>
          <t>Mechanosensory neuron innervating the mechano-chemo-sensory labral sensillum 9 of the adult labral sense organ (Nayak and Singh, 1983).</t>
        </is>
      </c>
      <c r="E77" t="inlineStr">
        <is>
          <t>Nayak and Singh, 1983, Int. J. Insect Morph. Embryol. 12(5--6): 273--291 (flybase.org/reports/FBrf0074012); Gendre et al., 2004, Development 131(1): 83--92 (flybase.org/reports/FBrf0167539)</t>
        </is>
      </c>
      <c r="F77" t="inlineStr"/>
      <c r="G77" t="inlineStr"/>
      <c r="H77" t="inlineStr"/>
    </row>
    <row r="78">
      <c r="A78">
        <f>HYPERLINK("https://www.ebi.ac.uk/ols/ontologies/fbbt/terms?iri=http://purl.obolibrary.org/obo/FBbt_00100089","FBbt:00100089")</f>
        <v/>
      </c>
      <c r="B78" t="inlineStr">
        <is>
          <t>mechanosensory neuron of adult labral sensillum 2</t>
        </is>
      </c>
      <c r="C78" t="inlineStr">
        <is>
          <t>None</t>
        </is>
      </c>
      <c r="D78" t="inlineStr">
        <is>
          <t>Mechanosensory neuron innervating the mechanosensory labral sensillum 2 of the adult labral sense organ (Nayak and Singh, 1983).</t>
        </is>
      </c>
      <c r="E78" t="inlineStr">
        <is>
          <t>Nayak and Singh, 1983, Int. J. Insect Morph. Embryol. 12(5--6): 273--291 (flybase.org/reports/FBrf0074012); Gendre et al., 2004, Development 131(1): 83--92 (flybase.org/reports/FBrf0167539)</t>
        </is>
      </c>
      <c r="F78" t="inlineStr"/>
      <c r="G78" t="inlineStr"/>
      <c r="H78" t="inlineStr"/>
    </row>
    <row r="79">
      <c r="A79">
        <f>HYPERLINK("https://www.ebi.ac.uk/ols/ontologies/fbbt/terms?iri=http://purl.obolibrary.org/obo/FBbt_00048140","FBbt:00048140")</f>
        <v/>
      </c>
      <c r="B79" t="inlineStr">
        <is>
          <t>adult sensory neuron VM6</t>
        </is>
      </c>
      <c r="C79" t="inlineStr">
        <is>
          <t>adult olfactory receptor neuron VM6; adult ORN VM6; odorant receptor neuron VM6</t>
        </is>
      </c>
      <c r="D79" t="inlineStr">
        <is>
          <t>Adult sensory neuron (ORN) that innervates antennal lobe glomerulus VM6.</t>
        </is>
      </c>
      <c r="E79" t="inlineStr">
        <is>
          <t>Endo et al., 2007, Nat. Neurosci. 10(2): 153--160 (flybase.org/reports/FBrf0192533); Grabe et al., 2016, Cell Rep. 16(12): 3401--3413 (flybase.org/reports/FBrf0233453)</t>
        </is>
      </c>
      <c r="F79" t="inlineStr"/>
      <c r="G79" t="inlineStr"/>
      <c r="H79" t="inlineStr"/>
    </row>
    <row r="80">
      <c r="A80">
        <f>HYPERLINK("https://www.ebi.ac.uk/ols/ontologies/fbbt/terms?iri=http://purl.obolibrary.org/obo/FBbt_00111213","FBbt:00111213")</f>
        <v/>
      </c>
      <c r="B80" t="inlineStr">
        <is>
          <t>mechanosensory neuron of anterior notopleural bristle</t>
        </is>
      </c>
      <c r="C80" t="inlineStr">
        <is>
          <t>None</t>
        </is>
      </c>
      <c r="D80" t="inlineStr">
        <is>
          <t>Mechanosensory neuron that innervates the anterior notopleural bristle in the adult thorax. It fasciculates with the posterior dorsal mesothoracic nerve, extends ventrally and medially, bifurcates and follows the main course of the pathway anteriorly, along the medial edge of the prothoracic neuromere, and posteriorly, up to the bifurcation of the posterior crossbranch.</t>
        </is>
      </c>
      <c r="E80" t="inlineStr">
        <is>
          <t>Ghysen, 1980, Dev. Biol. 78(2): 521--541 (flybase.org/reports/FBrf0034519)</t>
        </is>
      </c>
      <c r="F80" t="inlineStr"/>
      <c r="G80" t="inlineStr"/>
      <c r="H80" t="inlineStr"/>
    </row>
    <row r="81">
      <c r="A81">
        <f>HYPERLINK("https://www.ebi.ac.uk/ols/ontologies/fbbt/terms?iri=http://purl.obolibrary.org/obo/FBbt_00048284","FBbt:00048284")</f>
        <v/>
      </c>
      <c r="B81" t="inlineStr">
        <is>
          <t>adult multidendritic neuron</t>
        </is>
      </c>
      <c r="C81" t="inlineStr">
        <is>
          <t>None</t>
        </is>
      </c>
      <c r="D81" t="inlineStr">
        <is>
          <t>Any multidendritic neuron of the adult.</t>
        </is>
      </c>
      <c r="E81" t="inlineStr"/>
      <c r="F81" t="inlineStr"/>
      <c r="G81" t="inlineStr"/>
      <c r="H81" t="inlineStr"/>
    </row>
    <row r="82">
      <c r="A82">
        <f>HYPERLINK("https://www.ebi.ac.uk/ols/ontologies/fbbt/terms?iri=http://purl.obolibrary.org/obo/FBbt_00048296","FBbt:00048296")</f>
        <v/>
      </c>
      <c r="B82" t="inlineStr">
        <is>
          <t>sensory neuron of haltere sensillum campaniformium</t>
        </is>
      </c>
      <c r="C82" t="inlineStr">
        <is>
          <t>haltere campaniform sensillum primary neuron; Hcs1N</t>
        </is>
      </c>
      <c r="D82" t="inlineStr">
        <is>
          <t>Sensory neuron that has a dendrite in a sensillum campaniformium of the haltere. Their axons terminate in the haltere neuropil and they respond to mechanical stimuli. Some axon terminals reach the ventral gnathal ganglion.</t>
        </is>
      </c>
      <c r="E82" t="inlineStr">
        <is>
          <t>Tsubouchi et al., 2017, Science 358(6363): 615--623 (flybase.org/reports/FBrf0237124)</t>
        </is>
      </c>
      <c r="F82" t="inlineStr"/>
      <c r="G82" t="inlineStr"/>
      <c r="H82" t="inlineStr"/>
    </row>
    <row r="83">
      <c r="A83">
        <f>HYPERLINK("https://www.ebi.ac.uk/ols/ontologies/fbbt/terms?iri=http://purl.obolibrary.org/obo/FBbt_00048450","FBbt:00048450")</f>
        <v/>
      </c>
      <c r="B83" t="inlineStr">
        <is>
          <t>adult abdominal 3 anterior ventral multidendritic neuron vdaa</t>
        </is>
      </c>
      <c r="C83" t="inlineStr">
        <is>
          <t>None</t>
        </is>
      </c>
      <c r="D83" t="inlineStr">
        <is>
          <t>Any adult abdominal anterior ventral multidendritic neuron vdaa (FBbt:00048432) that has soma location some adult abdominal segment 3 (FBbt:00003027).</t>
        </is>
      </c>
      <c r="E83" t="inlineStr">
        <is>
          <t>Shimono et al., 2009, Neural Dev. 4: 37 (flybase.org/reports/FBrf0209127)</t>
        </is>
      </c>
      <c r="F83" t="inlineStr"/>
      <c r="G83" t="inlineStr"/>
      <c r="H83" t="inlineStr"/>
    </row>
    <row r="84">
      <c r="A84">
        <f>HYPERLINK("https://www.ebi.ac.uk/ols/ontologies/fbbt/terms?iri=http://purl.obolibrary.org/obo/FBbt_00003763","FBbt:00003763")</f>
        <v/>
      </c>
      <c r="B84" t="inlineStr">
        <is>
          <t>l-LNv neuron</t>
        </is>
      </c>
      <c r="C84" t="inlineStr">
        <is>
          <t>lLNv; l-vLN; large pigment-dispersing hormone-immunoreactive neuron close to medulla; large LNv; l-LNv</t>
        </is>
      </c>
      <c r="D84" t="inlineStr">
        <is>
          <t>Neuron of the period-expressing LNv cluster of the adult brain, with a large cell body and generally located more dorsally than the s-LNv neurons (Helfrich-Forster, 1998). There are four of these cells present in each cluster, all of which express Pdf (FBgn0023178). These neurons send dendrites through the posterior optic commissure to the contralateral optic lobe, where a few short fibers terminate in the accessory medulla, but most arborize extensively in the medulla itself (Helfrich-Forster, 2005; Helfrich-Forster et al., 2007). These arborizations in the medulla are associated with varicosities. These cells also project to the ipsilateral (adjacent) accessory medulla and its ventral extension, where they arborize extensively.</t>
        </is>
      </c>
      <c r="E84" t="inlineStr">
        <is>
          <t>Helfrich-Forster, 1998, J. Comp. Physiol. A, Sens. Neural. Behav. Physiol. 182(4): 435--453 (flybase.org/reports/FBrf0101921); Yang and Sehgal, 2001, Neuron 29(2): 453--467 (flybase.org/reports/FBrf0134807); Shafer et al., 2002, J. Neurosci. 22(14): 5946--5954 (flybase.org/reports/FBrf0151380); Helfrich-Forster, 2005, Genes Brain Behav. 4(2): 65--76 (flybase.org/reports/FBrf0183981); Helfrich-Forster et al., 2007, J. Comp. Neurol. 500(1): 47--70 (flybase.org/reports/FBrf0193849)</t>
        </is>
      </c>
      <c r="F84" t="inlineStr"/>
      <c r="G84" t="inlineStr"/>
      <c r="H84" t="inlineStr"/>
    </row>
    <row r="85">
      <c r="A85">
        <f>HYPERLINK("https://www.ebi.ac.uk/ols/ontologies/fbbt/terms?iri=http://purl.obolibrary.org/obo/FBbt_00048462","FBbt:00048462")</f>
        <v/>
      </c>
      <c r="B85" t="inlineStr">
        <is>
          <t>adult abdominal 5 lateral multidendritic neuron ldaA-like</t>
        </is>
      </c>
      <c r="C85" t="inlineStr">
        <is>
          <t>None</t>
        </is>
      </c>
      <c r="D85" t="inlineStr">
        <is>
          <t>Any adult abdominal lateral multidendritic neuron ldaA-like (FBbt:00048435) that has soma location some adult abdominal segment 5 (FBbt:00003029).</t>
        </is>
      </c>
      <c r="E85" t="inlineStr">
        <is>
          <t>Shimono et al., 2009, Neural Dev. 4: 37 (flybase.org/reports/FBrf0209127)</t>
        </is>
      </c>
      <c r="F85" t="inlineStr"/>
      <c r="G85" t="inlineStr"/>
      <c r="H85" t="inlineStr"/>
    </row>
    <row r="86">
      <c r="A86">
        <f>HYPERLINK("https://www.ebi.ac.uk/ols/ontologies/fbbt/terms?iri=http://purl.obolibrary.org/obo/FBbt_00048456","FBbt:00048456")</f>
        <v/>
      </c>
      <c r="B86" t="inlineStr">
        <is>
          <t>adult abdominal 4 lateral multidendritic neuron ldaA</t>
        </is>
      </c>
      <c r="C86" t="inlineStr">
        <is>
          <t>None</t>
        </is>
      </c>
      <c r="D86" t="inlineStr">
        <is>
          <t>Any adult abdominal lateral multidendritic neuron ldaA (FBbt:00048434) that has soma location some adult abdominal segment 4 (FBbt:00003028).</t>
        </is>
      </c>
      <c r="E86" t="inlineStr">
        <is>
          <t>Shimono et al., 2009, Neural Dev. 4: 37 (flybase.org/reports/FBrf0209127)</t>
        </is>
      </c>
      <c r="F86" t="inlineStr"/>
      <c r="G86" t="inlineStr"/>
      <c r="H86" t="inlineStr"/>
    </row>
    <row r="87">
      <c r="A87">
        <f>HYPERLINK("https://www.ebi.ac.uk/ols/ontologies/fbbt/terms?iri=http://purl.obolibrary.org/obo/FBbt_00100093","FBbt:00100093")</f>
        <v/>
      </c>
      <c r="B87" t="inlineStr">
        <is>
          <t>mechanosensory neuron of adult labral sensillum 6</t>
        </is>
      </c>
      <c r="C87" t="inlineStr">
        <is>
          <t>None</t>
        </is>
      </c>
      <c r="D87" t="inlineStr">
        <is>
          <t>Mechanosensory neuron innervating the mechanosensory labral sensillum 6 of the adult labral sense organ (Nayak and Singh, 1983).</t>
        </is>
      </c>
      <c r="E87" t="inlineStr">
        <is>
          <t>Nayak and Singh, 1983, Int. J. Insect Morph. Embryol. 12(5--6): 273--291 (flybase.org/reports/FBrf0074012); Gendre et al., 2004, Development 131(1): 83--92 (flybase.org/reports/FBrf0167539)</t>
        </is>
      </c>
      <c r="F87" t="inlineStr"/>
      <c r="G87" t="inlineStr"/>
      <c r="H87" t="inlineStr"/>
    </row>
    <row r="88">
      <c r="A88">
        <f>HYPERLINK("https://www.ebi.ac.uk/ols/ontologies/fbbt/terms?iri=http://purl.obolibrary.org/obo/FBbt_00048451","FBbt:00048451")</f>
        <v/>
      </c>
      <c r="B88" t="inlineStr">
        <is>
          <t>adult abdominal 4 anterior ventral multidendritic neuron vdaa</t>
        </is>
      </c>
      <c r="C88" t="inlineStr">
        <is>
          <t>None</t>
        </is>
      </c>
      <c r="D88" t="inlineStr">
        <is>
          <t>Any adult abdominal anterior ventral multidendritic neuron vdaa (FBbt:00048432) that has soma location some adult abdominal segment 4 (FBbt:00003028).</t>
        </is>
      </c>
      <c r="E88" t="inlineStr">
        <is>
          <t>Shimono et al., 2009, Neural Dev. 4: 37 (flybase.org/reports/FBrf0209127)</t>
        </is>
      </c>
      <c r="F88" t="inlineStr"/>
      <c r="G88" t="inlineStr"/>
      <c r="H88" t="inlineStr"/>
    </row>
    <row r="89">
      <c r="A89">
        <f>HYPERLINK("https://www.ebi.ac.uk/ols/ontologies/fbbt/terms?iri=http://purl.obolibrary.org/obo/FBbt_00111214","FBbt:00111214")</f>
        <v/>
      </c>
      <c r="B89" t="inlineStr">
        <is>
          <t>mechanosensory neuron of posterior notopleural bristle</t>
        </is>
      </c>
      <c r="C89" t="inlineStr">
        <is>
          <t>None</t>
        </is>
      </c>
      <c r="D89" t="inlineStr">
        <is>
          <t>Mechanosensory neuron that innervates the posterior notopleural bristle in the adult thorax. It fasciculates with the posterior dorsal mesothoracic nerve, extends ventrally and medially, bifurcates and follows the main course of the pathway anteriorly, along the medial edge and halfway along the prothoracic neuromere, and posteriorly, up to the bifurcation of the posterior crossbranch.</t>
        </is>
      </c>
      <c r="E89" t="inlineStr">
        <is>
          <t>Ghysen, 1980, Dev. Biol. 78(2): 521--541 (flybase.org/reports/FBrf0034519)</t>
        </is>
      </c>
      <c r="F89" t="inlineStr"/>
      <c r="G89" t="inlineStr"/>
      <c r="H89" t="inlineStr"/>
    </row>
    <row r="90">
      <c r="A90">
        <f>HYPERLINK("https://www.ebi.ac.uk/ols/ontologies/fbbt/terms?iri=http://purl.obolibrary.org/obo/FBbt_00111221","FBbt:00111221")</f>
        <v/>
      </c>
      <c r="B90" t="inlineStr">
        <is>
          <t>mechanosensory neuron of posterior dorsocentral bristle</t>
        </is>
      </c>
      <c r="C90" t="inlineStr">
        <is>
          <t>None</t>
        </is>
      </c>
      <c r="D90" t="inlineStr">
        <is>
          <t>Mechanosensory neuron that innervates the posterior dorsocentral bristle in the adult thorax. It fasciculates with the posterior dorsal mesothoracic nerve, extends ventrally and medially, bifurcates and follows the main course of the pathway anteriorly, extending halfway along the prothoracic neuromere, and posteriorly, up to the bifurcation of the metathoracic crossbranch. The main crossbranch extends contralaterally. Occasionally, anterior and posterior crossbranches are observed. The central branches form mostly terminal but also en passant synapses. Presynaptic terminals are enriched near the midline, along the anterior branch, contralateral branches and on four stereotypic locations on the posterior projecting branch.</t>
        </is>
      </c>
      <c r="E90" t="inlineStr">
        <is>
          <t>Ghysen, 1980, Dev. Biol. 78(2): 521--541 (flybase.org/reports/FBrf0034519); Urwyler et al., 2015, Development 142(2): 394--405 (flybase.org/reports/FBrf0227234)</t>
        </is>
      </c>
      <c r="F90" t="inlineStr"/>
      <c r="G90" t="inlineStr"/>
      <c r="H90" t="inlineStr"/>
    </row>
    <row r="91">
      <c r="A91">
        <f>HYPERLINK("https://www.ebi.ac.uk/ols/ontologies/fbbt/terms?iri=http://purl.obolibrary.org/obo/FBbt_00048441","FBbt:00048441")</f>
        <v/>
      </c>
      <c r="B91" t="inlineStr">
        <is>
          <t>adult abdominal 2 dorsal multidendritic neuron ddaD</t>
        </is>
      </c>
      <c r="C91" t="inlineStr">
        <is>
          <t>None</t>
        </is>
      </c>
      <c r="D91" t="inlineStr">
        <is>
          <t>Any adult abdominal dorsal multidendritic neuron ddaD (FBbt:00048430) that has soma location some adult abdominal segment 2 (FBbt:00003026).</t>
        </is>
      </c>
      <c r="E91" t="inlineStr">
        <is>
          <t>Shimono et al., 2009, Neural Dev. 4: 37 (flybase.org/reports/FBrf0209127)</t>
        </is>
      </c>
      <c r="F91" t="inlineStr"/>
      <c r="G91" t="inlineStr"/>
      <c r="H91" t="inlineStr"/>
    </row>
    <row r="92">
      <c r="A92">
        <f>HYPERLINK("https://www.ebi.ac.uk/ols/ontologies/fbbt/terms?iri=http://purl.obolibrary.org/obo/FBbt_00004029","FBbt:00004029")</f>
        <v/>
      </c>
      <c r="B92" t="inlineStr">
        <is>
          <t>adult labial sensory neuron</t>
        </is>
      </c>
      <c r="C92" t="inlineStr">
        <is>
          <t>None</t>
        </is>
      </c>
      <c r="D92" t="inlineStr">
        <is>
          <t>Sensory neuron that innervates the labial sensilla, and fasciculates with the adult labial nerve. There are around 195 of these, with seven distinct types. These neurons project to defined glomeruli in the adult subesophageal zone.</t>
        </is>
      </c>
      <c r="E92" t="inlineStr">
        <is>
          <t>Nayak and Singh, 1985, Int. J. Insect Morph. Embryol. 14(2): 115--129 (flybase.org/reports/FBrf0042883); Shanbhag and Singh, 1992, Cell Tissue Res. 267(2): 273--282 (flybase.org/reports/FBrf0055600)</t>
        </is>
      </c>
      <c r="F92" t="inlineStr"/>
      <c r="G92" t="inlineStr"/>
      <c r="H92" t="inlineStr"/>
    </row>
    <row r="93">
      <c r="A93">
        <f>HYPERLINK("https://www.ebi.ac.uk/ols/ontologies/fbbt/terms?iri=http://purl.obolibrary.org/obo/FBbt_00048438","FBbt:00048438")</f>
        <v/>
      </c>
      <c r="B93" t="inlineStr">
        <is>
          <t>adult abdominal 4 dorsal multidendritic neuron ddaC</t>
        </is>
      </c>
      <c r="C93" t="inlineStr">
        <is>
          <t>None</t>
        </is>
      </c>
      <c r="D93" t="inlineStr">
        <is>
          <t>Any adult abdominal dorsal multidendritic neuron ddaC (FBbt:00048431) that has soma location some adult abdominal segment 4 (FBbt:00003028).</t>
        </is>
      </c>
      <c r="E93" t="inlineStr">
        <is>
          <t>Shimono et al., 2009, Neural Dev. 4: 37 (flybase.org/reports/FBrf0209127)</t>
        </is>
      </c>
      <c r="F93" t="inlineStr"/>
      <c r="G93" t="inlineStr"/>
      <c r="H93"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2019-11-22T15:09:20Z</dcterms:created>
  <dcterms:modified xsi:type="dcterms:W3CDTF">2019-11-22T15:09:20Z</dcterms:modified>
</cp:coreProperties>
</file>