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A. Ruben\Desktop\thesis SEC\1 - SE data\gis.SE.thesis\exports mod and seasons\"/>
    </mc:Choice>
  </mc:AlternateContent>
  <xr:revisionPtr revIDLastSave="0" documentId="13_ncr:1_{A46C39F3-E6C3-4FEF-B0D2-0D48805199C2}" xr6:coauthVersionLast="44" xr6:coauthVersionMax="44" xr10:uidLastSave="{00000000-0000-0000-0000-000000000000}"/>
  <bookViews>
    <workbookView xWindow="-108" yWindow="-108" windowWidth="23256" windowHeight="12576" activeTab="1" xr2:uid="{5344D6CB-351A-432C-89C8-FE73097AE2DC}"/>
  </bookViews>
  <sheets>
    <sheet name="Sheet2" sheetId="2" r:id="rId1"/>
    <sheet name="Sheet1" sheetId="1" r:id="rId2"/>
  </sheets>
  <definedNames>
    <definedName name="ExternalData_1" localSheetId="0" hidden="1">Sheet2!$A$1:$P$42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0F34C4-5E79-4815-9CC8-2B3714EFCE34}" keepAlive="1" name="Query - monthly_totals" description="Connection to the 'monthly_totals' query in the workbook." type="5" refreshedVersion="6" background="1" saveData="1">
    <dbPr connection="Provider=Microsoft.Mashup.OleDb.1;Data Source=$Workbook$;Location=monthly_totals;Extended Properties=&quot;&quot;" command="SELECT * FROM [monthly_totals]"/>
  </connection>
  <connection id="2" xr16:uid="{14AEF8F9-CA29-4C2D-A43D-992C06A36B55}" keepAlive="1" name="Query - monthly_totals (2)" description="Connection to the 'monthly_totals (2)' query in the workbook." type="5" refreshedVersion="6" background="1">
    <dbPr connection="Provider=Microsoft.Mashup.OleDb.1;Data Source=$Workbook$;Location=monthly_totals (2);Extended Properties=&quot;&quot;" command="SELECT * FROM [monthly_totals (2)]"/>
  </connection>
  <connection id="3" xr16:uid="{140F8A68-9475-4C1B-9352-312EEFF6CB64}" keepAlive="1" name="Query - questions_no_answer_per_month" description="Connection to the 'questions_no_answer_per_month' query in the workbook." type="5" refreshedVersion="6" background="1">
    <dbPr connection="Provider=Microsoft.Mashup.OleDb.1;Data Source=$Workbook$;Location=questions_no_answer_per_month;Extended Properties=&quot;&quot;" command="SELECT * FROM [questions_no_answer_per_month]"/>
  </connection>
  <connection id="4" xr16:uid="{15EDB61F-61FB-4414-BBF0-12AEEFF5F6FD}" keepAlive="1" name="Query - questions_no_answer_per_month (2)" description="Connection to the 'questions_no_answer_per_month (2)' query in the workbook." type="5" refreshedVersion="6" background="1">
    <dbPr connection="Provider=Microsoft.Mashup.OleDb.1;Data Source=$Workbook$;Location=questions_no_answer_per_month (2);Extended Properties=&quot;&quot;" command="SELECT * FROM [questions_no_answer_per_month (2)]"/>
  </connection>
  <connection id="5" xr16:uid="{F5BBAF84-7110-4D19-BB69-30090D19767E}" keepAlive="1" name="Query - questions_no_answercomment_per_month" description="Connection to the 'questions_no_answercomment_per_month' query in the workbook." type="5" refreshedVersion="6" background="1">
    <dbPr connection="Provider=Microsoft.Mashup.OleDb.1;Data Source=$Workbook$;Location=questions_no_answercomment_per_month;Extended Properties=&quot;&quot;" command="SELECT * FROM [questions_no_answercomment_per_month]"/>
  </connection>
</connections>
</file>

<file path=xl/sharedStrings.xml><?xml version="1.0" encoding="utf-8"?>
<sst xmlns="http://schemas.openxmlformats.org/spreadsheetml/2006/main" count="30" uniqueCount="30">
  <si>
    <t>year</t>
  </si>
  <si>
    <t>month</t>
  </si>
  <si>
    <t>questions</t>
  </si>
  <si>
    <t>answers</t>
  </si>
  <si>
    <t>edits</t>
  </si>
  <si>
    <t>comments</t>
  </si>
  <si>
    <t>up_down_votes</t>
  </si>
  <si>
    <t>close_delete_votes</t>
  </si>
  <si>
    <t>Column1</t>
  </si>
  <si>
    <t>q_norm</t>
  </si>
  <si>
    <t>a_norm</t>
  </si>
  <si>
    <t>e_norm</t>
  </si>
  <si>
    <t>c_norm</t>
  </si>
  <si>
    <t>v_norm</t>
  </si>
  <si>
    <t>cl_norm</t>
  </si>
  <si>
    <t>edits_mod</t>
  </si>
  <si>
    <t>e_share</t>
  </si>
  <si>
    <t>close_delete_mod</t>
  </si>
  <si>
    <t>cl_mod_share</t>
  </si>
  <si>
    <t>votes_mod</t>
  </si>
  <si>
    <t>comments_mod</t>
  </si>
  <si>
    <t>c_mod_share</t>
  </si>
  <si>
    <t>users</t>
  </si>
  <si>
    <t>u_norm</t>
  </si>
  <si>
    <t xml:space="preserve">answers per q </t>
  </si>
  <si>
    <t>comments per a</t>
  </si>
  <si>
    <t>comments per q</t>
  </si>
  <si>
    <t>count</t>
  </si>
  <si>
    <t>of which questions without answer</t>
  </si>
  <si>
    <t>of which question without answer and without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</si>
</sst>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n</a:t>
            </a:r>
            <a:r>
              <a:rPr lang="en-GB"/>
              <a:t>umber of questions</a:t>
            </a:r>
            <a:r>
              <a:rPr lang="en-GB" baseline="0"/>
              <a:t> vs. answers (01/2017 = 1.0)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Sheet2!$G$1</c:f>
              <c:strCache>
                <c:ptCount val="1"/>
                <c:pt idx="0">
                  <c:v>a_norm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Sheet2!$A$2:$B$42</c:f>
              <c:multiLvlStrCache>
                <c:ptCount val="4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Sheet2!$G$2:$G$42</c:f>
              <c:numCache>
                <c:formatCode>General</c:formatCode>
                <c:ptCount val="41"/>
                <c:pt idx="0">
                  <c:v>1</c:v>
                </c:pt>
                <c:pt idx="1">
                  <c:v>1.032480995162405</c:v>
                </c:pt>
                <c:pt idx="2">
                  <c:v>1.128541810642709</c:v>
                </c:pt>
                <c:pt idx="3">
                  <c:v>0.9039391845196959</c:v>
                </c:pt>
                <c:pt idx="4">
                  <c:v>0.97097442985487215</c:v>
                </c:pt>
                <c:pt idx="5">
                  <c:v>0.99792674498963374</c:v>
                </c:pt>
                <c:pt idx="6">
                  <c:v>0.97581202487906016</c:v>
                </c:pt>
                <c:pt idx="7">
                  <c:v>0.93572909467864551</c:v>
                </c:pt>
                <c:pt idx="8">
                  <c:v>0.85694540428472699</c:v>
                </c:pt>
                <c:pt idx="9">
                  <c:v>0.86592950932964752</c:v>
                </c:pt>
                <c:pt idx="10">
                  <c:v>0.93780234968901177</c:v>
                </c:pt>
                <c:pt idx="11">
                  <c:v>0.83137525915687627</c:v>
                </c:pt>
                <c:pt idx="12">
                  <c:v>0.92190739460953697</c:v>
                </c:pt>
                <c:pt idx="13">
                  <c:v>0.83690393918451966</c:v>
                </c:pt>
                <c:pt idx="14">
                  <c:v>0.98617829993089146</c:v>
                </c:pt>
                <c:pt idx="15">
                  <c:v>0.92398064961990323</c:v>
                </c:pt>
                <c:pt idx="16">
                  <c:v>0.95024187975120944</c:v>
                </c:pt>
                <c:pt idx="17">
                  <c:v>0.861782999308915</c:v>
                </c:pt>
                <c:pt idx="18">
                  <c:v>0.85418106427090534</c:v>
                </c:pt>
                <c:pt idx="19">
                  <c:v>0.95093296475466482</c:v>
                </c:pt>
                <c:pt idx="20">
                  <c:v>0.78438147892190735</c:v>
                </c:pt>
                <c:pt idx="21">
                  <c:v>0.91292328956461644</c:v>
                </c:pt>
                <c:pt idx="22">
                  <c:v>0.99654457498272286</c:v>
                </c:pt>
                <c:pt idx="23">
                  <c:v>0.74015203870076018</c:v>
                </c:pt>
                <c:pt idx="24">
                  <c:v>0.89495507947477537</c:v>
                </c:pt>
                <c:pt idx="25">
                  <c:v>0.9039391845196959</c:v>
                </c:pt>
                <c:pt idx="26">
                  <c:v>0.85970974429854874</c:v>
                </c:pt>
                <c:pt idx="27">
                  <c:v>0.72978576364892878</c:v>
                </c:pt>
                <c:pt idx="28">
                  <c:v>0.83828610919143054</c:v>
                </c:pt>
                <c:pt idx="29">
                  <c:v>0.7498272287491361</c:v>
                </c:pt>
                <c:pt idx="30">
                  <c:v>0.89702833448514163</c:v>
                </c:pt>
                <c:pt idx="31">
                  <c:v>0.74844505874222533</c:v>
                </c:pt>
                <c:pt idx="32">
                  <c:v>0.72702142363510713</c:v>
                </c:pt>
                <c:pt idx="33">
                  <c:v>0.81824464409122322</c:v>
                </c:pt>
                <c:pt idx="34">
                  <c:v>0.79198341395991712</c:v>
                </c:pt>
                <c:pt idx="35">
                  <c:v>0.73255010366275053</c:v>
                </c:pt>
                <c:pt idx="36">
                  <c:v>0.76503109882515552</c:v>
                </c:pt>
                <c:pt idx="37">
                  <c:v>0.87353144436765717</c:v>
                </c:pt>
                <c:pt idx="38">
                  <c:v>0.82653766413268837</c:v>
                </c:pt>
                <c:pt idx="39">
                  <c:v>0.84450587422252932</c:v>
                </c:pt>
                <c:pt idx="40">
                  <c:v>0.84312370421561855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7-4D14-AB11-6540E3BBAA30}"/>
            </c:ext>
          </c:extLst>
        </c:ser>
        <c:ser>
          <c:idx val="0"/>
          <c:order val="1"/>
          <c:tx>
            <c:strRef>
              <c:f>Sheet2!$E$1</c:f>
              <c:strCache>
                <c:ptCount val="1"/>
                <c:pt idx="0">
                  <c:v>q_norm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Sheet2!$A$2:$B$42</c:f>
              <c:multiLvlStrCache>
                <c:ptCount val="4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Sheet2!$E$2:$E$42</c:f>
              <c:numCache>
                <c:formatCode>General</c:formatCode>
                <c:ptCount val="41"/>
                <c:pt idx="0">
                  <c:v>1</c:v>
                </c:pt>
                <c:pt idx="1">
                  <c:v>0.97210300429184548</c:v>
                </c:pt>
                <c:pt idx="2">
                  <c:v>1.0901287553648069</c:v>
                </c:pt>
                <c:pt idx="3">
                  <c:v>0.92989985693848354</c:v>
                </c:pt>
                <c:pt idx="4">
                  <c:v>0.9570815450643777</c:v>
                </c:pt>
                <c:pt idx="5">
                  <c:v>1.002145922746781</c:v>
                </c:pt>
                <c:pt idx="6">
                  <c:v>0.93276108726752505</c:v>
                </c:pt>
                <c:pt idx="7">
                  <c:v>0.89127324749642345</c:v>
                </c:pt>
                <c:pt idx="8">
                  <c:v>0.82474964234620884</c:v>
                </c:pt>
                <c:pt idx="9">
                  <c:v>0.83190271816881256</c:v>
                </c:pt>
                <c:pt idx="10">
                  <c:v>0.91416309012875541</c:v>
                </c:pt>
                <c:pt idx="11">
                  <c:v>0.73462088698140204</c:v>
                </c:pt>
                <c:pt idx="12">
                  <c:v>0.89270386266094426</c:v>
                </c:pt>
                <c:pt idx="13">
                  <c:v>0.85336194563662371</c:v>
                </c:pt>
                <c:pt idx="14">
                  <c:v>0.99713876967095849</c:v>
                </c:pt>
                <c:pt idx="15">
                  <c:v>0.91773962804005726</c:v>
                </c:pt>
                <c:pt idx="16">
                  <c:v>0.91201716738197425</c:v>
                </c:pt>
                <c:pt idx="17">
                  <c:v>0.88197424892703857</c:v>
                </c:pt>
                <c:pt idx="18">
                  <c:v>0.88125894134477822</c:v>
                </c:pt>
                <c:pt idx="19">
                  <c:v>0.871244635193133</c:v>
                </c:pt>
                <c:pt idx="20">
                  <c:v>0.72103004291845496</c:v>
                </c:pt>
                <c:pt idx="21">
                  <c:v>0.85264663805436336</c:v>
                </c:pt>
                <c:pt idx="22">
                  <c:v>0.90557939914163088</c:v>
                </c:pt>
                <c:pt idx="23">
                  <c:v>0.69885550786838335</c:v>
                </c:pt>
                <c:pt idx="24">
                  <c:v>0.94206008583690992</c:v>
                </c:pt>
                <c:pt idx="25">
                  <c:v>0.9320457796852647</c:v>
                </c:pt>
                <c:pt idx="26">
                  <c:v>0.90414878397711018</c:v>
                </c:pt>
                <c:pt idx="27">
                  <c:v>0.84620886981401999</c:v>
                </c:pt>
                <c:pt idx="28">
                  <c:v>0.90772532188841204</c:v>
                </c:pt>
                <c:pt idx="29">
                  <c:v>0.88197424892703857</c:v>
                </c:pt>
                <c:pt idx="30">
                  <c:v>1.0593705293276108</c:v>
                </c:pt>
                <c:pt idx="31">
                  <c:v>0.95135908440629469</c:v>
                </c:pt>
                <c:pt idx="32">
                  <c:v>0.89842632331902716</c:v>
                </c:pt>
                <c:pt idx="33">
                  <c:v>0.96494992846924177</c:v>
                </c:pt>
                <c:pt idx="34">
                  <c:v>1.0157367668097281</c:v>
                </c:pt>
                <c:pt idx="35">
                  <c:v>0.85836909871244638</c:v>
                </c:pt>
                <c:pt idx="36">
                  <c:v>0.95350500715307585</c:v>
                </c:pt>
                <c:pt idx="37">
                  <c:v>1.0221745350500715</c:v>
                </c:pt>
                <c:pt idx="38">
                  <c:v>1.0608011444921317</c:v>
                </c:pt>
                <c:pt idx="39">
                  <c:v>1.092274678111588</c:v>
                </c:pt>
                <c:pt idx="40">
                  <c:v>1.1630901287553648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7-4D14-AB11-6540E3BB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427664"/>
        <c:axId val="1033426680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Sheet2!$N$1</c15:sqref>
                        </c15:formulaRef>
                      </c:ext>
                    </c:extLst>
                    <c:strCache>
                      <c:ptCount val="1"/>
                      <c:pt idx="0">
                        <c:v>c_norm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Sheet2!$N$2:$N$42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1.0550724637681159</c:v>
                      </c:pt>
                      <c:pt idx="2">
                        <c:v>1.1498327759197324</c:v>
                      </c:pt>
                      <c:pt idx="3">
                        <c:v>0.91415830546265331</c:v>
                      </c:pt>
                      <c:pt idx="4">
                        <c:v>0.96700111482720175</c:v>
                      </c:pt>
                      <c:pt idx="5">
                        <c:v>1.0521739130434782</c:v>
                      </c:pt>
                      <c:pt idx="6">
                        <c:v>0.96254180602006689</c:v>
                      </c:pt>
                      <c:pt idx="7">
                        <c:v>0.89498327759197327</c:v>
                      </c:pt>
                      <c:pt idx="8">
                        <c:v>0.87959866220735783</c:v>
                      </c:pt>
                      <c:pt idx="9">
                        <c:v>0.85641025641025637</c:v>
                      </c:pt>
                      <c:pt idx="10">
                        <c:v>0.95161649944258642</c:v>
                      </c:pt>
                      <c:pt idx="11">
                        <c:v>0.73444816053511708</c:v>
                      </c:pt>
                      <c:pt idx="12">
                        <c:v>0.88561872909699002</c:v>
                      </c:pt>
                      <c:pt idx="13">
                        <c:v>0.83745819397993315</c:v>
                      </c:pt>
                      <c:pt idx="14">
                        <c:v>1.021850613154961</c:v>
                      </c:pt>
                      <c:pt idx="15">
                        <c:v>0.98439241917502784</c:v>
                      </c:pt>
                      <c:pt idx="16">
                        <c:v>0.94916387959866222</c:v>
                      </c:pt>
                      <c:pt idx="17">
                        <c:v>0.86778149386845038</c:v>
                      </c:pt>
                      <c:pt idx="18">
                        <c:v>0.82831661092530662</c:v>
                      </c:pt>
                      <c:pt idx="19">
                        <c:v>0.89186176142697882</c:v>
                      </c:pt>
                      <c:pt idx="20">
                        <c:v>0.80914158305462658</c:v>
                      </c:pt>
                      <c:pt idx="21">
                        <c:v>0.85841694537346713</c:v>
                      </c:pt>
                      <c:pt idx="22">
                        <c:v>0.92173913043478262</c:v>
                      </c:pt>
                      <c:pt idx="23">
                        <c:v>0.73288740245261985</c:v>
                      </c:pt>
                      <c:pt idx="24">
                        <c:v>0.98974358974358978</c:v>
                      </c:pt>
                      <c:pt idx="25">
                        <c:v>1.0060200668896322</c:v>
                      </c:pt>
                      <c:pt idx="26">
                        <c:v>0.91460423634336674</c:v>
                      </c:pt>
                      <c:pt idx="27">
                        <c:v>0.87781493868450389</c:v>
                      </c:pt>
                      <c:pt idx="28">
                        <c:v>0.8816053511705686</c:v>
                      </c:pt>
                      <c:pt idx="29">
                        <c:v>0.80780379041248607</c:v>
                      </c:pt>
                      <c:pt idx="30">
                        <c:v>0.94960981047937565</c:v>
                      </c:pt>
                      <c:pt idx="31">
                        <c:v>0.83299888517279819</c:v>
                      </c:pt>
                      <c:pt idx="32">
                        <c:v>0.79598662207357862</c:v>
                      </c:pt>
                      <c:pt idx="33">
                        <c:v>0.8804905239687848</c:v>
                      </c:pt>
                      <c:pt idx="34">
                        <c:v>0.87959866220735783</c:v>
                      </c:pt>
                      <c:pt idx="35">
                        <c:v>0.81204013377926421</c:v>
                      </c:pt>
                      <c:pt idx="36">
                        <c:v>0.90055741360089181</c:v>
                      </c:pt>
                      <c:pt idx="37">
                        <c:v>0.94938684503901893</c:v>
                      </c:pt>
                      <c:pt idx="38">
                        <c:v>0.84771460423634337</c:v>
                      </c:pt>
                      <c:pt idx="39">
                        <c:v>0.8655518394648829</c:v>
                      </c:pt>
                      <c:pt idx="40">
                        <c:v>0.93088071348940915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C7-4D14-AB11-6540E3BBAA30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Sheet2!$R$1</c15:sqref>
                        </c15:formulaRef>
                      </c:ext>
                    </c:extLst>
                    <c:strCache>
                      <c:ptCount val="1"/>
                      <c:pt idx="0">
                        <c:v>v_norm</c:v>
                      </c:pt>
                    </c:strCache>
                  </c:strRef>
                </c:tx>
                <c:spPr>
                  <a:ln w="28575" cap="rnd">
                    <a:solidFill>
                      <a:srgbClr val="7030A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Sheet2!$R$2:$R$42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0.99802104884411258</c:v>
                      </c:pt>
                      <c:pt idx="2">
                        <c:v>1.122335162363947</c:v>
                      </c:pt>
                      <c:pt idx="3">
                        <c:v>0.83448772150760098</c:v>
                      </c:pt>
                      <c:pt idx="4">
                        <c:v>0.93262570837456149</c:v>
                      </c:pt>
                      <c:pt idx="5">
                        <c:v>1.0478546370423676</c:v>
                      </c:pt>
                      <c:pt idx="6">
                        <c:v>1.0189799406314652</c:v>
                      </c:pt>
                      <c:pt idx="7">
                        <c:v>0.94674822344157594</c:v>
                      </c:pt>
                      <c:pt idx="8">
                        <c:v>0.83178915174957269</c:v>
                      </c:pt>
                      <c:pt idx="9">
                        <c:v>0.9005127282540254</c:v>
                      </c:pt>
                      <c:pt idx="10">
                        <c:v>0.92102185841504003</c:v>
                      </c:pt>
                      <c:pt idx="11">
                        <c:v>0.87865431321399656</c:v>
                      </c:pt>
                      <c:pt idx="12">
                        <c:v>0.90537015381847619</c:v>
                      </c:pt>
                      <c:pt idx="13">
                        <c:v>0.81110011693802286</c:v>
                      </c:pt>
                      <c:pt idx="14">
                        <c:v>0.94467931996042098</c:v>
                      </c:pt>
                      <c:pt idx="15">
                        <c:v>0.92704866420796983</c:v>
                      </c:pt>
                      <c:pt idx="16">
                        <c:v>0.91553476657371591</c:v>
                      </c:pt>
                      <c:pt idx="17">
                        <c:v>0.75622919852478188</c:v>
                      </c:pt>
                      <c:pt idx="18">
                        <c:v>0.7142214626248089</c:v>
                      </c:pt>
                      <c:pt idx="19">
                        <c:v>0.72366645677790775</c:v>
                      </c:pt>
                      <c:pt idx="20">
                        <c:v>0.73365116488261217</c:v>
                      </c:pt>
                      <c:pt idx="21">
                        <c:v>0.81074030763695237</c:v>
                      </c:pt>
                      <c:pt idx="22">
                        <c:v>0.83034991454529095</c:v>
                      </c:pt>
                      <c:pt idx="23">
                        <c:v>0.67059458487001888</c:v>
                      </c:pt>
                      <c:pt idx="24">
                        <c:v>0.79544841234145902</c:v>
                      </c:pt>
                      <c:pt idx="25">
                        <c:v>0.83844562381937571</c:v>
                      </c:pt>
                      <c:pt idx="26">
                        <c:v>0.81694701808041736</c:v>
                      </c:pt>
                      <c:pt idx="27">
                        <c:v>0.78033642169650086</c:v>
                      </c:pt>
                      <c:pt idx="28">
                        <c:v>0.761716290366106</c:v>
                      </c:pt>
                      <c:pt idx="29">
                        <c:v>0.64909597913106054</c:v>
                      </c:pt>
                      <c:pt idx="30">
                        <c:v>0.74903301250337317</c:v>
                      </c:pt>
                      <c:pt idx="31">
                        <c:v>0.65935054421156791</c:v>
                      </c:pt>
                      <c:pt idx="32">
                        <c:v>0.62894665827111629</c:v>
                      </c:pt>
                      <c:pt idx="33">
                        <c:v>0.75146172528559863</c:v>
                      </c:pt>
                      <c:pt idx="34">
                        <c:v>0.77161104614554288</c:v>
                      </c:pt>
                      <c:pt idx="35">
                        <c:v>0.67329315462804717</c:v>
                      </c:pt>
                      <c:pt idx="36">
                        <c:v>0.76882252406224705</c:v>
                      </c:pt>
                      <c:pt idx="37">
                        <c:v>0.86084375281101011</c:v>
                      </c:pt>
                      <c:pt idx="38">
                        <c:v>0.89367635153368719</c:v>
                      </c:pt>
                      <c:pt idx="39">
                        <c:v>0.81361878204551585</c:v>
                      </c:pt>
                      <c:pt idx="40">
                        <c:v>0.78699289376630388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C7-4D14-AB11-6540E3BBAA3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Sheet2!$U$1</c15:sqref>
                        </c15:formulaRef>
                      </c:ext>
                    </c:extLst>
                    <c:strCache>
                      <c:ptCount val="1"/>
                      <c:pt idx="0">
                        <c:v>cl_norm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Sheet2!$U$2:$U$42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0.90463917525773196</c:v>
                      </c:pt>
                      <c:pt idx="2">
                        <c:v>0.94072164948453607</c:v>
                      </c:pt>
                      <c:pt idx="3">
                        <c:v>0.83762886597938147</c:v>
                      </c:pt>
                      <c:pt idx="4">
                        <c:v>0.93041237113402064</c:v>
                      </c:pt>
                      <c:pt idx="5">
                        <c:v>0.71649484536082475</c:v>
                      </c:pt>
                      <c:pt idx="6">
                        <c:v>0.83247422680412375</c:v>
                      </c:pt>
                      <c:pt idx="7">
                        <c:v>0.72422680412371132</c:v>
                      </c:pt>
                      <c:pt idx="8">
                        <c:v>0.64175257731958768</c:v>
                      </c:pt>
                      <c:pt idx="9">
                        <c:v>0.52835051546391754</c:v>
                      </c:pt>
                      <c:pt idx="10">
                        <c:v>0.62628865979381443</c:v>
                      </c:pt>
                      <c:pt idx="11">
                        <c:v>0.50257731958762886</c:v>
                      </c:pt>
                      <c:pt idx="12">
                        <c:v>0.55412371134020622</c:v>
                      </c:pt>
                      <c:pt idx="13">
                        <c:v>0.69329896907216493</c:v>
                      </c:pt>
                      <c:pt idx="14">
                        <c:v>0.53092783505154639</c:v>
                      </c:pt>
                      <c:pt idx="15">
                        <c:v>0.53350515463917525</c:v>
                      </c:pt>
                      <c:pt idx="16">
                        <c:v>0.65979381443298968</c:v>
                      </c:pt>
                      <c:pt idx="17">
                        <c:v>0.61340206185567014</c:v>
                      </c:pt>
                      <c:pt idx="18">
                        <c:v>0.44072164948453607</c:v>
                      </c:pt>
                      <c:pt idx="19">
                        <c:v>0.23969072164948454</c:v>
                      </c:pt>
                      <c:pt idx="20">
                        <c:v>0.35567010309278352</c:v>
                      </c:pt>
                      <c:pt idx="21">
                        <c:v>0.4845360824742268</c:v>
                      </c:pt>
                      <c:pt idx="22">
                        <c:v>0.35309278350515466</c:v>
                      </c:pt>
                      <c:pt idx="23">
                        <c:v>0.3015463917525773</c:v>
                      </c:pt>
                      <c:pt idx="24">
                        <c:v>0.40979381443298968</c:v>
                      </c:pt>
                      <c:pt idx="25">
                        <c:v>0.49742268041237114</c:v>
                      </c:pt>
                      <c:pt idx="26">
                        <c:v>0.4329896907216495</c:v>
                      </c:pt>
                      <c:pt idx="27">
                        <c:v>0.44329896907216493</c:v>
                      </c:pt>
                      <c:pt idx="28">
                        <c:v>0.4484536082474227</c:v>
                      </c:pt>
                      <c:pt idx="29">
                        <c:v>0.47938144329896909</c:v>
                      </c:pt>
                      <c:pt idx="30">
                        <c:v>0.64690721649484539</c:v>
                      </c:pt>
                      <c:pt idx="31">
                        <c:v>0.47938144329896909</c:v>
                      </c:pt>
                      <c:pt idx="32">
                        <c:v>0.4175257731958763</c:v>
                      </c:pt>
                      <c:pt idx="33">
                        <c:v>0.51804123711340211</c:v>
                      </c:pt>
                      <c:pt idx="34">
                        <c:v>0.69329896907216493</c:v>
                      </c:pt>
                      <c:pt idx="35">
                        <c:v>0.50257731958762886</c:v>
                      </c:pt>
                      <c:pt idx="36">
                        <c:v>0.67268041237113407</c:v>
                      </c:pt>
                      <c:pt idx="37">
                        <c:v>0.29896907216494845</c:v>
                      </c:pt>
                      <c:pt idx="38">
                        <c:v>0.15463917525773196</c:v>
                      </c:pt>
                      <c:pt idx="39">
                        <c:v>0.17268041237113402</c:v>
                      </c:pt>
                      <c:pt idx="40">
                        <c:v>0.29639175257731959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C7-4D14-AB11-6540E3BBAA30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e_norm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Sheet2!$J$2:$J$42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0.70982482863670981</c:v>
                      </c:pt>
                      <c:pt idx="2">
                        <c:v>0.76816450875856812</c:v>
                      </c:pt>
                      <c:pt idx="3">
                        <c:v>0.60213252094440217</c:v>
                      </c:pt>
                      <c:pt idx="4">
                        <c:v>0.62665651180502668</c:v>
                      </c:pt>
                      <c:pt idx="5">
                        <c:v>0.76176694592536176</c:v>
                      </c:pt>
                      <c:pt idx="6">
                        <c:v>0.70327494287890324</c:v>
                      </c:pt>
                      <c:pt idx="7">
                        <c:v>0.64356435643564358</c:v>
                      </c:pt>
                      <c:pt idx="8">
                        <c:v>0.56100533130236097</c:v>
                      </c:pt>
                      <c:pt idx="9">
                        <c:v>0.5788271134805788</c:v>
                      </c:pt>
                      <c:pt idx="10">
                        <c:v>0.62421934501142418</c:v>
                      </c:pt>
                      <c:pt idx="11">
                        <c:v>0.59649657273419654</c:v>
                      </c:pt>
                      <c:pt idx="12">
                        <c:v>0.61904036557501907</c:v>
                      </c:pt>
                      <c:pt idx="13">
                        <c:v>0.56831683168316827</c:v>
                      </c:pt>
                      <c:pt idx="14">
                        <c:v>0.60258948971820259</c:v>
                      </c:pt>
                      <c:pt idx="15">
                        <c:v>0.59725818735719727</c:v>
                      </c:pt>
                      <c:pt idx="16">
                        <c:v>0.57989337395277984</c:v>
                      </c:pt>
                      <c:pt idx="17">
                        <c:v>0.52520944402132519</c:v>
                      </c:pt>
                      <c:pt idx="18">
                        <c:v>0.52185833968012185</c:v>
                      </c:pt>
                      <c:pt idx="19">
                        <c:v>0.4974866717440975</c:v>
                      </c:pt>
                      <c:pt idx="20">
                        <c:v>0.5276466108149277</c:v>
                      </c:pt>
                      <c:pt idx="21">
                        <c:v>0.61904036557501907</c:v>
                      </c:pt>
                      <c:pt idx="22">
                        <c:v>0.61203351104341208</c:v>
                      </c:pt>
                      <c:pt idx="23">
                        <c:v>0.48743335872048743</c:v>
                      </c:pt>
                      <c:pt idx="24">
                        <c:v>0.59527798933739529</c:v>
                      </c:pt>
                      <c:pt idx="25">
                        <c:v>0.56527037319116524</c:v>
                      </c:pt>
                      <c:pt idx="26">
                        <c:v>0.58004569687738006</c:v>
                      </c:pt>
                      <c:pt idx="27">
                        <c:v>0.56283320639756285</c:v>
                      </c:pt>
                      <c:pt idx="28">
                        <c:v>0.59923838537699925</c:v>
                      </c:pt>
                      <c:pt idx="29">
                        <c:v>0.53008377760853009</c:v>
                      </c:pt>
                      <c:pt idx="30">
                        <c:v>0.7311500380807312</c:v>
                      </c:pt>
                      <c:pt idx="31">
                        <c:v>0.6196496572734197</c:v>
                      </c:pt>
                      <c:pt idx="32">
                        <c:v>0.57699923838537703</c:v>
                      </c:pt>
                      <c:pt idx="33">
                        <c:v>0.64600152322924598</c:v>
                      </c:pt>
                      <c:pt idx="34">
                        <c:v>0.61934501142421938</c:v>
                      </c:pt>
                      <c:pt idx="35">
                        <c:v>0.6173648134044174</c:v>
                      </c:pt>
                      <c:pt idx="36">
                        <c:v>0.6610814927646611</c:v>
                      </c:pt>
                      <c:pt idx="37">
                        <c:v>0.58415841584158412</c:v>
                      </c:pt>
                      <c:pt idx="38">
                        <c:v>0.60335110434120331</c:v>
                      </c:pt>
                      <c:pt idx="39">
                        <c:v>0.52170601675552175</c:v>
                      </c:pt>
                      <c:pt idx="40">
                        <c:v>0.50662604722010662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C7-4D14-AB11-6540E3BBAA30}"/>
                  </c:ext>
                </c:extLst>
              </c15:ser>
            </c15:filteredLineSeries>
          </c:ext>
        </c:extLst>
      </c:lineChart>
      <c:catAx>
        <c:axId val="10334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26680"/>
        <c:crosses val="autoZero"/>
        <c:auto val="1"/>
        <c:lblAlgn val="ctr"/>
        <c:lblOffset val="100"/>
        <c:noMultiLvlLbl val="0"/>
      </c:catAx>
      <c:valAx>
        <c:axId val="1033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Monthyl</a:t>
            </a:r>
            <a:r>
              <a:rPr lang="en-GB" baseline="0"/>
              <a:t> number of questions without activity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questions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Sheet2!$D$2:$D$42</c:f>
              <c:numCache>
                <c:formatCode>General</c:formatCode>
                <c:ptCount val="41"/>
                <c:pt idx="0">
                  <c:v>1398</c:v>
                </c:pt>
                <c:pt idx="1">
                  <c:v>1359</c:v>
                </c:pt>
                <c:pt idx="2">
                  <c:v>1524</c:v>
                </c:pt>
                <c:pt idx="3">
                  <c:v>1300</c:v>
                </c:pt>
                <c:pt idx="4">
                  <c:v>1338</c:v>
                </c:pt>
                <c:pt idx="5">
                  <c:v>1401</c:v>
                </c:pt>
                <c:pt idx="6">
                  <c:v>1304</c:v>
                </c:pt>
                <c:pt idx="7">
                  <c:v>1246</c:v>
                </c:pt>
                <c:pt idx="8">
                  <c:v>1153</c:v>
                </c:pt>
                <c:pt idx="9">
                  <c:v>1163</c:v>
                </c:pt>
                <c:pt idx="10">
                  <c:v>1278</c:v>
                </c:pt>
                <c:pt idx="11">
                  <c:v>1027</c:v>
                </c:pt>
                <c:pt idx="12">
                  <c:v>1248</c:v>
                </c:pt>
                <c:pt idx="13">
                  <c:v>1193</c:v>
                </c:pt>
                <c:pt idx="14">
                  <c:v>1394</c:v>
                </c:pt>
                <c:pt idx="15">
                  <c:v>1283</c:v>
                </c:pt>
                <c:pt idx="16">
                  <c:v>1275</c:v>
                </c:pt>
                <c:pt idx="17">
                  <c:v>1233</c:v>
                </c:pt>
                <c:pt idx="18">
                  <c:v>1232</c:v>
                </c:pt>
                <c:pt idx="19">
                  <c:v>1218</c:v>
                </c:pt>
                <c:pt idx="20">
                  <c:v>1008</c:v>
                </c:pt>
                <c:pt idx="21">
                  <c:v>1192</c:v>
                </c:pt>
                <c:pt idx="22">
                  <c:v>1266</c:v>
                </c:pt>
                <c:pt idx="23">
                  <c:v>977</c:v>
                </c:pt>
                <c:pt idx="24">
                  <c:v>1317</c:v>
                </c:pt>
                <c:pt idx="25">
                  <c:v>1303</c:v>
                </c:pt>
                <c:pt idx="26">
                  <c:v>1264</c:v>
                </c:pt>
                <c:pt idx="27">
                  <c:v>1183</c:v>
                </c:pt>
                <c:pt idx="28">
                  <c:v>1269</c:v>
                </c:pt>
                <c:pt idx="29">
                  <c:v>1233</c:v>
                </c:pt>
                <c:pt idx="30">
                  <c:v>1481</c:v>
                </c:pt>
                <c:pt idx="31">
                  <c:v>1330</c:v>
                </c:pt>
                <c:pt idx="32">
                  <c:v>1256</c:v>
                </c:pt>
                <c:pt idx="33">
                  <c:v>1349</c:v>
                </c:pt>
                <c:pt idx="34">
                  <c:v>1420</c:v>
                </c:pt>
                <c:pt idx="35">
                  <c:v>1200</c:v>
                </c:pt>
                <c:pt idx="36">
                  <c:v>1333</c:v>
                </c:pt>
                <c:pt idx="37">
                  <c:v>1429</c:v>
                </c:pt>
                <c:pt idx="38">
                  <c:v>1483</c:v>
                </c:pt>
                <c:pt idx="39">
                  <c:v>1527</c:v>
                </c:pt>
                <c:pt idx="40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F-410C-9214-8C051F148444}"/>
            </c:ext>
          </c:extLst>
        </c:ser>
        <c:ser>
          <c:idx val="1"/>
          <c:order val="1"/>
          <c:tx>
            <c:strRef>
              <c:f>Sheet2!$AD$1</c:f>
              <c:strCache>
                <c:ptCount val="1"/>
                <c:pt idx="0">
                  <c:v>of which questions without answer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Sheet2!$AD$2:$AD$42</c:f>
              <c:numCache>
                <c:formatCode>General</c:formatCode>
                <c:ptCount val="41"/>
                <c:pt idx="0">
                  <c:v>371</c:v>
                </c:pt>
                <c:pt idx="1">
                  <c:v>314</c:v>
                </c:pt>
                <c:pt idx="2">
                  <c:v>370</c:v>
                </c:pt>
                <c:pt idx="3">
                  <c:v>340</c:v>
                </c:pt>
                <c:pt idx="4">
                  <c:v>310</c:v>
                </c:pt>
                <c:pt idx="5">
                  <c:v>341</c:v>
                </c:pt>
                <c:pt idx="6">
                  <c:v>322</c:v>
                </c:pt>
                <c:pt idx="7">
                  <c:v>330</c:v>
                </c:pt>
                <c:pt idx="8">
                  <c:v>299</c:v>
                </c:pt>
                <c:pt idx="9">
                  <c:v>273</c:v>
                </c:pt>
                <c:pt idx="10">
                  <c:v>330</c:v>
                </c:pt>
                <c:pt idx="11">
                  <c:v>261</c:v>
                </c:pt>
                <c:pt idx="12">
                  <c:v>286</c:v>
                </c:pt>
                <c:pt idx="13">
                  <c:v>313</c:v>
                </c:pt>
                <c:pt idx="14">
                  <c:v>390</c:v>
                </c:pt>
                <c:pt idx="15">
                  <c:v>349</c:v>
                </c:pt>
                <c:pt idx="16">
                  <c:v>347</c:v>
                </c:pt>
                <c:pt idx="17">
                  <c:v>352</c:v>
                </c:pt>
                <c:pt idx="18">
                  <c:v>372</c:v>
                </c:pt>
                <c:pt idx="19">
                  <c:v>286</c:v>
                </c:pt>
                <c:pt idx="20">
                  <c:v>260</c:v>
                </c:pt>
                <c:pt idx="21">
                  <c:v>271</c:v>
                </c:pt>
                <c:pt idx="22">
                  <c:v>275</c:v>
                </c:pt>
                <c:pt idx="23">
                  <c:v>230</c:v>
                </c:pt>
                <c:pt idx="24">
                  <c:v>400</c:v>
                </c:pt>
                <c:pt idx="25">
                  <c:v>388</c:v>
                </c:pt>
                <c:pt idx="26">
                  <c:v>390</c:v>
                </c:pt>
                <c:pt idx="27">
                  <c:v>386</c:v>
                </c:pt>
                <c:pt idx="28">
                  <c:v>425</c:v>
                </c:pt>
                <c:pt idx="29">
                  <c:v>475</c:v>
                </c:pt>
                <c:pt idx="30">
                  <c:v>571</c:v>
                </c:pt>
                <c:pt idx="31">
                  <c:v>556</c:v>
                </c:pt>
                <c:pt idx="32">
                  <c:v>536</c:v>
                </c:pt>
                <c:pt idx="33">
                  <c:v>526</c:v>
                </c:pt>
                <c:pt idx="34">
                  <c:v>632</c:v>
                </c:pt>
                <c:pt idx="35">
                  <c:v>489</c:v>
                </c:pt>
                <c:pt idx="36">
                  <c:v>543</c:v>
                </c:pt>
                <c:pt idx="37">
                  <c:v>544</c:v>
                </c:pt>
                <c:pt idx="38">
                  <c:v>617</c:v>
                </c:pt>
                <c:pt idx="39">
                  <c:v>685</c:v>
                </c:pt>
                <c:pt idx="40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F-410C-9214-8C051F148444}"/>
            </c:ext>
          </c:extLst>
        </c:ser>
        <c:ser>
          <c:idx val="2"/>
          <c:order val="2"/>
          <c:tx>
            <c:strRef>
              <c:f>Sheet2!$AE$1</c:f>
              <c:strCache>
                <c:ptCount val="1"/>
                <c:pt idx="0">
                  <c:v>of which question without answer and without comment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Sheet2!$AE$2:$AE$42</c:f>
              <c:numCache>
                <c:formatCode>General</c:formatCode>
                <c:ptCount val="41"/>
                <c:pt idx="0">
                  <c:v>78</c:v>
                </c:pt>
                <c:pt idx="1">
                  <c:v>77</c:v>
                </c:pt>
                <c:pt idx="2">
                  <c:v>91</c:v>
                </c:pt>
                <c:pt idx="3">
                  <c:v>92</c:v>
                </c:pt>
                <c:pt idx="4">
                  <c:v>57</c:v>
                </c:pt>
                <c:pt idx="5">
                  <c:v>63</c:v>
                </c:pt>
                <c:pt idx="6">
                  <c:v>62</c:v>
                </c:pt>
                <c:pt idx="7">
                  <c:v>75</c:v>
                </c:pt>
                <c:pt idx="8">
                  <c:v>57</c:v>
                </c:pt>
                <c:pt idx="9">
                  <c:v>53</c:v>
                </c:pt>
                <c:pt idx="10">
                  <c:v>69</c:v>
                </c:pt>
                <c:pt idx="11">
                  <c:v>67</c:v>
                </c:pt>
                <c:pt idx="12">
                  <c:v>68</c:v>
                </c:pt>
                <c:pt idx="13">
                  <c:v>67</c:v>
                </c:pt>
                <c:pt idx="14">
                  <c:v>72</c:v>
                </c:pt>
                <c:pt idx="15">
                  <c:v>58</c:v>
                </c:pt>
                <c:pt idx="16">
                  <c:v>69</c:v>
                </c:pt>
                <c:pt idx="17">
                  <c:v>53</c:v>
                </c:pt>
                <c:pt idx="18">
                  <c:v>81</c:v>
                </c:pt>
                <c:pt idx="19">
                  <c:v>71</c:v>
                </c:pt>
                <c:pt idx="20">
                  <c:v>54</c:v>
                </c:pt>
                <c:pt idx="21">
                  <c:v>78</c:v>
                </c:pt>
                <c:pt idx="22">
                  <c:v>67</c:v>
                </c:pt>
                <c:pt idx="23">
                  <c:v>37</c:v>
                </c:pt>
                <c:pt idx="24">
                  <c:v>63</c:v>
                </c:pt>
                <c:pt idx="25">
                  <c:v>63</c:v>
                </c:pt>
                <c:pt idx="26">
                  <c:v>68</c:v>
                </c:pt>
                <c:pt idx="27">
                  <c:v>74</c:v>
                </c:pt>
                <c:pt idx="28">
                  <c:v>81</c:v>
                </c:pt>
                <c:pt idx="29">
                  <c:v>129</c:v>
                </c:pt>
                <c:pt idx="30">
                  <c:v>165</c:v>
                </c:pt>
                <c:pt idx="31">
                  <c:v>168</c:v>
                </c:pt>
                <c:pt idx="32">
                  <c:v>173</c:v>
                </c:pt>
                <c:pt idx="33">
                  <c:v>169</c:v>
                </c:pt>
                <c:pt idx="34">
                  <c:v>206</c:v>
                </c:pt>
                <c:pt idx="35">
                  <c:v>157</c:v>
                </c:pt>
                <c:pt idx="36">
                  <c:v>166</c:v>
                </c:pt>
                <c:pt idx="37">
                  <c:v>179</c:v>
                </c:pt>
                <c:pt idx="38">
                  <c:v>216</c:v>
                </c:pt>
                <c:pt idx="39">
                  <c:v>251</c:v>
                </c:pt>
                <c:pt idx="40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F-410C-9214-8C051F14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92904"/>
        <c:axId val="308694544"/>
      </c:lineChart>
      <c:catAx>
        <c:axId val="30869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94544"/>
        <c:crosses val="autoZero"/>
        <c:auto val="1"/>
        <c:lblAlgn val="ctr"/>
        <c:lblOffset val="100"/>
        <c:noMultiLvlLbl val="0"/>
      </c:catAx>
      <c:valAx>
        <c:axId val="3086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9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Sheet2!$G$1</c:f>
              <c:strCache>
                <c:ptCount val="1"/>
                <c:pt idx="0">
                  <c:v>a_norm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Sheet2!$A$2:$B$42</c:f>
              <c:multiLvlStrCache>
                <c:ptCount val="4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Sheet2!$G$2:$G$42</c:f>
              <c:numCache>
                <c:formatCode>General</c:formatCode>
                <c:ptCount val="41"/>
                <c:pt idx="0">
                  <c:v>1</c:v>
                </c:pt>
                <c:pt idx="1">
                  <c:v>1.032480995162405</c:v>
                </c:pt>
                <c:pt idx="2">
                  <c:v>1.128541810642709</c:v>
                </c:pt>
                <c:pt idx="3">
                  <c:v>0.9039391845196959</c:v>
                </c:pt>
                <c:pt idx="4">
                  <c:v>0.97097442985487215</c:v>
                </c:pt>
                <c:pt idx="5">
                  <c:v>0.99792674498963374</c:v>
                </c:pt>
                <c:pt idx="6">
                  <c:v>0.97581202487906016</c:v>
                </c:pt>
                <c:pt idx="7">
                  <c:v>0.93572909467864551</c:v>
                </c:pt>
                <c:pt idx="8">
                  <c:v>0.85694540428472699</c:v>
                </c:pt>
                <c:pt idx="9">
                  <c:v>0.86592950932964752</c:v>
                </c:pt>
                <c:pt idx="10">
                  <c:v>0.93780234968901177</c:v>
                </c:pt>
                <c:pt idx="11">
                  <c:v>0.83137525915687627</c:v>
                </c:pt>
                <c:pt idx="12">
                  <c:v>0.92190739460953697</c:v>
                </c:pt>
                <c:pt idx="13">
                  <c:v>0.83690393918451966</c:v>
                </c:pt>
                <c:pt idx="14">
                  <c:v>0.98617829993089146</c:v>
                </c:pt>
                <c:pt idx="15">
                  <c:v>0.92398064961990323</c:v>
                </c:pt>
                <c:pt idx="16">
                  <c:v>0.95024187975120944</c:v>
                </c:pt>
                <c:pt idx="17">
                  <c:v>0.861782999308915</c:v>
                </c:pt>
                <c:pt idx="18">
                  <c:v>0.85418106427090534</c:v>
                </c:pt>
                <c:pt idx="19">
                  <c:v>0.95093296475466482</c:v>
                </c:pt>
                <c:pt idx="20">
                  <c:v>0.78438147892190735</c:v>
                </c:pt>
                <c:pt idx="21">
                  <c:v>0.91292328956461644</c:v>
                </c:pt>
                <c:pt idx="22">
                  <c:v>0.99654457498272286</c:v>
                </c:pt>
                <c:pt idx="23">
                  <c:v>0.74015203870076018</c:v>
                </c:pt>
                <c:pt idx="24">
                  <c:v>0.89495507947477537</c:v>
                </c:pt>
                <c:pt idx="25">
                  <c:v>0.9039391845196959</c:v>
                </c:pt>
                <c:pt idx="26">
                  <c:v>0.85970974429854874</c:v>
                </c:pt>
                <c:pt idx="27">
                  <c:v>0.72978576364892878</c:v>
                </c:pt>
                <c:pt idx="28">
                  <c:v>0.83828610919143054</c:v>
                </c:pt>
                <c:pt idx="29">
                  <c:v>0.7498272287491361</c:v>
                </c:pt>
                <c:pt idx="30">
                  <c:v>0.89702833448514163</c:v>
                </c:pt>
                <c:pt idx="31">
                  <c:v>0.74844505874222533</c:v>
                </c:pt>
                <c:pt idx="32">
                  <c:v>0.72702142363510713</c:v>
                </c:pt>
                <c:pt idx="33">
                  <c:v>0.81824464409122322</c:v>
                </c:pt>
                <c:pt idx="34">
                  <c:v>0.79198341395991712</c:v>
                </c:pt>
                <c:pt idx="35">
                  <c:v>0.73255010366275053</c:v>
                </c:pt>
                <c:pt idx="36">
                  <c:v>0.76503109882515552</c:v>
                </c:pt>
                <c:pt idx="37">
                  <c:v>0.87353144436765717</c:v>
                </c:pt>
                <c:pt idx="38">
                  <c:v>0.82653766413268837</c:v>
                </c:pt>
                <c:pt idx="39">
                  <c:v>0.84450587422252932</c:v>
                </c:pt>
                <c:pt idx="40">
                  <c:v>0.84312370421561855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72E-8419-7BA43BC9089F}"/>
            </c:ext>
          </c:extLst>
        </c:ser>
        <c:ser>
          <c:idx val="4"/>
          <c:order val="3"/>
          <c:tx>
            <c:strRef>
              <c:f>Sheet2!$R$1</c:f>
              <c:strCache>
                <c:ptCount val="1"/>
                <c:pt idx="0">
                  <c:v>v_norm</c:v>
                </c:pt>
              </c:strCache>
            </c:strRef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Sheet2!$A$2:$B$42</c:f>
              <c:multiLvlStrCache>
                <c:ptCount val="4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Sheet2!$R$2:$R$42</c:f>
              <c:numCache>
                <c:formatCode>General</c:formatCode>
                <c:ptCount val="41"/>
                <c:pt idx="0">
                  <c:v>1</c:v>
                </c:pt>
                <c:pt idx="1">
                  <c:v>0.99802104884411258</c:v>
                </c:pt>
                <c:pt idx="2">
                  <c:v>1.122335162363947</c:v>
                </c:pt>
                <c:pt idx="3">
                  <c:v>0.83448772150760098</c:v>
                </c:pt>
                <c:pt idx="4">
                  <c:v>0.93262570837456149</c:v>
                </c:pt>
                <c:pt idx="5">
                  <c:v>1.0478546370423676</c:v>
                </c:pt>
                <c:pt idx="6">
                  <c:v>1.0189799406314652</c:v>
                </c:pt>
                <c:pt idx="7">
                  <c:v>0.94674822344157594</c:v>
                </c:pt>
                <c:pt idx="8">
                  <c:v>0.83178915174957269</c:v>
                </c:pt>
                <c:pt idx="9">
                  <c:v>0.9005127282540254</c:v>
                </c:pt>
                <c:pt idx="10">
                  <c:v>0.92102185841504003</c:v>
                </c:pt>
                <c:pt idx="11">
                  <c:v>0.87865431321399656</c:v>
                </c:pt>
                <c:pt idx="12">
                  <c:v>0.90537015381847619</c:v>
                </c:pt>
                <c:pt idx="13">
                  <c:v>0.81110011693802286</c:v>
                </c:pt>
                <c:pt idx="14">
                  <c:v>0.94467931996042098</c:v>
                </c:pt>
                <c:pt idx="15">
                  <c:v>0.92704866420796983</c:v>
                </c:pt>
                <c:pt idx="16">
                  <c:v>0.91553476657371591</c:v>
                </c:pt>
                <c:pt idx="17">
                  <c:v>0.75622919852478188</c:v>
                </c:pt>
                <c:pt idx="18">
                  <c:v>0.7142214626248089</c:v>
                </c:pt>
                <c:pt idx="19">
                  <c:v>0.72366645677790775</c:v>
                </c:pt>
                <c:pt idx="20">
                  <c:v>0.73365116488261217</c:v>
                </c:pt>
                <c:pt idx="21">
                  <c:v>0.81074030763695237</c:v>
                </c:pt>
                <c:pt idx="22">
                  <c:v>0.83034991454529095</c:v>
                </c:pt>
                <c:pt idx="23">
                  <c:v>0.67059458487001888</c:v>
                </c:pt>
                <c:pt idx="24">
                  <c:v>0.79544841234145902</c:v>
                </c:pt>
                <c:pt idx="25">
                  <c:v>0.83844562381937571</c:v>
                </c:pt>
                <c:pt idx="26">
                  <c:v>0.81694701808041736</c:v>
                </c:pt>
                <c:pt idx="27">
                  <c:v>0.78033642169650086</c:v>
                </c:pt>
                <c:pt idx="28">
                  <c:v>0.761716290366106</c:v>
                </c:pt>
                <c:pt idx="29">
                  <c:v>0.64909597913106054</c:v>
                </c:pt>
                <c:pt idx="30">
                  <c:v>0.74903301250337317</c:v>
                </c:pt>
                <c:pt idx="31">
                  <c:v>0.65935054421156791</c:v>
                </c:pt>
                <c:pt idx="32">
                  <c:v>0.62894665827111629</c:v>
                </c:pt>
                <c:pt idx="33">
                  <c:v>0.75146172528559863</c:v>
                </c:pt>
                <c:pt idx="34">
                  <c:v>0.77161104614554288</c:v>
                </c:pt>
                <c:pt idx="35">
                  <c:v>0.67329315462804717</c:v>
                </c:pt>
                <c:pt idx="36">
                  <c:v>0.76882252406224705</c:v>
                </c:pt>
                <c:pt idx="37">
                  <c:v>0.86084375281101011</c:v>
                </c:pt>
                <c:pt idx="38">
                  <c:v>0.89367635153368719</c:v>
                </c:pt>
                <c:pt idx="39">
                  <c:v>0.81361878204551585</c:v>
                </c:pt>
                <c:pt idx="40">
                  <c:v>0.78699289376630388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8-472E-8419-7BA43BC9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427664"/>
        <c:axId val="1033426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q_norm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Sheet2!$E$2:$E$42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0.97210300429184548</c:v>
                      </c:pt>
                      <c:pt idx="2">
                        <c:v>1.0901287553648069</c:v>
                      </c:pt>
                      <c:pt idx="3">
                        <c:v>0.92989985693848354</c:v>
                      </c:pt>
                      <c:pt idx="4">
                        <c:v>0.9570815450643777</c:v>
                      </c:pt>
                      <c:pt idx="5">
                        <c:v>1.002145922746781</c:v>
                      </c:pt>
                      <c:pt idx="6">
                        <c:v>0.93276108726752505</c:v>
                      </c:pt>
                      <c:pt idx="7">
                        <c:v>0.89127324749642345</c:v>
                      </c:pt>
                      <c:pt idx="8">
                        <c:v>0.82474964234620884</c:v>
                      </c:pt>
                      <c:pt idx="9">
                        <c:v>0.83190271816881256</c:v>
                      </c:pt>
                      <c:pt idx="10">
                        <c:v>0.91416309012875541</c:v>
                      </c:pt>
                      <c:pt idx="11">
                        <c:v>0.73462088698140204</c:v>
                      </c:pt>
                      <c:pt idx="12">
                        <c:v>0.89270386266094426</c:v>
                      </c:pt>
                      <c:pt idx="13">
                        <c:v>0.85336194563662371</c:v>
                      </c:pt>
                      <c:pt idx="14">
                        <c:v>0.99713876967095849</c:v>
                      </c:pt>
                      <c:pt idx="15">
                        <c:v>0.91773962804005726</c:v>
                      </c:pt>
                      <c:pt idx="16">
                        <c:v>0.91201716738197425</c:v>
                      </c:pt>
                      <c:pt idx="17">
                        <c:v>0.88197424892703857</c:v>
                      </c:pt>
                      <c:pt idx="18">
                        <c:v>0.88125894134477822</c:v>
                      </c:pt>
                      <c:pt idx="19">
                        <c:v>0.871244635193133</c:v>
                      </c:pt>
                      <c:pt idx="20">
                        <c:v>0.72103004291845496</c:v>
                      </c:pt>
                      <c:pt idx="21">
                        <c:v>0.85264663805436336</c:v>
                      </c:pt>
                      <c:pt idx="22">
                        <c:v>0.90557939914163088</c:v>
                      </c:pt>
                      <c:pt idx="23">
                        <c:v>0.69885550786838335</c:v>
                      </c:pt>
                      <c:pt idx="24">
                        <c:v>0.94206008583690992</c:v>
                      </c:pt>
                      <c:pt idx="25">
                        <c:v>0.9320457796852647</c:v>
                      </c:pt>
                      <c:pt idx="26">
                        <c:v>0.90414878397711018</c:v>
                      </c:pt>
                      <c:pt idx="27">
                        <c:v>0.84620886981401999</c:v>
                      </c:pt>
                      <c:pt idx="28">
                        <c:v>0.90772532188841204</c:v>
                      </c:pt>
                      <c:pt idx="29">
                        <c:v>0.88197424892703857</c:v>
                      </c:pt>
                      <c:pt idx="30">
                        <c:v>1.0593705293276108</c:v>
                      </c:pt>
                      <c:pt idx="31">
                        <c:v>0.95135908440629469</c:v>
                      </c:pt>
                      <c:pt idx="32">
                        <c:v>0.89842632331902716</c:v>
                      </c:pt>
                      <c:pt idx="33">
                        <c:v>0.96494992846924177</c:v>
                      </c:pt>
                      <c:pt idx="34">
                        <c:v>1.0157367668097281</c:v>
                      </c:pt>
                      <c:pt idx="35">
                        <c:v>0.85836909871244638</c:v>
                      </c:pt>
                      <c:pt idx="36">
                        <c:v>0.95350500715307585</c:v>
                      </c:pt>
                      <c:pt idx="37">
                        <c:v>1.0221745350500715</c:v>
                      </c:pt>
                      <c:pt idx="38">
                        <c:v>1.0608011444921317</c:v>
                      </c:pt>
                      <c:pt idx="39">
                        <c:v>1.092274678111588</c:v>
                      </c:pt>
                      <c:pt idx="40">
                        <c:v>1.1630901287553648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E8-472E-8419-7BA43BC9089F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Sheet2!$N$1</c15:sqref>
                        </c15:formulaRef>
                      </c:ext>
                    </c:extLst>
                    <c:strCache>
                      <c:ptCount val="1"/>
                      <c:pt idx="0">
                        <c:v>c_norm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Sheet2!$N$2:$N$42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1.0550724637681159</c:v>
                      </c:pt>
                      <c:pt idx="2">
                        <c:v>1.1498327759197324</c:v>
                      </c:pt>
                      <c:pt idx="3">
                        <c:v>0.91415830546265331</c:v>
                      </c:pt>
                      <c:pt idx="4">
                        <c:v>0.96700111482720175</c:v>
                      </c:pt>
                      <c:pt idx="5">
                        <c:v>1.0521739130434782</c:v>
                      </c:pt>
                      <c:pt idx="6">
                        <c:v>0.96254180602006689</c:v>
                      </c:pt>
                      <c:pt idx="7">
                        <c:v>0.89498327759197327</c:v>
                      </c:pt>
                      <c:pt idx="8">
                        <c:v>0.87959866220735783</c:v>
                      </c:pt>
                      <c:pt idx="9">
                        <c:v>0.85641025641025637</c:v>
                      </c:pt>
                      <c:pt idx="10">
                        <c:v>0.95161649944258642</c:v>
                      </c:pt>
                      <c:pt idx="11">
                        <c:v>0.73444816053511708</c:v>
                      </c:pt>
                      <c:pt idx="12">
                        <c:v>0.88561872909699002</c:v>
                      </c:pt>
                      <c:pt idx="13">
                        <c:v>0.83745819397993315</c:v>
                      </c:pt>
                      <c:pt idx="14">
                        <c:v>1.021850613154961</c:v>
                      </c:pt>
                      <c:pt idx="15">
                        <c:v>0.98439241917502784</c:v>
                      </c:pt>
                      <c:pt idx="16">
                        <c:v>0.94916387959866222</c:v>
                      </c:pt>
                      <c:pt idx="17">
                        <c:v>0.86778149386845038</c:v>
                      </c:pt>
                      <c:pt idx="18">
                        <c:v>0.82831661092530662</c:v>
                      </c:pt>
                      <c:pt idx="19">
                        <c:v>0.89186176142697882</c:v>
                      </c:pt>
                      <c:pt idx="20">
                        <c:v>0.80914158305462658</c:v>
                      </c:pt>
                      <c:pt idx="21">
                        <c:v>0.85841694537346713</c:v>
                      </c:pt>
                      <c:pt idx="22">
                        <c:v>0.92173913043478262</c:v>
                      </c:pt>
                      <c:pt idx="23">
                        <c:v>0.73288740245261985</c:v>
                      </c:pt>
                      <c:pt idx="24">
                        <c:v>0.98974358974358978</c:v>
                      </c:pt>
                      <c:pt idx="25">
                        <c:v>1.0060200668896322</c:v>
                      </c:pt>
                      <c:pt idx="26">
                        <c:v>0.91460423634336674</c:v>
                      </c:pt>
                      <c:pt idx="27">
                        <c:v>0.87781493868450389</c:v>
                      </c:pt>
                      <c:pt idx="28">
                        <c:v>0.8816053511705686</c:v>
                      </c:pt>
                      <c:pt idx="29">
                        <c:v>0.80780379041248607</c:v>
                      </c:pt>
                      <c:pt idx="30">
                        <c:v>0.94960981047937565</c:v>
                      </c:pt>
                      <c:pt idx="31">
                        <c:v>0.83299888517279819</c:v>
                      </c:pt>
                      <c:pt idx="32">
                        <c:v>0.79598662207357862</c:v>
                      </c:pt>
                      <c:pt idx="33">
                        <c:v>0.8804905239687848</c:v>
                      </c:pt>
                      <c:pt idx="34">
                        <c:v>0.87959866220735783</c:v>
                      </c:pt>
                      <c:pt idx="35">
                        <c:v>0.81204013377926421</c:v>
                      </c:pt>
                      <c:pt idx="36">
                        <c:v>0.90055741360089181</c:v>
                      </c:pt>
                      <c:pt idx="37">
                        <c:v>0.94938684503901893</c:v>
                      </c:pt>
                      <c:pt idx="38">
                        <c:v>0.84771460423634337</c:v>
                      </c:pt>
                      <c:pt idx="39">
                        <c:v>0.8655518394648829</c:v>
                      </c:pt>
                      <c:pt idx="40">
                        <c:v>0.93088071348940915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E8-472E-8419-7BA43BC9089F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Sheet2!$U$1</c15:sqref>
                        </c15:formulaRef>
                      </c:ext>
                    </c:extLst>
                    <c:strCache>
                      <c:ptCount val="1"/>
                      <c:pt idx="0">
                        <c:v>cl_norm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Sheet2!$U$2:$U$42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0.90463917525773196</c:v>
                      </c:pt>
                      <c:pt idx="2">
                        <c:v>0.94072164948453607</c:v>
                      </c:pt>
                      <c:pt idx="3">
                        <c:v>0.83762886597938147</c:v>
                      </c:pt>
                      <c:pt idx="4">
                        <c:v>0.93041237113402064</c:v>
                      </c:pt>
                      <c:pt idx="5">
                        <c:v>0.71649484536082475</c:v>
                      </c:pt>
                      <c:pt idx="6">
                        <c:v>0.83247422680412375</c:v>
                      </c:pt>
                      <c:pt idx="7">
                        <c:v>0.72422680412371132</c:v>
                      </c:pt>
                      <c:pt idx="8">
                        <c:v>0.64175257731958768</c:v>
                      </c:pt>
                      <c:pt idx="9">
                        <c:v>0.52835051546391754</c:v>
                      </c:pt>
                      <c:pt idx="10">
                        <c:v>0.62628865979381443</c:v>
                      </c:pt>
                      <c:pt idx="11">
                        <c:v>0.50257731958762886</c:v>
                      </c:pt>
                      <c:pt idx="12">
                        <c:v>0.55412371134020622</c:v>
                      </c:pt>
                      <c:pt idx="13">
                        <c:v>0.69329896907216493</c:v>
                      </c:pt>
                      <c:pt idx="14">
                        <c:v>0.53092783505154639</c:v>
                      </c:pt>
                      <c:pt idx="15">
                        <c:v>0.53350515463917525</c:v>
                      </c:pt>
                      <c:pt idx="16">
                        <c:v>0.65979381443298968</c:v>
                      </c:pt>
                      <c:pt idx="17">
                        <c:v>0.61340206185567014</c:v>
                      </c:pt>
                      <c:pt idx="18">
                        <c:v>0.44072164948453607</c:v>
                      </c:pt>
                      <c:pt idx="19">
                        <c:v>0.23969072164948454</c:v>
                      </c:pt>
                      <c:pt idx="20">
                        <c:v>0.35567010309278352</c:v>
                      </c:pt>
                      <c:pt idx="21">
                        <c:v>0.4845360824742268</c:v>
                      </c:pt>
                      <c:pt idx="22">
                        <c:v>0.35309278350515466</c:v>
                      </c:pt>
                      <c:pt idx="23">
                        <c:v>0.3015463917525773</c:v>
                      </c:pt>
                      <c:pt idx="24">
                        <c:v>0.40979381443298968</c:v>
                      </c:pt>
                      <c:pt idx="25">
                        <c:v>0.49742268041237114</c:v>
                      </c:pt>
                      <c:pt idx="26">
                        <c:v>0.4329896907216495</c:v>
                      </c:pt>
                      <c:pt idx="27">
                        <c:v>0.44329896907216493</c:v>
                      </c:pt>
                      <c:pt idx="28">
                        <c:v>0.4484536082474227</c:v>
                      </c:pt>
                      <c:pt idx="29">
                        <c:v>0.47938144329896909</c:v>
                      </c:pt>
                      <c:pt idx="30">
                        <c:v>0.64690721649484539</c:v>
                      </c:pt>
                      <c:pt idx="31">
                        <c:v>0.47938144329896909</c:v>
                      </c:pt>
                      <c:pt idx="32">
                        <c:v>0.4175257731958763</c:v>
                      </c:pt>
                      <c:pt idx="33">
                        <c:v>0.51804123711340211</c:v>
                      </c:pt>
                      <c:pt idx="34">
                        <c:v>0.69329896907216493</c:v>
                      </c:pt>
                      <c:pt idx="35">
                        <c:v>0.50257731958762886</c:v>
                      </c:pt>
                      <c:pt idx="36">
                        <c:v>0.67268041237113407</c:v>
                      </c:pt>
                      <c:pt idx="37">
                        <c:v>0.29896907216494845</c:v>
                      </c:pt>
                      <c:pt idx="38">
                        <c:v>0.15463917525773196</c:v>
                      </c:pt>
                      <c:pt idx="39">
                        <c:v>0.17268041237113402</c:v>
                      </c:pt>
                      <c:pt idx="40">
                        <c:v>0.29639175257731959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EE8-472E-8419-7BA43BC9089F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e_norm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Sheet2!$J$2:$J$42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0.70982482863670981</c:v>
                      </c:pt>
                      <c:pt idx="2">
                        <c:v>0.76816450875856812</c:v>
                      </c:pt>
                      <c:pt idx="3">
                        <c:v>0.60213252094440217</c:v>
                      </c:pt>
                      <c:pt idx="4">
                        <c:v>0.62665651180502668</c:v>
                      </c:pt>
                      <c:pt idx="5">
                        <c:v>0.76176694592536176</c:v>
                      </c:pt>
                      <c:pt idx="6">
                        <c:v>0.70327494287890324</c:v>
                      </c:pt>
                      <c:pt idx="7">
                        <c:v>0.64356435643564358</c:v>
                      </c:pt>
                      <c:pt idx="8">
                        <c:v>0.56100533130236097</c:v>
                      </c:pt>
                      <c:pt idx="9">
                        <c:v>0.5788271134805788</c:v>
                      </c:pt>
                      <c:pt idx="10">
                        <c:v>0.62421934501142418</c:v>
                      </c:pt>
                      <c:pt idx="11">
                        <c:v>0.59649657273419654</c:v>
                      </c:pt>
                      <c:pt idx="12">
                        <c:v>0.61904036557501907</c:v>
                      </c:pt>
                      <c:pt idx="13">
                        <c:v>0.56831683168316827</c:v>
                      </c:pt>
                      <c:pt idx="14">
                        <c:v>0.60258948971820259</c:v>
                      </c:pt>
                      <c:pt idx="15">
                        <c:v>0.59725818735719727</c:v>
                      </c:pt>
                      <c:pt idx="16">
                        <c:v>0.57989337395277984</c:v>
                      </c:pt>
                      <c:pt idx="17">
                        <c:v>0.52520944402132519</c:v>
                      </c:pt>
                      <c:pt idx="18">
                        <c:v>0.52185833968012185</c:v>
                      </c:pt>
                      <c:pt idx="19">
                        <c:v>0.4974866717440975</c:v>
                      </c:pt>
                      <c:pt idx="20">
                        <c:v>0.5276466108149277</c:v>
                      </c:pt>
                      <c:pt idx="21">
                        <c:v>0.61904036557501907</c:v>
                      </c:pt>
                      <c:pt idx="22">
                        <c:v>0.61203351104341208</c:v>
                      </c:pt>
                      <c:pt idx="23">
                        <c:v>0.48743335872048743</c:v>
                      </c:pt>
                      <c:pt idx="24">
                        <c:v>0.59527798933739529</c:v>
                      </c:pt>
                      <c:pt idx="25">
                        <c:v>0.56527037319116524</c:v>
                      </c:pt>
                      <c:pt idx="26">
                        <c:v>0.58004569687738006</c:v>
                      </c:pt>
                      <c:pt idx="27">
                        <c:v>0.56283320639756285</c:v>
                      </c:pt>
                      <c:pt idx="28">
                        <c:v>0.59923838537699925</c:v>
                      </c:pt>
                      <c:pt idx="29">
                        <c:v>0.53008377760853009</c:v>
                      </c:pt>
                      <c:pt idx="30">
                        <c:v>0.7311500380807312</c:v>
                      </c:pt>
                      <c:pt idx="31">
                        <c:v>0.6196496572734197</c:v>
                      </c:pt>
                      <c:pt idx="32">
                        <c:v>0.57699923838537703</c:v>
                      </c:pt>
                      <c:pt idx="33">
                        <c:v>0.64600152322924598</c:v>
                      </c:pt>
                      <c:pt idx="34">
                        <c:v>0.61934501142421938</c:v>
                      </c:pt>
                      <c:pt idx="35">
                        <c:v>0.6173648134044174</c:v>
                      </c:pt>
                      <c:pt idx="36">
                        <c:v>0.6610814927646611</c:v>
                      </c:pt>
                      <c:pt idx="37">
                        <c:v>0.58415841584158412</c:v>
                      </c:pt>
                      <c:pt idx="38">
                        <c:v>0.60335110434120331</c:v>
                      </c:pt>
                      <c:pt idx="39">
                        <c:v>0.52170601675552175</c:v>
                      </c:pt>
                      <c:pt idx="40">
                        <c:v>0.50662604722010662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EE8-472E-8419-7BA43BC9089F}"/>
                  </c:ext>
                </c:extLst>
              </c15:ser>
            </c15:filteredLineSeries>
          </c:ext>
        </c:extLst>
      </c:lineChart>
      <c:catAx>
        <c:axId val="10334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26680"/>
        <c:crosses val="autoZero"/>
        <c:auto val="1"/>
        <c:lblAlgn val="ctr"/>
        <c:lblOffset val="100"/>
        <c:noMultiLvlLbl val="0"/>
      </c:catAx>
      <c:valAx>
        <c:axId val="1033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questions</a:t>
            </a:r>
            <a:r>
              <a:rPr lang="en-GB" baseline="0"/>
              <a:t> vs. answers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questions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Sheet2!$D$2:$D$42</c:f>
              <c:numCache>
                <c:formatCode>General</c:formatCode>
                <c:ptCount val="41"/>
                <c:pt idx="0">
                  <c:v>1398</c:v>
                </c:pt>
                <c:pt idx="1">
                  <c:v>1359</c:v>
                </c:pt>
                <c:pt idx="2">
                  <c:v>1524</c:v>
                </c:pt>
                <c:pt idx="3">
                  <c:v>1300</c:v>
                </c:pt>
                <c:pt idx="4">
                  <c:v>1338</c:v>
                </c:pt>
                <c:pt idx="5">
                  <c:v>1401</c:v>
                </c:pt>
                <c:pt idx="6">
                  <c:v>1304</c:v>
                </c:pt>
                <c:pt idx="7">
                  <c:v>1246</c:v>
                </c:pt>
                <c:pt idx="8">
                  <c:v>1153</c:v>
                </c:pt>
                <c:pt idx="9">
                  <c:v>1163</c:v>
                </c:pt>
                <c:pt idx="10">
                  <c:v>1278</c:v>
                </c:pt>
                <c:pt idx="11">
                  <c:v>1027</c:v>
                </c:pt>
                <c:pt idx="12">
                  <c:v>1248</c:v>
                </c:pt>
                <c:pt idx="13">
                  <c:v>1193</c:v>
                </c:pt>
                <c:pt idx="14">
                  <c:v>1394</c:v>
                </c:pt>
                <c:pt idx="15">
                  <c:v>1283</c:v>
                </c:pt>
                <c:pt idx="16">
                  <c:v>1275</c:v>
                </c:pt>
                <c:pt idx="17">
                  <c:v>1233</c:v>
                </c:pt>
                <c:pt idx="18">
                  <c:v>1232</c:v>
                </c:pt>
                <c:pt idx="19">
                  <c:v>1218</c:v>
                </c:pt>
                <c:pt idx="20">
                  <c:v>1008</c:v>
                </c:pt>
                <c:pt idx="21">
                  <c:v>1192</c:v>
                </c:pt>
                <c:pt idx="22">
                  <c:v>1266</c:v>
                </c:pt>
                <c:pt idx="23">
                  <c:v>977</c:v>
                </c:pt>
                <c:pt idx="24">
                  <c:v>1317</c:v>
                </c:pt>
                <c:pt idx="25">
                  <c:v>1303</c:v>
                </c:pt>
                <c:pt idx="26">
                  <c:v>1264</c:v>
                </c:pt>
                <c:pt idx="27">
                  <c:v>1183</c:v>
                </c:pt>
                <c:pt idx="28">
                  <c:v>1269</c:v>
                </c:pt>
                <c:pt idx="29">
                  <c:v>1233</c:v>
                </c:pt>
                <c:pt idx="30">
                  <c:v>1481</c:v>
                </c:pt>
                <c:pt idx="31">
                  <c:v>1330</c:v>
                </c:pt>
                <c:pt idx="32">
                  <c:v>1256</c:v>
                </c:pt>
                <c:pt idx="33">
                  <c:v>1349</c:v>
                </c:pt>
                <c:pt idx="34">
                  <c:v>1420</c:v>
                </c:pt>
                <c:pt idx="35">
                  <c:v>1200</c:v>
                </c:pt>
                <c:pt idx="36">
                  <c:v>1333</c:v>
                </c:pt>
                <c:pt idx="37">
                  <c:v>1429</c:v>
                </c:pt>
                <c:pt idx="38">
                  <c:v>1483</c:v>
                </c:pt>
                <c:pt idx="39">
                  <c:v>1527</c:v>
                </c:pt>
                <c:pt idx="40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B-4B44-B52D-D3D60ACEB763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answers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Sheet2!$F$2:$F$42</c:f>
              <c:numCache>
                <c:formatCode>General</c:formatCode>
                <c:ptCount val="41"/>
                <c:pt idx="0">
                  <c:v>1447</c:v>
                </c:pt>
                <c:pt idx="1">
                  <c:v>1494</c:v>
                </c:pt>
                <c:pt idx="2">
                  <c:v>1633</c:v>
                </c:pt>
                <c:pt idx="3">
                  <c:v>1308</c:v>
                </c:pt>
                <c:pt idx="4">
                  <c:v>1405</c:v>
                </c:pt>
                <c:pt idx="5">
                  <c:v>1444</c:v>
                </c:pt>
                <c:pt idx="6">
                  <c:v>1412</c:v>
                </c:pt>
                <c:pt idx="7">
                  <c:v>1354</c:v>
                </c:pt>
                <c:pt idx="8">
                  <c:v>1240</c:v>
                </c:pt>
                <c:pt idx="9">
                  <c:v>1253</c:v>
                </c:pt>
                <c:pt idx="10">
                  <c:v>1357</c:v>
                </c:pt>
                <c:pt idx="11">
                  <c:v>1203</c:v>
                </c:pt>
                <c:pt idx="12">
                  <c:v>1334</c:v>
                </c:pt>
                <c:pt idx="13">
                  <c:v>1211</c:v>
                </c:pt>
                <c:pt idx="14">
                  <c:v>1427</c:v>
                </c:pt>
                <c:pt idx="15">
                  <c:v>1337</c:v>
                </c:pt>
                <c:pt idx="16">
                  <c:v>1375</c:v>
                </c:pt>
                <c:pt idx="17">
                  <c:v>1247</c:v>
                </c:pt>
                <c:pt idx="18">
                  <c:v>1236</c:v>
                </c:pt>
                <c:pt idx="19">
                  <c:v>1376</c:v>
                </c:pt>
                <c:pt idx="20">
                  <c:v>1135</c:v>
                </c:pt>
                <c:pt idx="21">
                  <c:v>1321</c:v>
                </c:pt>
                <c:pt idx="22">
                  <c:v>1442</c:v>
                </c:pt>
                <c:pt idx="23">
                  <c:v>1071</c:v>
                </c:pt>
                <c:pt idx="24">
                  <c:v>1295</c:v>
                </c:pt>
                <c:pt idx="25">
                  <c:v>1308</c:v>
                </c:pt>
                <c:pt idx="26">
                  <c:v>1244</c:v>
                </c:pt>
                <c:pt idx="27">
                  <c:v>1056</c:v>
                </c:pt>
                <c:pt idx="28">
                  <c:v>1213</c:v>
                </c:pt>
                <c:pt idx="29">
                  <c:v>1085</c:v>
                </c:pt>
                <c:pt idx="30">
                  <c:v>1298</c:v>
                </c:pt>
                <c:pt idx="31">
                  <c:v>1083</c:v>
                </c:pt>
                <c:pt idx="32">
                  <c:v>1052</c:v>
                </c:pt>
                <c:pt idx="33">
                  <c:v>1184</c:v>
                </c:pt>
                <c:pt idx="34">
                  <c:v>1146</c:v>
                </c:pt>
                <c:pt idx="35">
                  <c:v>1060</c:v>
                </c:pt>
                <c:pt idx="36">
                  <c:v>1107</c:v>
                </c:pt>
                <c:pt idx="37">
                  <c:v>1264</c:v>
                </c:pt>
                <c:pt idx="38">
                  <c:v>1196</c:v>
                </c:pt>
                <c:pt idx="39">
                  <c:v>1222</c:v>
                </c:pt>
                <c:pt idx="40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B-4B44-B52D-D3D60ACE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604368"/>
        <c:axId val="1388605024"/>
      </c:lineChart>
      <c:catAx>
        <c:axId val="13886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05024"/>
        <c:crosses val="autoZero"/>
        <c:auto val="1"/>
        <c:lblAlgn val="ctr"/>
        <c:lblOffset val="100"/>
        <c:tickMarkSkip val="3"/>
        <c:noMultiLvlLbl val="0"/>
      </c:catAx>
      <c:valAx>
        <c:axId val="13886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</a:t>
            </a:r>
            <a:r>
              <a:rPr lang="en-GB" baseline="0"/>
              <a:t>f edits (2017/1 = 1) and moderator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e_norm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Sheet2!$J$2:$J$42</c:f>
              <c:numCache>
                <c:formatCode>General</c:formatCode>
                <c:ptCount val="41"/>
                <c:pt idx="0">
                  <c:v>1</c:v>
                </c:pt>
                <c:pt idx="1">
                  <c:v>0.70982482863670981</c:v>
                </c:pt>
                <c:pt idx="2">
                  <c:v>0.76816450875856812</c:v>
                </c:pt>
                <c:pt idx="3">
                  <c:v>0.60213252094440217</c:v>
                </c:pt>
                <c:pt idx="4">
                  <c:v>0.62665651180502668</c:v>
                </c:pt>
                <c:pt idx="5">
                  <c:v>0.76176694592536176</c:v>
                </c:pt>
                <c:pt idx="6">
                  <c:v>0.70327494287890324</c:v>
                </c:pt>
                <c:pt idx="7">
                  <c:v>0.64356435643564358</c:v>
                </c:pt>
                <c:pt idx="8">
                  <c:v>0.56100533130236097</c:v>
                </c:pt>
                <c:pt idx="9">
                  <c:v>0.5788271134805788</c:v>
                </c:pt>
                <c:pt idx="10">
                  <c:v>0.62421934501142418</c:v>
                </c:pt>
                <c:pt idx="11">
                  <c:v>0.59649657273419654</c:v>
                </c:pt>
                <c:pt idx="12">
                  <c:v>0.61904036557501907</c:v>
                </c:pt>
                <c:pt idx="13">
                  <c:v>0.56831683168316827</c:v>
                </c:pt>
                <c:pt idx="14">
                  <c:v>0.60258948971820259</c:v>
                </c:pt>
                <c:pt idx="15">
                  <c:v>0.59725818735719727</c:v>
                </c:pt>
                <c:pt idx="16">
                  <c:v>0.57989337395277984</c:v>
                </c:pt>
                <c:pt idx="17">
                  <c:v>0.52520944402132519</c:v>
                </c:pt>
                <c:pt idx="18">
                  <c:v>0.52185833968012185</c:v>
                </c:pt>
                <c:pt idx="19">
                  <c:v>0.4974866717440975</c:v>
                </c:pt>
                <c:pt idx="20">
                  <c:v>0.5276466108149277</c:v>
                </c:pt>
                <c:pt idx="21">
                  <c:v>0.61904036557501907</c:v>
                </c:pt>
                <c:pt idx="22">
                  <c:v>0.61203351104341208</c:v>
                </c:pt>
                <c:pt idx="23">
                  <c:v>0.48743335872048743</c:v>
                </c:pt>
                <c:pt idx="24">
                  <c:v>0.59527798933739529</c:v>
                </c:pt>
                <c:pt idx="25">
                  <c:v>0.56527037319116524</c:v>
                </c:pt>
                <c:pt idx="26">
                  <c:v>0.58004569687738006</c:v>
                </c:pt>
                <c:pt idx="27">
                  <c:v>0.56283320639756285</c:v>
                </c:pt>
                <c:pt idx="28">
                  <c:v>0.59923838537699925</c:v>
                </c:pt>
                <c:pt idx="29">
                  <c:v>0.53008377760853009</c:v>
                </c:pt>
                <c:pt idx="30">
                  <c:v>0.7311500380807312</c:v>
                </c:pt>
                <c:pt idx="31">
                  <c:v>0.6196496572734197</c:v>
                </c:pt>
                <c:pt idx="32">
                  <c:v>0.57699923838537703</c:v>
                </c:pt>
                <c:pt idx="33">
                  <c:v>0.64600152322924598</c:v>
                </c:pt>
                <c:pt idx="34">
                  <c:v>0.61934501142421938</c:v>
                </c:pt>
                <c:pt idx="35">
                  <c:v>0.6173648134044174</c:v>
                </c:pt>
                <c:pt idx="36">
                  <c:v>0.6610814927646611</c:v>
                </c:pt>
                <c:pt idx="37">
                  <c:v>0.58415841584158412</c:v>
                </c:pt>
                <c:pt idx="38">
                  <c:v>0.60335110434120331</c:v>
                </c:pt>
                <c:pt idx="39">
                  <c:v>0.52170601675552175</c:v>
                </c:pt>
                <c:pt idx="40">
                  <c:v>0.50662604722010662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7-4BED-A3FF-2D05B99A3E95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e_share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Sheet2!$K$2:$K$42</c:f>
              <c:numCache>
                <c:formatCode>General</c:formatCode>
                <c:ptCount val="41"/>
                <c:pt idx="0">
                  <c:v>0.31987814166031986</c:v>
                </c:pt>
                <c:pt idx="1">
                  <c:v>0.43218884120171674</c:v>
                </c:pt>
                <c:pt idx="2">
                  <c:v>0.40432282371604206</c:v>
                </c:pt>
                <c:pt idx="3">
                  <c:v>0.42094611687326083</c:v>
                </c:pt>
                <c:pt idx="4">
                  <c:v>0.3925619834710744</c:v>
                </c:pt>
                <c:pt idx="5">
                  <c:v>0.35052989402119578</c:v>
                </c:pt>
                <c:pt idx="6">
                  <c:v>0.40307559021009315</c:v>
                </c:pt>
                <c:pt idx="7">
                  <c:v>0.39455621301775146</c:v>
                </c:pt>
                <c:pt idx="8">
                  <c:v>0.45153407548194407</c:v>
                </c:pt>
                <c:pt idx="9">
                  <c:v>0.41921052631578948</c:v>
                </c:pt>
                <c:pt idx="10">
                  <c:v>0.45729624206930208</c:v>
                </c:pt>
                <c:pt idx="11">
                  <c:v>0.34754851889683352</c:v>
                </c:pt>
                <c:pt idx="12">
                  <c:v>0.40821850393700787</c:v>
                </c:pt>
                <c:pt idx="13">
                  <c:v>0.5111230233181453</c:v>
                </c:pt>
                <c:pt idx="14">
                  <c:v>0.34504550050556115</c:v>
                </c:pt>
                <c:pt idx="15">
                  <c:v>0.30298393267023721</c:v>
                </c:pt>
                <c:pt idx="16">
                  <c:v>0.41581297609666407</c:v>
                </c:pt>
                <c:pt idx="17">
                  <c:v>0.39240139211136893</c:v>
                </c:pt>
                <c:pt idx="18">
                  <c:v>0.45446584938704027</c:v>
                </c:pt>
                <c:pt idx="19">
                  <c:v>0.21616656460502143</c:v>
                </c:pt>
                <c:pt idx="20">
                  <c:v>0.27713625866050806</c:v>
                </c:pt>
                <c:pt idx="21">
                  <c:v>0.33956692913385828</c:v>
                </c:pt>
                <c:pt idx="22">
                  <c:v>0.33250373320059728</c:v>
                </c:pt>
                <c:pt idx="23">
                  <c:v>0.3384375</c:v>
                </c:pt>
                <c:pt idx="24">
                  <c:v>0.33418628454452404</c:v>
                </c:pt>
                <c:pt idx="25">
                  <c:v>0.34815413635138776</c:v>
                </c:pt>
                <c:pt idx="26">
                  <c:v>0.32589285714285715</c:v>
                </c:pt>
                <c:pt idx="27">
                  <c:v>0.30365358592692826</c:v>
                </c:pt>
                <c:pt idx="28">
                  <c:v>0.35638027452974075</c:v>
                </c:pt>
                <c:pt idx="29">
                  <c:v>0.3040229885057471</c:v>
                </c:pt>
                <c:pt idx="30">
                  <c:v>0.37645833333333334</c:v>
                </c:pt>
                <c:pt idx="31">
                  <c:v>0.34513274336283184</c:v>
                </c:pt>
                <c:pt idx="32">
                  <c:v>0.31916578669482576</c:v>
                </c:pt>
                <c:pt idx="33">
                  <c:v>0.37656213157274226</c:v>
                </c:pt>
                <c:pt idx="34">
                  <c:v>0.34702410231185438</c:v>
                </c:pt>
                <c:pt idx="35">
                  <c:v>0.35825314581791268</c:v>
                </c:pt>
                <c:pt idx="36">
                  <c:v>0.36635944700460832</c:v>
                </c:pt>
                <c:pt idx="37">
                  <c:v>0.21616688396349412</c:v>
                </c:pt>
                <c:pt idx="38">
                  <c:v>9.4420600858369105E-2</c:v>
                </c:pt>
                <c:pt idx="39">
                  <c:v>0.10248175182481752</c:v>
                </c:pt>
                <c:pt idx="40">
                  <c:v>9.9819603126879139E-2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7-4BED-A3FF-2D05B99A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927736"/>
        <c:axId val="1287922816"/>
      </c:lineChart>
      <c:catAx>
        <c:axId val="128792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22816"/>
        <c:crosses val="autoZero"/>
        <c:auto val="1"/>
        <c:lblAlgn val="ctr"/>
        <c:lblOffset val="100"/>
        <c:tickMarkSkip val="3"/>
        <c:noMultiLvlLbl val="0"/>
      </c:catAx>
      <c:valAx>
        <c:axId val="12879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2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comments (2017/1 =</a:t>
            </a:r>
            <a:r>
              <a:rPr lang="en-GB" baseline="0"/>
              <a:t> 1) and moderator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c_norm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Sheet2!$N$2:$N$42</c:f>
              <c:numCache>
                <c:formatCode>General</c:formatCode>
                <c:ptCount val="41"/>
                <c:pt idx="0">
                  <c:v>1</c:v>
                </c:pt>
                <c:pt idx="1">
                  <c:v>1.0550724637681159</c:v>
                </c:pt>
                <c:pt idx="2">
                  <c:v>1.1498327759197324</c:v>
                </c:pt>
                <c:pt idx="3">
                  <c:v>0.91415830546265331</c:v>
                </c:pt>
                <c:pt idx="4">
                  <c:v>0.96700111482720175</c:v>
                </c:pt>
                <c:pt idx="5">
                  <c:v>1.0521739130434782</c:v>
                </c:pt>
                <c:pt idx="6">
                  <c:v>0.96254180602006689</c:v>
                </c:pt>
                <c:pt idx="7">
                  <c:v>0.89498327759197327</c:v>
                </c:pt>
                <c:pt idx="8">
                  <c:v>0.87959866220735783</c:v>
                </c:pt>
                <c:pt idx="9">
                  <c:v>0.85641025641025637</c:v>
                </c:pt>
                <c:pt idx="10">
                  <c:v>0.95161649944258642</c:v>
                </c:pt>
                <c:pt idx="11">
                  <c:v>0.73444816053511708</c:v>
                </c:pt>
                <c:pt idx="12">
                  <c:v>0.88561872909699002</c:v>
                </c:pt>
                <c:pt idx="13">
                  <c:v>0.83745819397993315</c:v>
                </c:pt>
                <c:pt idx="14">
                  <c:v>1.021850613154961</c:v>
                </c:pt>
                <c:pt idx="15">
                  <c:v>0.98439241917502784</c:v>
                </c:pt>
                <c:pt idx="16">
                  <c:v>0.94916387959866222</c:v>
                </c:pt>
                <c:pt idx="17">
                  <c:v>0.86778149386845038</c:v>
                </c:pt>
                <c:pt idx="18">
                  <c:v>0.82831661092530662</c:v>
                </c:pt>
                <c:pt idx="19">
                  <c:v>0.89186176142697882</c:v>
                </c:pt>
                <c:pt idx="20">
                  <c:v>0.80914158305462658</c:v>
                </c:pt>
                <c:pt idx="21">
                  <c:v>0.85841694537346713</c:v>
                </c:pt>
                <c:pt idx="22">
                  <c:v>0.92173913043478262</c:v>
                </c:pt>
                <c:pt idx="23">
                  <c:v>0.73288740245261985</c:v>
                </c:pt>
                <c:pt idx="24">
                  <c:v>0.98974358974358978</c:v>
                </c:pt>
                <c:pt idx="25">
                  <c:v>1.0060200668896322</c:v>
                </c:pt>
                <c:pt idx="26">
                  <c:v>0.91460423634336674</c:v>
                </c:pt>
                <c:pt idx="27">
                  <c:v>0.87781493868450389</c:v>
                </c:pt>
                <c:pt idx="28">
                  <c:v>0.8816053511705686</c:v>
                </c:pt>
                <c:pt idx="29">
                  <c:v>0.80780379041248607</c:v>
                </c:pt>
                <c:pt idx="30">
                  <c:v>0.94960981047937565</c:v>
                </c:pt>
                <c:pt idx="31">
                  <c:v>0.83299888517279819</c:v>
                </c:pt>
                <c:pt idx="32">
                  <c:v>0.79598662207357862</c:v>
                </c:pt>
                <c:pt idx="33">
                  <c:v>0.8804905239687848</c:v>
                </c:pt>
                <c:pt idx="34">
                  <c:v>0.87959866220735783</c:v>
                </c:pt>
                <c:pt idx="35">
                  <c:v>0.81204013377926421</c:v>
                </c:pt>
                <c:pt idx="36">
                  <c:v>0.90055741360089181</c:v>
                </c:pt>
                <c:pt idx="37">
                  <c:v>0.94938684503901893</c:v>
                </c:pt>
                <c:pt idx="38">
                  <c:v>0.84771460423634337</c:v>
                </c:pt>
                <c:pt idx="39">
                  <c:v>0.8655518394648829</c:v>
                </c:pt>
                <c:pt idx="40">
                  <c:v>0.93088071348940915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A-4148-92BE-2AD5689FD457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c_mod_share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Sheet2!$O$2:$O$42</c:f>
              <c:numCache>
                <c:formatCode>General</c:formatCode>
                <c:ptCount val="41"/>
                <c:pt idx="0">
                  <c:v>9.9665551839464878E-2</c:v>
                </c:pt>
                <c:pt idx="1">
                  <c:v>0.14095519864750633</c:v>
                </c:pt>
                <c:pt idx="2">
                  <c:v>0.13108396354469654</c:v>
                </c:pt>
                <c:pt idx="3">
                  <c:v>0.11243902439024391</c:v>
                </c:pt>
                <c:pt idx="4">
                  <c:v>0.13211897625086466</c:v>
                </c:pt>
                <c:pt idx="5">
                  <c:v>0.11252383979656706</c:v>
                </c:pt>
                <c:pt idx="6">
                  <c:v>7.4125550150567529E-2</c:v>
                </c:pt>
                <c:pt idx="7">
                  <c:v>7.0752366716492279E-2</c:v>
                </c:pt>
                <c:pt idx="8">
                  <c:v>7.3257287705956908E-2</c:v>
                </c:pt>
                <c:pt idx="9">
                  <c:v>7.1075240822702418E-2</c:v>
                </c:pt>
                <c:pt idx="10">
                  <c:v>7.9428303655107779E-2</c:v>
                </c:pt>
                <c:pt idx="11">
                  <c:v>6.4359441408621737E-2</c:v>
                </c:pt>
                <c:pt idx="12">
                  <c:v>6.8982880161127899E-2</c:v>
                </c:pt>
                <c:pt idx="13">
                  <c:v>8.2800851970181041E-2</c:v>
                </c:pt>
                <c:pt idx="14">
                  <c:v>6.6768492253982112E-2</c:v>
                </c:pt>
                <c:pt idx="15">
                  <c:v>6.5005662514156279E-2</c:v>
                </c:pt>
                <c:pt idx="16">
                  <c:v>5.7082452431289642E-2</c:v>
                </c:pt>
                <c:pt idx="17">
                  <c:v>6.783144912641316E-2</c:v>
                </c:pt>
                <c:pt idx="18">
                  <c:v>6.8909825033647371E-2</c:v>
                </c:pt>
                <c:pt idx="19">
                  <c:v>3.125E-2</c:v>
                </c:pt>
                <c:pt idx="20">
                  <c:v>4.767153485808763E-2</c:v>
                </c:pt>
                <c:pt idx="21">
                  <c:v>5.4285714285714284E-2</c:v>
                </c:pt>
                <c:pt idx="22">
                  <c:v>4.2573778422835024E-2</c:v>
                </c:pt>
                <c:pt idx="23">
                  <c:v>5.0806206267112866E-2</c:v>
                </c:pt>
                <c:pt idx="24">
                  <c:v>4.956071187204325E-2</c:v>
                </c:pt>
                <c:pt idx="25">
                  <c:v>7.2695035460992902E-2</c:v>
                </c:pt>
                <c:pt idx="26">
                  <c:v>5.3876157971721114E-2</c:v>
                </c:pt>
                <c:pt idx="27">
                  <c:v>4.9276098552197105E-2</c:v>
                </c:pt>
                <c:pt idx="28">
                  <c:v>6.6514921598381391E-2</c:v>
                </c:pt>
                <c:pt idx="29">
                  <c:v>5.3822798785536849E-2</c:v>
                </c:pt>
                <c:pt idx="30">
                  <c:v>6.4334350786569613E-2</c:v>
                </c:pt>
                <c:pt idx="31">
                  <c:v>4.8447537473233403E-2</c:v>
                </c:pt>
                <c:pt idx="32">
                  <c:v>4.7619047619047616E-2</c:v>
                </c:pt>
                <c:pt idx="33">
                  <c:v>5.9508736388959232E-2</c:v>
                </c:pt>
                <c:pt idx="34">
                  <c:v>6.4638783269961975E-2</c:v>
                </c:pt>
                <c:pt idx="35">
                  <c:v>5.3816584294343765E-2</c:v>
                </c:pt>
                <c:pt idx="36">
                  <c:v>6.4372369398365936E-2</c:v>
                </c:pt>
                <c:pt idx="37">
                  <c:v>7.1395021136683889E-2</c:v>
                </c:pt>
                <c:pt idx="38">
                  <c:v>5.5497106785902153E-2</c:v>
                </c:pt>
                <c:pt idx="39">
                  <c:v>5.6414219474497679E-2</c:v>
                </c:pt>
                <c:pt idx="40">
                  <c:v>7.4011976047904188E-2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A-4148-92BE-2AD5689F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43080"/>
        <c:axId val="519343736"/>
      </c:lineChart>
      <c:catAx>
        <c:axId val="51934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3736"/>
        <c:crosses val="autoZero"/>
        <c:auto val="1"/>
        <c:lblAlgn val="ctr"/>
        <c:lblOffset val="100"/>
        <c:noMultiLvlLbl val="0"/>
      </c:catAx>
      <c:valAx>
        <c:axId val="5193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3080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closure/deletion</a:t>
            </a:r>
            <a:r>
              <a:rPr lang="en-GB" baseline="0"/>
              <a:t> votes (1/2017 = 1) and moderator share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Sheet2!$U$1</c:f>
              <c:strCache>
                <c:ptCount val="1"/>
                <c:pt idx="0">
                  <c:v>cl_norm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Sheet2!$U$2:$U$42</c:f>
              <c:numCache>
                <c:formatCode>General</c:formatCode>
                <c:ptCount val="41"/>
                <c:pt idx="0">
                  <c:v>1</c:v>
                </c:pt>
                <c:pt idx="1">
                  <c:v>0.90463917525773196</c:v>
                </c:pt>
                <c:pt idx="2">
                  <c:v>0.94072164948453607</c:v>
                </c:pt>
                <c:pt idx="3">
                  <c:v>0.83762886597938147</c:v>
                </c:pt>
                <c:pt idx="4">
                  <c:v>0.93041237113402064</c:v>
                </c:pt>
                <c:pt idx="5">
                  <c:v>0.71649484536082475</c:v>
                </c:pt>
                <c:pt idx="6">
                  <c:v>0.83247422680412375</c:v>
                </c:pt>
                <c:pt idx="7">
                  <c:v>0.72422680412371132</c:v>
                </c:pt>
                <c:pt idx="8">
                  <c:v>0.64175257731958768</c:v>
                </c:pt>
                <c:pt idx="9">
                  <c:v>0.52835051546391754</c:v>
                </c:pt>
                <c:pt idx="10">
                  <c:v>0.62628865979381443</c:v>
                </c:pt>
                <c:pt idx="11">
                  <c:v>0.50257731958762886</c:v>
                </c:pt>
                <c:pt idx="12">
                  <c:v>0.55412371134020622</c:v>
                </c:pt>
                <c:pt idx="13">
                  <c:v>0.69329896907216493</c:v>
                </c:pt>
                <c:pt idx="14">
                  <c:v>0.53092783505154639</c:v>
                </c:pt>
                <c:pt idx="15">
                  <c:v>0.53350515463917525</c:v>
                </c:pt>
                <c:pt idx="16">
                  <c:v>0.65979381443298968</c:v>
                </c:pt>
                <c:pt idx="17">
                  <c:v>0.61340206185567014</c:v>
                </c:pt>
                <c:pt idx="18">
                  <c:v>0.44072164948453607</c:v>
                </c:pt>
                <c:pt idx="19">
                  <c:v>0.23969072164948454</c:v>
                </c:pt>
                <c:pt idx="20">
                  <c:v>0.35567010309278352</c:v>
                </c:pt>
                <c:pt idx="21">
                  <c:v>0.4845360824742268</c:v>
                </c:pt>
                <c:pt idx="22">
                  <c:v>0.35309278350515466</c:v>
                </c:pt>
                <c:pt idx="23">
                  <c:v>0.3015463917525773</c:v>
                </c:pt>
                <c:pt idx="24">
                  <c:v>0.40979381443298968</c:v>
                </c:pt>
                <c:pt idx="25">
                  <c:v>0.49742268041237114</c:v>
                </c:pt>
                <c:pt idx="26">
                  <c:v>0.4329896907216495</c:v>
                </c:pt>
                <c:pt idx="27">
                  <c:v>0.44329896907216493</c:v>
                </c:pt>
                <c:pt idx="28">
                  <c:v>0.4484536082474227</c:v>
                </c:pt>
                <c:pt idx="29">
                  <c:v>0.47938144329896909</c:v>
                </c:pt>
                <c:pt idx="30">
                  <c:v>0.64690721649484539</c:v>
                </c:pt>
                <c:pt idx="31">
                  <c:v>0.47938144329896909</c:v>
                </c:pt>
                <c:pt idx="32">
                  <c:v>0.4175257731958763</c:v>
                </c:pt>
                <c:pt idx="33">
                  <c:v>0.51804123711340211</c:v>
                </c:pt>
                <c:pt idx="34">
                  <c:v>0.69329896907216493</c:v>
                </c:pt>
                <c:pt idx="35">
                  <c:v>0.50257731958762886</c:v>
                </c:pt>
                <c:pt idx="36">
                  <c:v>0.67268041237113407</c:v>
                </c:pt>
                <c:pt idx="37">
                  <c:v>0.29896907216494845</c:v>
                </c:pt>
                <c:pt idx="38">
                  <c:v>0.15463917525773196</c:v>
                </c:pt>
                <c:pt idx="39">
                  <c:v>0.17268041237113402</c:v>
                </c:pt>
                <c:pt idx="40">
                  <c:v>0.29639175257731959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0-454E-83BB-F8B2DE4A3FE5}"/>
            </c:ext>
          </c:extLst>
        </c:ser>
        <c:ser>
          <c:idx val="1"/>
          <c:order val="1"/>
          <c:tx>
            <c:strRef>
              <c:f>Sheet2!$V$1</c:f>
              <c:strCache>
                <c:ptCount val="1"/>
                <c:pt idx="0">
                  <c:v>cl_mod_share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Sheet2!$V$2:$V$42</c:f>
              <c:numCache>
                <c:formatCode>General</c:formatCode>
                <c:ptCount val="41"/>
                <c:pt idx="0">
                  <c:v>0.89690721649484539</c:v>
                </c:pt>
                <c:pt idx="1">
                  <c:v>0.92592592592592593</c:v>
                </c:pt>
                <c:pt idx="2">
                  <c:v>0.90958904109589045</c:v>
                </c:pt>
                <c:pt idx="3">
                  <c:v>0.91076923076923078</c:v>
                </c:pt>
                <c:pt idx="4">
                  <c:v>0.92797783933518008</c:v>
                </c:pt>
                <c:pt idx="5">
                  <c:v>0.91007194244604317</c:v>
                </c:pt>
                <c:pt idx="6">
                  <c:v>0.89783281733746134</c:v>
                </c:pt>
                <c:pt idx="7">
                  <c:v>0.93594306049822062</c:v>
                </c:pt>
                <c:pt idx="8">
                  <c:v>0.86345381526104414</c:v>
                </c:pt>
                <c:pt idx="9">
                  <c:v>0.79512195121951224</c:v>
                </c:pt>
                <c:pt idx="10">
                  <c:v>0.81893004115226342</c:v>
                </c:pt>
                <c:pt idx="11">
                  <c:v>0.85128205128205126</c:v>
                </c:pt>
                <c:pt idx="12">
                  <c:v>0.86976744186046506</c:v>
                </c:pt>
                <c:pt idx="13">
                  <c:v>0.87732342007434949</c:v>
                </c:pt>
                <c:pt idx="14">
                  <c:v>0.88349514563106801</c:v>
                </c:pt>
                <c:pt idx="15">
                  <c:v>0.87922705314009664</c:v>
                </c:pt>
                <c:pt idx="16">
                  <c:v>0.8359375</c:v>
                </c:pt>
                <c:pt idx="17">
                  <c:v>0.86554621848739499</c:v>
                </c:pt>
                <c:pt idx="18">
                  <c:v>0.79532163742690054</c:v>
                </c:pt>
                <c:pt idx="19">
                  <c:v>0.74193548387096775</c:v>
                </c:pt>
                <c:pt idx="20">
                  <c:v>0.79710144927536231</c:v>
                </c:pt>
                <c:pt idx="21">
                  <c:v>0.7978723404255319</c:v>
                </c:pt>
                <c:pt idx="22">
                  <c:v>0.77372262773722633</c:v>
                </c:pt>
                <c:pt idx="23">
                  <c:v>0.82051282051282048</c:v>
                </c:pt>
                <c:pt idx="24">
                  <c:v>0.77987421383647804</c:v>
                </c:pt>
                <c:pt idx="25">
                  <c:v>0.87564766839378239</c:v>
                </c:pt>
                <c:pt idx="26">
                  <c:v>0.84523809523809523</c:v>
                </c:pt>
                <c:pt idx="27">
                  <c:v>0.86046511627906974</c:v>
                </c:pt>
                <c:pt idx="28">
                  <c:v>0.81034482758620685</c:v>
                </c:pt>
                <c:pt idx="29">
                  <c:v>0.83870967741935487</c:v>
                </c:pt>
                <c:pt idx="30">
                  <c:v>0.82470119521912355</c:v>
                </c:pt>
                <c:pt idx="31">
                  <c:v>0.84946236559139787</c:v>
                </c:pt>
                <c:pt idx="32">
                  <c:v>0.8271604938271605</c:v>
                </c:pt>
                <c:pt idx="33">
                  <c:v>0.85572139303482586</c:v>
                </c:pt>
                <c:pt idx="34">
                  <c:v>0.83271375464684017</c:v>
                </c:pt>
                <c:pt idx="35">
                  <c:v>0.93333333333333335</c:v>
                </c:pt>
                <c:pt idx="36">
                  <c:v>0.83524904214559392</c:v>
                </c:pt>
                <c:pt idx="37">
                  <c:v>0.80172413793103448</c:v>
                </c:pt>
                <c:pt idx="38">
                  <c:v>0.45</c:v>
                </c:pt>
                <c:pt idx="39">
                  <c:v>0.4925373134328358</c:v>
                </c:pt>
                <c:pt idx="40">
                  <c:v>0.75652173913043474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0-454E-83BB-F8B2DE4A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03704"/>
        <c:axId val="1125994848"/>
      </c:lineChart>
      <c:catAx>
        <c:axId val="112600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848"/>
        <c:crosses val="autoZero"/>
        <c:auto val="1"/>
        <c:lblAlgn val="ctr"/>
        <c:lblOffset val="100"/>
        <c:noMultiLvlLbl val="0"/>
      </c:catAx>
      <c:valAx>
        <c:axId val="11259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new users, answers and questions (1/2017=1.0)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q_norm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Sheet2!$E$2:$E$42</c:f>
              <c:numCache>
                <c:formatCode>General</c:formatCode>
                <c:ptCount val="41"/>
                <c:pt idx="0">
                  <c:v>1</c:v>
                </c:pt>
                <c:pt idx="1">
                  <c:v>0.97210300429184548</c:v>
                </c:pt>
                <c:pt idx="2">
                  <c:v>1.0901287553648069</c:v>
                </c:pt>
                <c:pt idx="3">
                  <c:v>0.92989985693848354</c:v>
                </c:pt>
                <c:pt idx="4">
                  <c:v>0.9570815450643777</c:v>
                </c:pt>
                <c:pt idx="5">
                  <c:v>1.002145922746781</c:v>
                </c:pt>
                <c:pt idx="6">
                  <c:v>0.93276108726752505</c:v>
                </c:pt>
                <c:pt idx="7">
                  <c:v>0.89127324749642345</c:v>
                </c:pt>
                <c:pt idx="8">
                  <c:v>0.82474964234620884</c:v>
                </c:pt>
                <c:pt idx="9">
                  <c:v>0.83190271816881256</c:v>
                </c:pt>
                <c:pt idx="10">
                  <c:v>0.91416309012875541</c:v>
                </c:pt>
                <c:pt idx="11">
                  <c:v>0.73462088698140204</c:v>
                </c:pt>
                <c:pt idx="12">
                  <c:v>0.89270386266094426</c:v>
                </c:pt>
                <c:pt idx="13">
                  <c:v>0.85336194563662371</c:v>
                </c:pt>
                <c:pt idx="14">
                  <c:v>0.99713876967095849</c:v>
                </c:pt>
                <c:pt idx="15">
                  <c:v>0.91773962804005726</c:v>
                </c:pt>
                <c:pt idx="16">
                  <c:v>0.91201716738197425</c:v>
                </c:pt>
                <c:pt idx="17">
                  <c:v>0.88197424892703857</c:v>
                </c:pt>
                <c:pt idx="18">
                  <c:v>0.88125894134477822</c:v>
                </c:pt>
                <c:pt idx="19">
                  <c:v>0.871244635193133</c:v>
                </c:pt>
                <c:pt idx="20">
                  <c:v>0.72103004291845496</c:v>
                </c:pt>
                <c:pt idx="21">
                  <c:v>0.85264663805436336</c:v>
                </c:pt>
                <c:pt idx="22">
                  <c:v>0.90557939914163088</c:v>
                </c:pt>
                <c:pt idx="23">
                  <c:v>0.69885550786838335</c:v>
                </c:pt>
                <c:pt idx="24">
                  <c:v>0.94206008583690992</c:v>
                </c:pt>
                <c:pt idx="25">
                  <c:v>0.9320457796852647</c:v>
                </c:pt>
                <c:pt idx="26">
                  <c:v>0.90414878397711018</c:v>
                </c:pt>
                <c:pt idx="27">
                  <c:v>0.84620886981401999</c:v>
                </c:pt>
                <c:pt idx="28">
                  <c:v>0.90772532188841204</c:v>
                </c:pt>
                <c:pt idx="29">
                  <c:v>0.88197424892703857</c:v>
                </c:pt>
                <c:pt idx="30">
                  <c:v>1.0593705293276108</c:v>
                </c:pt>
                <c:pt idx="31">
                  <c:v>0.95135908440629469</c:v>
                </c:pt>
                <c:pt idx="32">
                  <c:v>0.89842632331902716</c:v>
                </c:pt>
                <c:pt idx="33">
                  <c:v>0.96494992846924177</c:v>
                </c:pt>
                <c:pt idx="34">
                  <c:v>1.0157367668097281</c:v>
                </c:pt>
                <c:pt idx="35">
                  <c:v>0.85836909871244638</c:v>
                </c:pt>
                <c:pt idx="36">
                  <c:v>0.95350500715307585</c:v>
                </c:pt>
                <c:pt idx="37">
                  <c:v>1.0221745350500715</c:v>
                </c:pt>
                <c:pt idx="38">
                  <c:v>1.0608011444921317</c:v>
                </c:pt>
                <c:pt idx="39">
                  <c:v>1.092274678111588</c:v>
                </c:pt>
                <c:pt idx="40">
                  <c:v>1.1630901287553648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7-4363-B45B-4C354331104A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a_norm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Sheet2!$G$2:$G$42</c:f>
              <c:numCache>
                <c:formatCode>General</c:formatCode>
                <c:ptCount val="41"/>
                <c:pt idx="0">
                  <c:v>1</c:v>
                </c:pt>
                <c:pt idx="1">
                  <c:v>1.032480995162405</c:v>
                </c:pt>
                <c:pt idx="2">
                  <c:v>1.128541810642709</c:v>
                </c:pt>
                <c:pt idx="3">
                  <c:v>0.9039391845196959</c:v>
                </c:pt>
                <c:pt idx="4">
                  <c:v>0.97097442985487215</c:v>
                </c:pt>
                <c:pt idx="5">
                  <c:v>0.99792674498963374</c:v>
                </c:pt>
                <c:pt idx="6">
                  <c:v>0.97581202487906016</c:v>
                </c:pt>
                <c:pt idx="7">
                  <c:v>0.93572909467864551</c:v>
                </c:pt>
                <c:pt idx="8">
                  <c:v>0.85694540428472699</c:v>
                </c:pt>
                <c:pt idx="9">
                  <c:v>0.86592950932964752</c:v>
                </c:pt>
                <c:pt idx="10">
                  <c:v>0.93780234968901177</c:v>
                </c:pt>
                <c:pt idx="11">
                  <c:v>0.83137525915687627</c:v>
                </c:pt>
                <c:pt idx="12">
                  <c:v>0.92190739460953697</c:v>
                </c:pt>
                <c:pt idx="13">
                  <c:v>0.83690393918451966</c:v>
                </c:pt>
                <c:pt idx="14">
                  <c:v>0.98617829993089146</c:v>
                </c:pt>
                <c:pt idx="15">
                  <c:v>0.92398064961990323</c:v>
                </c:pt>
                <c:pt idx="16">
                  <c:v>0.95024187975120944</c:v>
                </c:pt>
                <c:pt idx="17">
                  <c:v>0.861782999308915</c:v>
                </c:pt>
                <c:pt idx="18">
                  <c:v>0.85418106427090534</c:v>
                </c:pt>
                <c:pt idx="19">
                  <c:v>0.95093296475466482</c:v>
                </c:pt>
                <c:pt idx="20">
                  <c:v>0.78438147892190735</c:v>
                </c:pt>
                <c:pt idx="21">
                  <c:v>0.91292328956461644</c:v>
                </c:pt>
                <c:pt idx="22">
                  <c:v>0.99654457498272286</c:v>
                </c:pt>
                <c:pt idx="23">
                  <c:v>0.74015203870076018</c:v>
                </c:pt>
                <c:pt idx="24">
                  <c:v>0.89495507947477537</c:v>
                </c:pt>
                <c:pt idx="25">
                  <c:v>0.9039391845196959</c:v>
                </c:pt>
                <c:pt idx="26">
                  <c:v>0.85970974429854874</c:v>
                </c:pt>
                <c:pt idx="27">
                  <c:v>0.72978576364892878</c:v>
                </c:pt>
                <c:pt idx="28">
                  <c:v>0.83828610919143054</c:v>
                </c:pt>
                <c:pt idx="29">
                  <c:v>0.7498272287491361</c:v>
                </c:pt>
                <c:pt idx="30">
                  <c:v>0.89702833448514163</c:v>
                </c:pt>
                <c:pt idx="31">
                  <c:v>0.74844505874222533</c:v>
                </c:pt>
                <c:pt idx="32">
                  <c:v>0.72702142363510713</c:v>
                </c:pt>
                <c:pt idx="33">
                  <c:v>0.81824464409122322</c:v>
                </c:pt>
                <c:pt idx="34">
                  <c:v>0.79198341395991712</c:v>
                </c:pt>
                <c:pt idx="35">
                  <c:v>0.73255010366275053</c:v>
                </c:pt>
                <c:pt idx="36">
                  <c:v>0.76503109882515552</c:v>
                </c:pt>
                <c:pt idx="37">
                  <c:v>0.87353144436765717</c:v>
                </c:pt>
                <c:pt idx="38">
                  <c:v>0.82653766413268837</c:v>
                </c:pt>
                <c:pt idx="39">
                  <c:v>0.84450587422252932</c:v>
                </c:pt>
                <c:pt idx="40">
                  <c:v>0.84312370421561855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7-4363-B45B-4C354331104A}"/>
            </c:ext>
          </c:extLst>
        </c:ser>
        <c:ser>
          <c:idx val="2"/>
          <c:order val="2"/>
          <c:tx>
            <c:strRef>
              <c:f>Sheet2!$X$1</c:f>
              <c:strCache>
                <c:ptCount val="1"/>
                <c:pt idx="0">
                  <c:v>u_norm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Sheet2!$X$2:$X$42</c:f>
              <c:numCache>
                <c:formatCode>General</c:formatCode>
                <c:ptCount val="41"/>
                <c:pt idx="0">
                  <c:v>1</c:v>
                </c:pt>
                <c:pt idx="1">
                  <c:v>1.0028280542986425</c:v>
                </c:pt>
                <c:pt idx="2">
                  <c:v>1.1436651583710407</c:v>
                </c:pt>
                <c:pt idx="3">
                  <c:v>1.0084841628959276</c:v>
                </c:pt>
                <c:pt idx="4">
                  <c:v>1.0616515837104072</c:v>
                </c:pt>
                <c:pt idx="5">
                  <c:v>1.0096153846153846</c:v>
                </c:pt>
                <c:pt idx="6">
                  <c:v>1.004524886877828</c:v>
                </c:pt>
                <c:pt idx="7">
                  <c:v>1.0429864253393666</c:v>
                </c:pt>
                <c:pt idx="8">
                  <c:v>0.93834841628959276</c:v>
                </c:pt>
                <c:pt idx="9">
                  <c:v>1.0435520361990951</c:v>
                </c:pt>
                <c:pt idx="10">
                  <c:v>1.0701357466063348</c:v>
                </c:pt>
                <c:pt idx="11">
                  <c:v>0.86595022624434392</c:v>
                </c:pt>
                <c:pt idx="12">
                  <c:v>1.0090497737556561</c:v>
                </c:pt>
                <c:pt idx="13">
                  <c:v>1.0164027149321266</c:v>
                </c:pt>
                <c:pt idx="14">
                  <c:v>1.2562217194570136</c:v>
                </c:pt>
                <c:pt idx="15">
                  <c:v>1.1538461538461537</c:v>
                </c:pt>
                <c:pt idx="16">
                  <c:v>1.0859728506787329</c:v>
                </c:pt>
                <c:pt idx="17">
                  <c:v>0.88970588235294112</c:v>
                </c:pt>
                <c:pt idx="18">
                  <c:v>0.9095022624434389</c:v>
                </c:pt>
                <c:pt idx="19">
                  <c:v>0.94909502262443435</c:v>
                </c:pt>
                <c:pt idx="20">
                  <c:v>0.8631221719457014</c:v>
                </c:pt>
                <c:pt idx="21">
                  <c:v>1.0248868778280542</c:v>
                </c:pt>
                <c:pt idx="22">
                  <c:v>1.0373303167420815</c:v>
                </c:pt>
                <c:pt idx="23">
                  <c:v>0.85350678733031671</c:v>
                </c:pt>
                <c:pt idx="24">
                  <c:v>1.0424208144796381</c:v>
                </c:pt>
                <c:pt idx="25">
                  <c:v>0.93665158371040724</c:v>
                </c:pt>
                <c:pt idx="26">
                  <c:v>0.98359728506787325</c:v>
                </c:pt>
                <c:pt idx="27">
                  <c:v>0.92420814479638014</c:v>
                </c:pt>
                <c:pt idx="28">
                  <c:v>0.93665158371040724</c:v>
                </c:pt>
                <c:pt idx="29">
                  <c:v>0.81561085972850678</c:v>
                </c:pt>
                <c:pt idx="30">
                  <c:v>0.93947963800904977</c:v>
                </c:pt>
                <c:pt idx="31">
                  <c:v>0.90780542986425339</c:v>
                </c:pt>
                <c:pt idx="32">
                  <c:v>0.81617647058823528</c:v>
                </c:pt>
                <c:pt idx="33">
                  <c:v>0.95022624434389136</c:v>
                </c:pt>
                <c:pt idx="34">
                  <c:v>0.88744343891402711</c:v>
                </c:pt>
                <c:pt idx="35">
                  <c:v>0.77828054298642535</c:v>
                </c:pt>
                <c:pt idx="36">
                  <c:v>0.89649321266968329</c:v>
                </c:pt>
                <c:pt idx="37">
                  <c:v>0.92760180995475117</c:v>
                </c:pt>
                <c:pt idx="38">
                  <c:v>0.97624434389140269</c:v>
                </c:pt>
                <c:pt idx="39">
                  <c:v>1.1787330316742082</c:v>
                </c:pt>
                <c:pt idx="40">
                  <c:v>1.0277149321266967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7-4363-B45B-4C354331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65744"/>
        <c:axId val="1471569024"/>
      </c:lineChart>
      <c:catAx>
        <c:axId val="14715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69024"/>
        <c:crosses val="autoZero"/>
        <c:auto val="1"/>
        <c:lblAlgn val="ctr"/>
        <c:lblOffset val="100"/>
        <c:tickMarkSkip val="3"/>
        <c:noMultiLvlLbl val="0"/>
      </c:catAx>
      <c:valAx>
        <c:axId val="14715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number of c</a:t>
            </a:r>
            <a:r>
              <a:rPr lang="en-GB"/>
              <a:t>omments per</a:t>
            </a:r>
            <a:r>
              <a:rPr lang="en-GB" baseline="0"/>
              <a:t> answer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Sheet2!$AB$2:$AB$42</c:f>
              <c:numCache>
                <c:formatCode>General</c:formatCode>
                <c:ptCount val="41"/>
                <c:pt idx="0">
                  <c:v>3.0995162404975813</c:v>
                </c:pt>
                <c:pt idx="1">
                  <c:v>3.1673360107095045</c:v>
                </c:pt>
                <c:pt idx="2">
                  <c:v>3.1579914268218006</c:v>
                </c:pt>
                <c:pt idx="3">
                  <c:v>3.1345565749235473</c:v>
                </c:pt>
                <c:pt idx="4">
                  <c:v>3.0868327402135232</c:v>
                </c:pt>
                <c:pt idx="5">
                  <c:v>3.2680055401662051</c:v>
                </c:pt>
                <c:pt idx="6">
                  <c:v>3.0573654390934846</c:v>
                </c:pt>
                <c:pt idx="7">
                  <c:v>2.9645494830132941</c:v>
                </c:pt>
                <c:pt idx="8">
                  <c:v>3.181451612903226</c:v>
                </c:pt>
                <c:pt idx="9">
                  <c:v>3.065442936951317</c:v>
                </c:pt>
                <c:pt idx="10">
                  <c:v>3.1451731761238024</c:v>
                </c:pt>
                <c:pt idx="11">
                  <c:v>2.7381546134663344</c:v>
                </c:pt>
                <c:pt idx="12">
                  <c:v>2.9775112443778111</c:v>
                </c:pt>
                <c:pt idx="13">
                  <c:v>3.1015689512799338</c:v>
                </c:pt>
                <c:pt idx="14">
                  <c:v>3.2116327960756834</c:v>
                </c:pt>
                <c:pt idx="15">
                  <c:v>3.3021690351533284</c:v>
                </c:pt>
                <c:pt idx="16">
                  <c:v>3.0960000000000001</c:v>
                </c:pt>
                <c:pt idx="17">
                  <c:v>3.1210906174819568</c:v>
                </c:pt>
                <c:pt idx="18">
                  <c:v>3.0056634304207122</c:v>
                </c:pt>
                <c:pt idx="19">
                  <c:v>2.9069767441860463</c:v>
                </c:pt>
                <c:pt idx="20">
                  <c:v>3.1973568281938327</c:v>
                </c:pt>
                <c:pt idx="21">
                  <c:v>2.9144587433762301</c:v>
                </c:pt>
                <c:pt idx="22">
                  <c:v>2.8668515950069349</c:v>
                </c:pt>
                <c:pt idx="23">
                  <c:v>3.0690943043884222</c:v>
                </c:pt>
                <c:pt idx="24">
                  <c:v>3.4277992277992277</c:v>
                </c:pt>
                <c:pt idx="25">
                  <c:v>3.4495412844036699</c:v>
                </c:pt>
                <c:pt idx="26">
                  <c:v>3.297427652733119</c:v>
                </c:pt>
                <c:pt idx="27">
                  <c:v>3.7282196969696968</c:v>
                </c:pt>
                <c:pt idx="28">
                  <c:v>3.259686727122836</c:v>
                </c:pt>
                <c:pt idx="29">
                  <c:v>3.3391705069124424</c:v>
                </c:pt>
                <c:pt idx="30">
                  <c:v>3.2812018489984593</c:v>
                </c:pt>
                <c:pt idx="31">
                  <c:v>3.4496768236380424</c:v>
                </c:pt>
                <c:pt idx="32">
                  <c:v>3.3935361216730038</c:v>
                </c:pt>
                <c:pt idx="33">
                  <c:v>3.3353040540540539</c:v>
                </c:pt>
                <c:pt idx="34">
                  <c:v>3.4424083769633507</c:v>
                </c:pt>
                <c:pt idx="35">
                  <c:v>3.4358490566037734</c:v>
                </c:pt>
                <c:pt idx="36">
                  <c:v>3.6485998193315266</c:v>
                </c:pt>
                <c:pt idx="37">
                  <c:v>3.3686708860759493</c:v>
                </c:pt>
                <c:pt idx="38">
                  <c:v>3.1789297658862878</c:v>
                </c:pt>
                <c:pt idx="39">
                  <c:v>3.1767594108019641</c:v>
                </c:pt>
                <c:pt idx="40">
                  <c:v>3.4221311475409837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7-4B04-83BE-CE82574B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66072"/>
        <c:axId val="1471566400"/>
      </c:lineChart>
      <c:catAx>
        <c:axId val="14715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66400"/>
        <c:crosses val="autoZero"/>
        <c:auto val="1"/>
        <c:lblAlgn val="ctr"/>
        <c:lblOffset val="100"/>
        <c:noMultiLvlLbl val="0"/>
      </c:catAx>
      <c:valAx>
        <c:axId val="14715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Aaverage number of</a:t>
            </a:r>
            <a:r>
              <a:rPr lang="en-GB" baseline="0"/>
              <a:t> answers per question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Sheet2!$Z$2:$Z$42</c:f>
              <c:numCache>
                <c:formatCode>General</c:formatCode>
                <c:ptCount val="41"/>
                <c:pt idx="0">
                  <c:v>1.0350500715307582</c:v>
                </c:pt>
                <c:pt idx="1">
                  <c:v>1.0993377483443709</c:v>
                </c:pt>
                <c:pt idx="2">
                  <c:v>1.071522309711286</c:v>
                </c:pt>
                <c:pt idx="3">
                  <c:v>1.0061538461538462</c:v>
                </c:pt>
                <c:pt idx="4">
                  <c:v>1.0500747384155455</c:v>
                </c:pt>
                <c:pt idx="5">
                  <c:v>1.0306923625981441</c:v>
                </c:pt>
                <c:pt idx="6">
                  <c:v>1.0828220858895705</c:v>
                </c:pt>
                <c:pt idx="7">
                  <c:v>1.086677367576244</c:v>
                </c:pt>
                <c:pt idx="8">
                  <c:v>1.0754553339115351</c:v>
                </c:pt>
                <c:pt idx="9">
                  <c:v>1.0773860705073086</c:v>
                </c:pt>
                <c:pt idx="10">
                  <c:v>1.0618153364632237</c:v>
                </c:pt>
                <c:pt idx="11">
                  <c:v>1.1713729308666017</c:v>
                </c:pt>
                <c:pt idx="12">
                  <c:v>1.0689102564102564</c:v>
                </c:pt>
                <c:pt idx="13">
                  <c:v>1.0150880134115674</c:v>
                </c:pt>
                <c:pt idx="14">
                  <c:v>1.0236728837876614</c:v>
                </c:pt>
                <c:pt idx="15">
                  <c:v>1.0420888542478566</c:v>
                </c:pt>
                <c:pt idx="16">
                  <c:v>1.0784313725490196</c:v>
                </c:pt>
                <c:pt idx="17">
                  <c:v>1.0113544201135443</c:v>
                </c:pt>
                <c:pt idx="18">
                  <c:v>1.0032467532467533</c:v>
                </c:pt>
                <c:pt idx="19">
                  <c:v>1.1297208538587848</c:v>
                </c:pt>
                <c:pt idx="20">
                  <c:v>1.1259920634920635</c:v>
                </c:pt>
                <c:pt idx="21">
                  <c:v>1.1082214765100671</c:v>
                </c:pt>
                <c:pt idx="22">
                  <c:v>1.1390205371248026</c:v>
                </c:pt>
                <c:pt idx="23">
                  <c:v>1.0962128966223132</c:v>
                </c:pt>
                <c:pt idx="24">
                  <c:v>0.98329536826119968</c:v>
                </c:pt>
                <c:pt idx="25">
                  <c:v>1.0038372985418265</c:v>
                </c:pt>
                <c:pt idx="26">
                  <c:v>0.98417721518987344</c:v>
                </c:pt>
                <c:pt idx="27">
                  <c:v>0.89264581572273882</c:v>
                </c:pt>
                <c:pt idx="28">
                  <c:v>0.95587076438140273</c:v>
                </c:pt>
                <c:pt idx="29">
                  <c:v>0.87996755879967559</c:v>
                </c:pt>
                <c:pt idx="30">
                  <c:v>0.87643484132343008</c:v>
                </c:pt>
                <c:pt idx="31">
                  <c:v>0.81428571428571428</c:v>
                </c:pt>
                <c:pt idx="32">
                  <c:v>0.83757961783439494</c:v>
                </c:pt>
                <c:pt idx="33">
                  <c:v>0.8776871756856931</c:v>
                </c:pt>
                <c:pt idx="34">
                  <c:v>0.8070422535211268</c:v>
                </c:pt>
                <c:pt idx="35">
                  <c:v>0.8833333333333333</c:v>
                </c:pt>
                <c:pt idx="36">
                  <c:v>0.83045761440360089</c:v>
                </c:pt>
                <c:pt idx="37">
                  <c:v>0.88453463960811751</c:v>
                </c:pt>
                <c:pt idx="38">
                  <c:v>0.8064733648010789</c:v>
                </c:pt>
                <c:pt idx="39">
                  <c:v>0.80026195153896529</c:v>
                </c:pt>
                <c:pt idx="40">
                  <c:v>0.7503075030750308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4-4C5D-A03B-41E6A6AA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66072"/>
        <c:axId val="1471566400"/>
      </c:lineChart>
      <c:catAx>
        <c:axId val="14715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66400"/>
        <c:crosses val="autoZero"/>
        <c:auto val="1"/>
        <c:lblAlgn val="ctr"/>
        <c:lblOffset val="100"/>
        <c:noMultiLvlLbl val="0"/>
      </c:catAx>
      <c:valAx>
        <c:axId val="14715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44</xdr:row>
      <xdr:rowOff>0</xdr:rowOff>
    </xdr:from>
    <xdr:to>
      <xdr:col>21</xdr:col>
      <xdr:colOff>167640</xdr:colOff>
      <xdr:row>59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A0B03-0E7F-4AD1-A476-F9CCBA05E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586740</xdr:colOff>
      <xdr:row>59</xdr:row>
      <xdr:rowOff>76200</xdr:rowOff>
    </xdr:from>
    <xdr:to>
      <xdr:col>21</xdr:col>
      <xdr:colOff>144780</xdr:colOff>
      <xdr:row>74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E16EB-E245-42C4-ACC0-30E285B4E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182F6-DC3B-4C3B-84B6-B915E1A44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15</xdr:row>
      <xdr:rowOff>0</xdr:rowOff>
    </xdr:from>
    <xdr:to>
      <xdr:col>8</xdr:col>
      <xdr:colOff>38100</xdr:colOff>
      <xdr:row>31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530FA-FDB8-49B6-A426-7EDD85FA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0</xdr:row>
      <xdr:rowOff>15240</xdr:rowOff>
    </xdr:from>
    <xdr:to>
      <xdr:col>18</xdr:col>
      <xdr:colOff>297180</xdr:colOff>
      <xdr:row>27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CB39F-21A2-4F36-9BBD-4B117DA1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15240</xdr:rowOff>
    </xdr:from>
    <xdr:to>
      <xdr:col>26</xdr:col>
      <xdr:colOff>304800</xdr:colOff>
      <xdr:row>15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54F514-63AE-43FF-805B-D68333D7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26</xdr:col>
      <xdr:colOff>304800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EA503E-628C-44C1-921B-9F1E2197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50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B43D36-4B05-48DB-853F-44CE5D941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</xdr:colOff>
      <xdr:row>50</xdr:row>
      <xdr:rowOff>152400</xdr:rowOff>
    </xdr:from>
    <xdr:to>
      <xdr:col>7</xdr:col>
      <xdr:colOff>320040</xdr:colOff>
      <xdr:row>65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7B0B88-B409-43D7-9A17-B89BCA250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5E7CA0-E750-4278-98C8-BE6771C64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F3AAEA-2F04-4297-B322-048E3E8104DC}" autoFormatId="16" applyNumberFormats="0" applyBorderFormats="0" applyFontFormats="0" applyPatternFormats="0" applyAlignmentFormats="0" applyWidthHeightFormats="0">
  <queryTableRefresh nextId="24" unboundColumnsRight="7">
    <queryTableFields count="23">
      <queryTableField id="1" name="year" tableColumnId="1"/>
      <queryTableField id="2" name="month" tableColumnId="2"/>
      <queryTableField id="22" dataBound="0" tableColumnId="25"/>
      <queryTableField id="3" name="questions" tableColumnId="3"/>
      <queryTableField id="9" dataBound="0" tableColumnId="9"/>
      <queryTableField id="4" name="answers" tableColumnId="4"/>
      <queryTableField id="10" dataBound="0" tableColumnId="10"/>
      <queryTableField id="5" name="edits" tableColumnId="5"/>
      <queryTableField id="15" dataBound="0" tableColumnId="15"/>
      <queryTableField id="11" dataBound="0" tableColumnId="11"/>
      <queryTableField id="16" dataBound="0" tableColumnId="17"/>
      <queryTableField id="6" name="comments" tableColumnId="6"/>
      <queryTableField id="20" dataBound="0" tableColumnId="23"/>
      <queryTableField id="12" dataBound="0" tableColumnId="12"/>
      <queryTableField id="21" dataBound="0" tableColumnId="24"/>
      <queryTableField id="7" name="up_down_votes" tableColumnId="7"/>
      <queryTableField id="19" dataBound="0" tableColumnId="22"/>
      <queryTableField id="13" dataBound="0" tableColumnId="13"/>
      <queryTableField id="8" dataBound="0" tableColumnId="8"/>
      <queryTableField id="17" dataBound="0" tableColumnId="20"/>
      <queryTableField id="14" dataBound="0" tableColumnId="14"/>
      <queryTableField id="18" dataBound="0" tableColumnId="21"/>
      <queryTableField id="23" dataBound="0" tableColumnId="26"/>
    </queryTableFields>
    <queryTableDeletedFields count="1">
      <deletedField name="close_delete_v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47043-78B5-4B30-94DC-BE6A0E043727}" name="monthly_totals" displayName="monthly_totals" ref="A1:W42" tableType="queryTable" totalsRowShown="0">
  <autoFilter ref="A1:W42" xr:uid="{726BA709-D136-4C4F-B7DB-37C4CBFFDB80}"/>
  <tableColumns count="23">
    <tableColumn id="1" xr3:uid="{DD106AD7-3763-493A-975F-265207589F4C}" uniqueName="1" name="year" queryTableFieldId="1"/>
    <tableColumn id="2" xr3:uid="{6807031C-1229-4897-8250-1CDF0A4BED47}" uniqueName="2" name="month" queryTableFieldId="2"/>
    <tableColumn id="25" xr3:uid="{9C9A2F09-4F57-42CC-B843-F5CFEDCFDCE0}" uniqueName="25" name="Column1" queryTableFieldId="22" dataDxfId="10">
      <calculatedColumnFormula>_xlfn.CONCAT(monthly_totals[[#This Row],[year]],"-",monthly_totals[[#This Row],[month]])</calculatedColumnFormula>
    </tableColumn>
    <tableColumn id="3" xr3:uid="{F97F720A-E162-4249-982E-C24FFA653025}" uniqueName="3" name="questions" queryTableFieldId="3"/>
    <tableColumn id="9" xr3:uid="{21624885-CEE8-41B9-91B9-5B162D3135EE}" uniqueName="9" name="q_norm" queryTableFieldId="9" dataDxfId="9">
      <calculatedColumnFormula>monthly_totals[[#This Row],[questions]]/$D$2</calculatedColumnFormula>
    </tableColumn>
    <tableColumn id="4" xr3:uid="{3F052A4A-6BAD-4BF9-A4DB-DE72F4DB14D5}" uniqueName="4" name="answers" queryTableFieldId="4"/>
    <tableColumn id="10" xr3:uid="{20629956-A6D8-4028-B224-8CAEBDB060BC}" uniqueName="10" name="a_norm" queryTableFieldId="10" dataDxfId="8">
      <calculatedColumnFormula>monthly_totals[[#This Row],[answers]]/$F$2</calculatedColumnFormula>
    </tableColumn>
    <tableColumn id="5" xr3:uid="{28FD390C-038F-455D-93B6-7951A322CA6F}" uniqueName="5" name="edits" queryTableFieldId="5"/>
    <tableColumn id="15" xr3:uid="{B43BF9CE-85C2-47FB-8BBE-1A588480B582}" uniqueName="15" name="edits_mod" queryTableFieldId="15"/>
    <tableColumn id="11" xr3:uid="{87E11E17-60E8-4CA6-A9A6-E01FF03ECFDA}" uniqueName="11" name="e_norm" queryTableFieldId="11" dataDxfId="7">
      <calculatedColumnFormula>monthly_totals[[#This Row],[edits]]/$H$2</calculatedColumnFormula>
    </tableColumn>
    <tableColumn id="17" xr3:uid="{0ECC83CA-E1D4-485A-9997-463F59D4D240}" uniqueName="17" name="e_share" queryTableFieldId="16" dataDxfId="6">
      <calculatedColumnFormula>monthly_totals[[#This Row],[edits_mod]]/monthly_totals[[#This Row],[edits]]</calculatedColumnFormula>
    </tableColumn>
    <tableColumn id="6" xr3:uid="{7C82F7F1-56F5-4AAC-97A1-B676E13E700C}" uniqueName="6" name="comments" queryTableFieldId="6"/>
    <tableColumn id="23" xr3:uid="{CDE6DE57-B4FF-4CBB-B83B-D03FDB0FD09B}" uniqueName="23" name="comments_mod" queryTableFieldId="20"/>
    <tableColumn id="12" xr3:uid="{0FDC9222-A96E-4864-8C88-03CAEBB88E1C}" uniqueName="12" name="c_norm" queryTableFieldId="12" dataDxfId="5">
      <calculatedColumnFormula>monthly_totals[[#This Row],[comments]]/$L$2</calculatedColumnFormula>
    </tableColumn>
    <tableColumn id="24" xr3:uid="{444E1A9C-97C5-4CF6-88D5-8637FD04D2D2}" uniqueName="24" name="c_mod_share" queryTableFieldId="21" dataDxfId="4">
      <calculatedColumnFormula>monthly_totals[[#This Row],[comments_mod]]/monthly_totals[[#This Row],[comments]]</calculatedColumnFormula>
    </tableColumn>
    <tableColumn id="7" xr3:uid="{9C54589C-9D42-4BDA-BA66-39A8BA0A347A}" uniqueName="7" name="up_down_votes" queryTableFieldId="7"/>
    <tableColumn id="22" xr3:uid="{36C0C7D5-CC95-4E8E-9B5E-932F5DA97F3E}" uniqueName="22" name="votes_mod" queryTableFieldId="19"/>
    <tableColumn id="13" xr3:uid="{704B93FE-999E-4DD8-8F95-E560841898D7}" uniqueName="13" name="v_norm" queryTableFieldId="13" dataDxfId="3">
      <calculatedColumnFormula>monthly_totals[up_down_votes]/$P$2</calculatedColumnFormula>
    </tableColumn>
    <tableColumn id="8" xr3:uid="{6B46E9C5-3787-4055-A9D1-496A09859BEC}" uniqueName="8" name="close_delete_votes" queryTableFieldId="8"/>
    <tableColumn id="20" xr3:uid="{E994AA50-FECC-4EF3-A925-770B9382984C}" uniqueName="20" name="close_delete_mod" queryTableFieldId="17"/>
    <tableColumn id="14" xr3:uid="{C9E5C7A8-0A2C-497B-8CCB-A483BD1E16CC}" uniqueName="14" name="cl_norm" queryTableFieldId="14" dataDxfId="2">
      <calculatedColumnFormula>monthly_totals[[#This Row],[close_delete_votes]]/$S$2</calculatedColumnFormula>
    </tableColumn>
    <tableColumn id="21" xr3:uid="{DD2B5223-272B-4ED2-9649-7E5DDF1A2700}" uniqueName="21" name="cl_mod_share" queryTableFieldId="18" dataDxfId="1">
      <calculatedColumnFormula>monthly_totals[[#This Row],[close_delete_mod]]/monthly_totals[[#This Row],[close_delete_votes]]</calculatedColumnFormula>
    </tableColumn>
    <tableColumn id="26" xr3:uid="{8C1CD293-0E5A-46A0-84D5-1F5376AE30C3}" uniqueName="26" name="users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164-E20A-42FF-9F69-A52B04FDCC66}">
  <dimension ref="A1:AE42"/>
  <sheetViews>
    <sheetView topLeftCell="P1" workbookViewId="0">
      <selection activeCell="T19" sqref="T19"/>
    </sheetView>
  </sheetViews>
  <sheetFormatPr defaultRowHeight="14.4" x14ac:dyDescent="0.3"/>
  <cols>
    <col min="1" max="1" width="6.88671875" bestFit="1" customWidth="1"/>
    <col min="4" max="4" width="11.33203125" bestFit="1" customWidth="1"/>
    <col min="5" max="5" width="11.33203125" customWidth="1"/>
    <col min="6" max="6" width="10" bestFit="1" customWidth="1"/>
    <col min="7" max="7" width="10" customWidth="1"/>
    <col min="8" max="8" width="7.21875" bestFit="1" customWidth="1"/>
    <col min="9" max="11" width="7.21875" customWidth="1"/>
    <col min="12" max="12" width="12.109375" bestFit="1" customWidth="1"/>
    <col min="13" max="15" width="12.109375" customWidth="1"/>
    <col min="16" max="16" width="16.88671875" bestFit="1" customWidth="1"/>
    <col min="17" max="18" width="16.88671875" customWidth="1"/>
    <col min="19" max="19" width="19.44140625" bestFit="1" customWidth="1"/>
    <col min="20" max="21" width="19.44140625" customWidth="1"/>
    <col min="25" max="25" width="8.109375" bestFit="1" customWidth="1"/>
    <col min="26" max="26" width="17" customWidth="1"/>
    <col min="27" max="27" width="14.109375" customWidth="1"/>
    <col min="28" max="28" width="15.5546875" customWidth="1"/>
    <col min="30" max="31" width="8.109375" bestFit="1" customWidth="1"/>
  </cols>
  <sheetData>
    <row r="1" spans="1:31" x14ac:dyDescent="0.3">
      <c r="A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10</v>
      </c>
      <c r="H1" t="s">
        <v>4</v>
      </c>
      <c r="I1" t="s">
        <v>15</v>
      </c>
      <c r="J1" t="s">
        <v>11</v>
      </c>
      <c r="K1" t="s">
        <v>16</v>
      </c>
      <c r="L1" t="s">
        <v>5</v>
      </c>
      <c r="M1" t="s">
        <v>20</v>
      </c>
      <c r="N1" t="s">
        <v>12</v>
      </c>
      <c r="O1" t="s">
        <v>21</v>
      </c>
      <c r="P1" t="s">
        <v>6</v>
      </c>
      <c r="Q1" t="s">
        <v>19</v>
      </c>
      <c r="R1" t="s">
        <v>13</v>
      </c>
      <c r="S1" t="s">
        <v>7</v>
      </c>
      <c r="T1" t="s">
        <v>17</v>
      </c>
      <c r="U1" t="s">
        <v>14</v>
      </c>
      <c r="V1" t="s">
        <v>18</v>
      </c>
      <c r="W1" t="s">
        <v>22</v>
      </c>
      <c r="X1" t="s">
        <v>23</v>
      </c>
      <c r="Y1" t="s">
        <v>27</v>
      </c>
      <c r="Z1" t="s">
        <v>24</v>
      </c>
      <c r="AA1" t="s">
        <v>26</v>
      </c>
      <c r="AB1" t="s">
        <v>25</v>
      </c>
      <c r="AD1" t="s">
        <v>28</v>
      </c>
      <c r="AE1" t="s">
        <v>29</v>
      </c>
    </row>
    <row r="2" spans="1:31" x14ac:dyDescent="0.3">
      <c r="A2">
        <v>2017</v>
      </c>
      <c r="B2">
        <v>1</v>
      </c>
      <c r="C2" t="str">
        <f>_xlfn.CONCAT(monthly_totals[[#This Row],[year]],"-",monthly_totals[[#This Row],[month]])</f>
        <v>2017-1</v>
      </c>
      <c r="D2">
        <v>1398</v>
      </c>
      <c r="E2">
        <f>monthly_totals[[#This Row],[questions]]/$D$2</f>
        <v>1</v>
      </c>
      <c r="F2">
        <v>1447</v>
      </c>
      <c r="G2">
        <f>monthly_totals[[#This Row],[answers]]/$F$2</f>
        <v>1</v>
      </c>
      <c r="H2">
        <v>6565</v>
      </c>
      <c r="I2">
        <v>2100</v>
      </c>
      <c r="J2">
        <f>monthly_totals[[#This Row],[edits]]/$H$2</f>
        <v>1</v>
      </c>
      <c r="K2">
        <f>monthly_totals[[#This Row],[edits_mod]]/monthly_totals[[#This Row],[edits]]</f>
        <v>0.31987814166031986</v>
      </c>
      <c r="L2">
        <v>4485</v>
      </c>
      <c r="M2">
        <v>447</v>
      </c>
      <c r="N2">
        <f>monthly_totals[[#This Row],[comments]]/$L$2</f>
        <v>1</v>
      </c>
      <c r="O2">
        <f>monthly_totals[[#This Row],[comments_mod]]/monthly_totals[[#This Row],[comments]]</f>
        <v>9.9665551839464878E-2</v>
      </c>
      <c r="P2">
        <v>11117</v>
      </c>
      <c r="Q2">
        <v>11</v>
      </c>
      <c r="R2">
        <f>monthly_totals[up_down_votes]/$P$2</f>
        <v>1</v>
      </c>
      <c r="S2">
        <v>388</v>
      </c>
      <c r="T2">
        <v>348</v>
      </c>
      <c r="U2">
        <f>monthly_totals[[#This Row],[close_delete_votes]]/$S$2</f>
        <v>1</v>
      </c>
      <c r="V2">
        <f>monthly_totals[[#This Row],[close_delete_mod]]/monthly_totals[[#This Row],[close_delete_votes]]</f>
        <v>0.89690721649484539</v>
      </c>
      <c r="W2" s="1">
        <v>1768</v>
      </c>
      <c r="X2">
        <f>monthly_totals[[#This Row],[users]]/$W$2</f>
        <v>1</v>
      </c>
      <c r="Y2">
        <v>371</v>
      </c>
      <c r="Z2">
        <f>monthly_totals[[#This Row],[answers]]/monthly_totals[[#This Row],[questions]]</f>
        <v>1.0350500715307582</v>
      </c>
      <c r="AA2">
        <f>monthly_totals[[#This Row],[comments]]/monthly_totals[[#This Row],[questions]]</f>
        <v>3.2081545064377681</v>
      </c>
      <c r="AB2">
        <f>monthly_totals[[#This Row],[comments]]/monthly_totals[[#This Row],[answers]]</f>
        <v>3.0995162404975813</v>
      </c>
      <c r="AD2">
        <v>371</v>
      </c>
      <c r="AE2">
        <v>78</v>
      </c>
    </row>
    <row r="3" spans="1:31" x14ac:dyDescent="0.3">
      <c r="A3">
        <v>2017</v>
      </c>
      <c r="B3">
        <v>2</v>
      </c>
      <c r="C3" t="str">
        <f>_xlfn.CONCAT(monthly_totals[[#This Row],[year]],"-",monthly_totals[[#This Row],[month]])</f>
        <v>2017-2</v>
      </c>
      <c r="D3">
        <v>1359</v>
      </c>
      <c r="E3">
        <f>monthly_totals[[#This Row],[questions]]/$D$2</f>
        <v>0.97210300429184548</v>
      </c>
      <c r="F3">
        <v>1494</v>
      </c>
      <c r="G3">
        <f>monthly_totals[[#This Row],[answers]]/$F$2</f>
        <v>1.032480995162405</v>
      </c>
      <c r="H3">
        <v>4660</v>
      </c>
      <c r="I3">
        <v>2014</v>
      </c>
      <c r="J3">
        <f>monthly_totals[[#This Row],[edits]]/$H$2</f>
        <v>0.70982482863670981</v>
      </c>
      <c r="K3">
        <f>monthly_totals[[#This Row],[edits_mod]]/monthly_totals[[#This Row],[edits]]</f>
        <v>0.43218884120171674</v>
      </c>
      <c r="L3">
        <v>4732</v>
      </c>
      <c r="M3">
        <v>667</v>
      </c>
      <c r="N3">
        <f>monthly_totals[[#This Row],[comments]]/$L$2</f>
        <v>1.0550724637681159</v>
      </c>
      <c r="O3">
        <f>monthly_totals[[#This Row],[comments_mod]]/monthly_totals[[#This Row],[comments]]</f>
        <v>0.14095519864750633</v>
      </c>
      <c r="P3">
        <v>11095</v>
      </c>
      <c r="Q3">
        <v>32</v>
      </c>
      <c r="R3">
        <f>monthly_totals[up_down_votes]/$P$2</f>
        <v>0.99802104884411258</v>
      </c>
      <c r="S3">
        <v>351</v>
      </c>
      <c r="T3">
        <v>325</v>
      </c>
      <c r="U3">
        <f>monthly_totals[[#This Row],[close_delete_votes]]/$S$2</f>
        <v>0.90463917525773196</v>
      </c>
      <c r="V3">
        <f>monthly_totals[[#This Row],[close_delete_mod]]/monthly_totals[[#This Row],[close_delete_votes]]</f>
        <v>0.92592592592592593</v>
      </c>
      <c r="W3" s="1">
        <v>1773</v>
      </c>
      <c r="X3">
        <f>monthly_totals[[#This Row],[users]]/$W$2</f>
        <v>1.0028280542986425</v>
      </c>
      <c r="Y3">
        <v>314</v>
      </c>
      <c r="Z3">
        <f>monthly_totals[[#This Row],[answers]]/monthly_totals[[#This Row],[questions]]</f>
        <v>1.0993377483443709</v>
      </c>
      <c r="AA3">
        <f>monthly_totals[[#This Row],[comments]]/monthly_totals[[#This Row],[questions]]</f>
        <v>3.4819720382634292</v>
      </c>
      <c r="AB3">
        <f>monthly_totals[[#This Row],[comments]]/monthly_totals[[#This Row],[answers]]</f>
        <v>3.1673360107095045</v>
      </c>
      <c r="AD3">
        <v>314</v>
      </c>
      <c r="AE3">
        <v>77</v>
      </c>
    </row>
    <row r="4" spans="1:31" x14ac:dyDescent="0.3">
      <c r="A4">
        <v>2017</v>
      </c>
      <c r="B4">
        <v>3</v>
      </c>
      <c r="C4" t="str">
        <f>_xlfn.CONCAT(monthly_totals[[#This Row],[year]],"-",monthly_totals[[#This Row],[month]])</f>
        <v>2017-3</v>
      </c>
      <c r="D4">
        <v>1524</v>
      </c>
      <c r="E4">
        <f>monthly_totals[[#This Row],[questions]]/$D$2</f>
        <v>1.0901287553648069</v>
      </c>
      <c r="F4">
        <v>1633</v>
      </c>
      <c r="G4">
        <f>monthly_totals[[#This Row],[answers]]/$F$2</f>
        <v>1.128541810642709</v>
      </c>
      <c r="H4">
        <v>5043</v>
      </c>
      <c r="I4">
        <v>2039</v>
      </c>
      <c r="J4">
        <f>monthly_totals[[#This Row],[edits]]/$H$2</f>
        <v>0.76816450875856812</v>
      </c>
      <c r="K4">
        <f>monthly_totals[[#This Row],[edits_mod]]/monthly_totals[[#This Row],[edits]]</f>
        <v>0.40432282371604206</v>
      </c>
      <c r="L4">
        <v>5157</v>
      </c>
      <c r="M4">
        <v>676</v>
      </c>
      <c r="N4">
        <f>monthly_totals[[#This Row],[comments]]/$L$2</f>
        <v>1.1498327759197324</v>
      </c>
      <c r="O4">
        <f>monthly_totals[[#This Row],[comments_mod]]/monthly_totals[[#This Row],[comments]]</f>
        <v>0.13108396354469654</v>
      </c>
      <c r="P4">
        <v>12477</v>
      </c>
      <c r="Q4">
        <v>22</v>
      </c>
      <c r="R4">
        <f>monthly_totals[up_down_votes]/$P$2</f>
        <v>1.122335162363947</v>
      </c>
      <c r="S4">
        <v>365</v>
      </c>
      <c r="T4">
        <v>332</v>
      </c>
      <c r="U4">
        <f>monthly_totals[[#This Row],[close_delete_votes]]/$S$2</f>
        <v>0.94072164948453607</v>
      </c>
      <c r="V4">
        <f>monthly_totals[[#This Row],[close_delete_mod]]/monthly_totals[[#This Row],[close_delete_votes]]</f>
        <v>0.90958904109589045</v>
      </c>
      <c r="W4" s="1">
        <v>2022</v>
      </c>
      <c r="X4">
        <f>monthly_totals[[#This Row],[users]]/$W$2</f>
        <v>1.1436651583710407</v>
      </c>
      <c r="Y4">
        <v>370</v>
      </c>
      <c r="Z4">
        <f>monthly_totals[[#This Row],[answers]]/monthly_totals[[#This Row],[questions]]</f>
        <v>1.071522309711286</v>
      </c>
      <c r="AA4">
        <f>monthly_totals[[#This Row],[comments]]/monthly_totals[[#This Row],[questions]]</f>
        <v>3.3838582677165356</v>
      </c>
      <c r="AB4">
        <f>monthly_totals[[#This Row],[comments]]/monthly_totals[[#This Row],[answers]]</f>
        <v>3.1579914268218006</v>
      </c>
      <c r="AD4">
        <v>370</v>
      </c>
      <c r="AE4">
        <v>91</v>
      </c>
    </row>
    <row r="5" spans="1:31" x14ac:dyDescent="0.3">
      <c r="A5">
        <v>2017</v>
      </c>
      <c r="B5">
        <v>4</v>
      </c>
      <c r="C5" t="str">
        <f>_xlfn.CONCAT(monthly_totals[[#This Row],[year]],"-",monthly_totals[[#This Row],[month]])</f>
        <v>2017-4</v>
      </c>
      <c r="D5">
        <v>1300</v>
      </c>
      <c r="E5">
        <f>monthly_totals[[#This Row],[questions]]/$D$2</f>
        <v>0.92989985693848354</v>
      </c>
      <c r="F5">
        <v>1308</v>
      </c>
      <c r="G5">
        <f>monthly_totals[[#This Row],[answers]]/$F$2</f>
        <v>0.9039391845196959</v>
      </c>
      <c r="H5">
        <v>3953</v>
      </c>
      <c r="I5">
        <v>1664</v>
      </c>
      <c r="J5">
        <f>monthly_totals[[#This Row],[edits]]/$H$2</f>
        <v>0.60213252094440217</v>
      </c>
      <c r="K5">
        <f>monthly_totals[[#This Row],[edits_mod]]/monthly_totals[[#This Row],[edits]]</f>
        <v>0.42094611687326083</v>
      </c>
      <c r="L5">
        <v>4100</v>
      </c>
      <c r="M5">
        <v>461</v>
      </c>
      <c r="N5">
        <f>monthly_totals[[#This Row],[comments]]/$L$2</f>
        <v>0.91415830546265331</v>
      </c>
      <c r="O5">
        <f>monthly_totals[[#This Row],[comments_mod]]/monthly_totals[[#This Row],[comments]]</f>
        <v>0.11243902439024391</v>
      </c>
      <c r="P5">
        <v>9277</v>
      </c>
      <c r="Q5">
        <v>12</v>
      </c>
      <c r="R5">
        <f>monthly_totals[up_down_votes]/$P$2</f>
        <v>0.83448772150760098</v>
      </c>
      <c r="S5">
        <v>325</v>
      </c>
      <c r="T5">
        <v>296</v>
      </c>
      <c r="U5">
        <f>monthly_totals[[#This Row],[close_delete_votes]]/$S$2</f>
        <v>0.83762886597938147</v>
      </c>
      <c r="V5">
        <f>monthly_totals[[#This Row],[close_delete_mod]]/monthly_totals[[#This Row],[close_delete_votes]]</f>
        <v>0.91076923076923078</v>
      </c>
      <c r="W5" s="1">
        <v>1783</v>
      </c>
      <c r="X5">
        <f>monthly_totals[[#This Row],[users]]/$W$2</f>
        <v>1.0084841628959276</v>
      </c>
      <c r="Y5">
        <v>340</v>
      </c>
      <c r="Z5">
        <f>monthly_totals[[#This Row],[answers]]/monthly_totals[[#This Row],[questions]]</f>
        <v>1.0061538461538462</v>
      </c>
      <c r="AA5">
        <f>monthly_totals[[#This Row],[comments]]/monthly_totals[[#This Row],[questions]]</f>
        <v>3.1538461538461537</v>
      </c>
      <c r="AB5">
        <f>monthly_totals[[#This Row],[comments]]/monthly_totals[[#This Row],[answers]]</f>
        <v>3.1345565749235473</v>
      </c>
      <c r="AD5">
        <v>340</v>
      </c>
      <c r="AE5">
        <v>92</v>
      </c>
    </row>
    <row r="6" spans="1:31" x14ac:dyDescent="0.3">
      <c r="A6">
        <v>2017</v>
      </c>
      <c r="B6">
        <v>5</v>
      </c>
      <c r="C6" t="str">
        <f>_xlfn.CONCAT(monthly_totals[[#This Row],[year]],"-",monthly_totals[[#This Row],[month]])</f>
        <v>2017-5</v>
      </c>
      <c r="D6">
        <v>1338</v>
      </c>
      <c r="E6">
        <f>monthly_totals[[#This Row],[questions]]/$D$2</f>
        <v>0.9570815450643777</v>
      </c>
      <c r="F6">
        <v>1405</v>
      </c>
      <c r="G6">
        <f>monthly_totals[[#This Row],[answers]]/$F$2</f>
        <v>0.97097442985487215</v>
      </c>
      <c r="H6">
        <v>4114</v>
      </c>
      <c r="I6">
        <v>1615</v>
      </c>
      <c r="J6">
        <f>monthly_totals[[#This Row],[edits]]/$H$2</f>
        <v>0.62665651180502668</v>
      </c>
      <c r="K6">
        <f>monthly_totals[[#This Row],[edits_mod]]/monthly_totals[[#This Row],[edits]]</f>
        <v>0.3925619834710744</v>
      </c>
      <c r="L6">
        <v>4337</v>
      </c>
      <c r="M6">
        <v>573</v>
      </c>
      <c r="N6">
        <f>monthly_totals[[#This Row],[comments]]/$L$2</f>
        <v>0.96700111482720175</v>
      </c>
      <c r="O6">
        <f>monthly_totals[[#This Row],[comments_mod]]/monthly_totals[[#This Row],[comments]]</f>
        <v>0.13211897625086466</v>
      </c>
      <c r="P6">
        <v>10368</v>
      </c>
      <c r="Q6">
        <v>7</v>
      </c>
      <c r="R6">
        <f>monthly_totals[up_down_votes]/$P$2</f>
        <v>0.93262570837456149</v>
      </c>
      <c r="S6">
        <v>361</v>
      </c>
      <c r="T6">
        <v>335</v>
      </c>
      <c r="U6">
        <f>monthly_totals[[#This Row],[close_delete_votes]]/$S$2</f>
        <v>0.93041237113402064</v>
      </c>
      <c r="V6">
        <f>monthly_totals[[#This Row],[close_delete_mod]]/monthly_totals[[#This Row],[close_delete_votes]]</f>
        <v>0.92797783933518008</v>
      </c>
      <c r="W6" s="1">
        <v>1877</v>
      </c>
      <c r="X6">
        <f>monthly_totals[[#This Row],[users]]/$W$2</f>
        <v>1.0616515837104072</v>
      </c>
      <c r="Y6">
        <v>310</v>
      </c>
      <c r="Z6">
        <f>monthly_totals[[#This Row],[answers]]/monthly_totals[[#This Row],[questions]]</f>
        <v>1.0500747384155455</v>
      </c>
      <c r="AA6">
        <f>monthly_totals[[#This Row],[comments]]/monthly_totals[[#This Row],[questions]]</f>
        <v>3.2414050822122573</v>
      </c>
      <c r="AB6">
        <f>monthly_totals[[#This Row],[comments]]/monthly_totals[[#This Row],[answers]]</f>
        <v>3.0868327402135232</v>
      </c>
      <c r="AD6">
        <v>310</v>
      </c>
      <c r="AE6">
        <v>57</v>
      </c>
    </row>
    <row r="7" spans="1:31" x14ac:dyDescent="0.3">
      <c r="A7">
        <v>2017</v>
      </c>
      <c r="B7">
        <v>6</v>
      </c>
      <c r="C7" t="str">
        <f>_xlfn.CONCAT(monthly_totals[[#This Row],[year]],"-",monthly_totals[[#This Row],[month]])</f>
        <v>2017-6</v>
      </c>
      <c r="D7">
        <v>1401</v>
      </c>
      <c r="E7">
        <f>monthly_totals[[#This Row],[questions]]/$D$2</f>
        <v>1.002145922746781</v>
      </c>
      <c r="F7">
        <v>1444</v>
      </c>
      <c r="G7">
        <f>monthly_totals[[#This Row],[answers]]/$F$2</f>
        <v>0.99792674498963374</v>
      </c>
      <c r="H7">
        <v>5001</v>
      </c>
      <c r="I7">
        <v>1753</v>
      </c>
      <c r="J7">
        <f>monthly_totals[[#This Row],[edits]]/$H$2</f>
        <v>0.76176694592536176</v>
      </c>
      <c r="K7">
        <f>monthly_totals[[#This Row],[edits_mod]]/monthly_totals[[#This Row],[edits]]</f>
        <v>0.35052989402119578</v>
      </c>
      <c r="L7">
        <v>4719</v>
      </c>
      <c r="M7">
        <v>531</v>
      </c>
      <c r="N7">
        <f>monthly_totals[[#This Row],[comments]]/$L$2</f>
        <v>1.0521739130434782</v>
      </c>
      <c r="O7">
        <f>monthly_totals[[#This Row],[comments_mod]]/monthly_totals[[#This Row],[comments]]</f>
        <v>0.11252383979656706</v>
      </c>
      <c r="P7">
        <v>11649</v>
      </c>
      <c r="Q7">
        <v>20</v>
      </c>
      <c r="R7">
        <f>monthly_totals[up_down_votes]/$P$2</f>
        <v>1.0478546370423676</v>
      </c>
      <c r="S7">
        <v>278</v>
      </c>
      <c r="T7">
        <v>253</v>
      </c>
      <c r="U7">
        <f>monthly_totals[[#This Row],[close_delete_votes]]/$S$2</f>
        <v>0.71649484536082475</v>
      </c>
      <c r="V7">
        <f>monthly_totals[[#This Row],[close_delete_mod]]/monthly_totals[[#This Row],[close_delete_votes]]</f>
        <v>0.91007194244604317</v>
      </c>
      <c r="W7" s="1">
        <v>1785</v>
      </c>
      <c r="X7">
        <f>monthly_totals[[#This Row],[users]]/$W$2</f>
        <v>1.0096153846153846</v>
      </c>
      <c r="Y7">
        <v>341</v>
      </c>
      <c r="Z7">
        <f>monthly_totals[[#This Row],[answers]]/monthly_totals[[#This Row],[questions]]</f>
        <v>1.0306923625981441</v>
      </c>
      <c r="AA7">
        <f>monthly_totals[[#This Row],[comments]]/monthly_totals[[#This Row],[questions]]</f>
        <v>3.3683083511777303</v>
      </c>
      <c r="AB7">
        <f>monthly_totals[[#This Row],[comments]]/monthly_totals[[#This Row],[answers]]</f>
        <v>3.2680055401662051</v>
      </c>
      <c r="AD7">
        <v>341</v>
      </c>
      <c r="AE7">
        <v>63</v>
      </c>
    </row>
    <row r="8" spans="1:31" x14ac:dyDescent="0.3">
      <c r="A8">
        <v>2017</v>
      </c>
      <c r="B8">
        <v>7</v>
      </c>
      <c r="C8" t="str">
        <f>_xlfn.CONCAT(monthly_totals[[#This Row],[year]],"-",monthly_totals[[#This Row],[month]])</f>
        <v>2017-7</v>
      </c>
      <c r="D8">
        <v>1304</v>
      </c>
      <c r="E8">
        <f>monthly_totals[[#This Row],[questions]]/$D$2</f>
        <v>0.93276108726752505</v>
      </c>
      <c r="F8">
        <v>1412</v>
      </c>
      <c r="G8">
        <f>monthly_totals[[#This Row],[answers]]/$F$2</f>
        <v>0.97581202487906016</v>
      </c>
      <c r="H8">
        <v>4617</v>
      </c>
      <c r="I8">
        <v>1861</v>
      </c>
      <c r="J8">
        <f>monthly_totals[[#This Row],[edits]]/$H$2</f>
        <v>0.70327494287890324</v>
      </c>
      <c r="K8">
        <f>monthly_totals[[#This Row],[edits_mod]]/monthly_totals[[#This Row],[edits]]</f>
        <v>0.40307559021009315</v>
      </c>
      <c r="L8">
        <v>4317</v>
      </c>
      <c r="M8">
        <v>320</v>
      </c>
      <c r="N8">
        <f>monthly_totals[[#This Row],[comments]]/$L$2</f>
        <v>0.96254180602006689</v>
      </c>
      <c r="O8">
        <f>monthly_totals[[#This Row],[comments_mod]]/monthly_totals[[#This Row],[comments]]</f>
        <v>7.4125550150567529E-2</v>
      </c>
      <c r="P8">
        <v>11328</v>
      </c>
      <c r="Q8">
        <v>13</v>
      </c>
      <c r="R8">
        <f>monthly_totals[up_down_votes]/$P$2</f>
        <v>1.0189799406314652</v>
      </c>
      <c r="S8">
        <v>323</v>
      </c>
      <c r="T8">
        <v>290</v>
      </c>
      <c r="U8">
        <f>monthly_totals[[#This Row],[close_delete_votes]]/$S$2</f>
        <v>0.83247422680412375</v>
      </c>
      <c r="V8">
        <f>monthly_totals[[#This Row],[close_delete_mod]]/monthly_totals[[#This Row],[close_delete_votes]]</f>
        <v>0.89783281733746134</v>
      </c>
      <c r="W8" s="1">
        <v>1776</v>
      </c>
      <c r="X8">
        <f>monthly_totals[[#This Row],[users]]/$W$2</f>
        <v>1.004524886877828</v>
      </c>
      <c r="Y8">
        <v>322</v>
      </c>
      <c r="Z8">
        <f>monthly_totals[[#This Row],[answers]]/monthly_totals[[#This Row],[questions]]</f>
        <v>1.0828220858895705</v>
      </c>
      <c r="AA8">
        <f>monthly_totals[[#This Row],[comments]]/monthly_totals[[#This Row],[questions]]</f>
        <v>3.3105828220858897</v>
      </c>
      <c r="AB8">
        <f>monthly_totals[[#This Row],[comments]]/monthly_totals[[#This Row],[answers]]</f>
        <v>3.0573654390934846</v>
      </c>
      <c r="AD8">
        <v>322</v>
      </c>
      <c r="AE8">
        <v>62</v>
      </c>
    </row>
    <row r="9" spans="1:31" x14ac:dyDescent="0.3">
      <c r="A9">
        <v>2017</v>
      </c>
      <c r="B9">
        <v>8</v>
      </c>
      <c r="C9" t="str">
        <f>_xlfn.CONCAT(monthly_totals[[#This Row],[year]],"-",monthly_totals[[#This Row],[month]])</f>
        <v>2017-8</v>
      </c>
      <c r="D9">
        <v>1246</v>
      </c>
      <c r="E9">
        <f>monthly_totals[[#This Row],[questions]]/$D$2</f>
        <v>0.89127324749642345</v>
      </c>
      <c r="F9">
        <v>1354</v>
      </c>
      <c r="G9">
        <f>monthly_totals[[#This Row],[answers]]/$F$2</f>
        <v>0.93572909467864551</v>
      </c>
      <c r="H9">
        <v>4225</v>
      </c>
      <c r="I9">
        <v>1667</v>
      </c>
      <c r="J9">
        <f>monthly_totals[[#This Row],[edits]]/$H$2</f>
        <v>0.64356435643564358</v>
      </c>
      <c r="K9">
        <f>monthly_totals[[#This Row],[edits_mod]]/monthly_totals[[#This Row],[edits]]</f>
        <v>0.39455621301775146</v>
      </c>
      <c r="L9">
        <v>4014</v>
      </c>
      <c r="M9">
        <v>284</v>
      </c>
      <c r="N9">
        <f>monthly_totals[[#This Row],[comments]]/$L$2</f>
        <v>0.89498327759197327</v>
      </c>
      <c r="O9">
        <f>monthly_totals[[#This Row],[comments_mod]]/monthly_totals[[#This Row],[comments]]</f>
        <v>7.0752366716492279E-2</v>
      </c>
      <c r="P9">
        <v>10525</v>
      </c>
      <c r="Q9">
        <v>12</v>
      </c>
      <c r="R9">
        <f>monthly_totals[up_down_votes]/$P$2</f>
        <v>0.94674822344157594</v>
      </c>
      <c r="S9">
        <v>281</v>
      </c>
      <c r="T9">
        <v>263</v>
      </c>
      <c r="U9">
        <f>monthly_totals[[#This Row],[close_delete_votes]]/$S$2</f>
        <v>0.72422680412371132</v>
      </c>
      <c r="V9">
        <f>monthly_totals[[#This Row],[close_delete_mod]]/monthly_totals[[#This Row],[close_delete_votes]]</f>
        <v>0.93594306049822062</v>
      </c>
      <c r="W9" s="1">
        <v>1844</v>
      </c>
      <c r="X9">
        <f>monthly_totals[[#This Row],[users]]/$W$2</f>
        <v>1.0429864253393666</v>
      </c>
      <c r="Y9">
        <v>330</v>
      </c>
      <c r="Z9">
        <f>monthly_totals[[#This Row],[answers]]/monthly_totals[[#This Row],[questions]]</f>
        <v>1.086677367576244</v>
      </c>
      <c r="AA9">
        <f>monthly_totals[[#This Row],[comments]]/monthly_totals[[#This Row],[questions]]</f>
        <v>3.2215088282504012</v>
      </c>
      <c r="AB9">
        <f>monthly_totals[[#This Row],[comments]]/monthly_totals[[#This Row],[answers]]</f>
        <v>2.9645494830132941</v>
      </c>
      <c r="AD9">
        <v>330</v>
      </c>
      <c r="AE9">
        <v>75</v>
      </c>
    </row>
    <row r="10" spans="1:31" x14ac:dyDescent="0.3">
      <c r="A10">
        <v>2017</v>
      </c>
      <c r="B10">
        <v>9</v>
      </c>
      <c r="C10" t="str">
        <f>_xlfn.CONCAT(monthly_totals[[#This Row],[year]],"-",monthly_totals[[#This Row],[month]])</f>
        <v>2017-9</v>
      </c>
      <c r="D10">
        <v>1153</v>
      </c>
      <c r="E10">
        <f>monthly_totals[[#This Row],[questions]]/$D$2</f>
        <v>0.82474964234620884</v>
      </c>
      <c r="F10">
        <v>1240</v>
      </c>
      <c r="G10">
        <f>monthly_totals[[#This Row],[answers]]/$F$2</f>
        <v>0.85694540428472699</v>
      </c>
      <c r="H10">
        <v>3683</v>
      </c>
      <c r="I10">
        <v>1663</v>
      </c>
      <c r="J10">
        <f>monthly_totals[[#This Row],[edits]]/$H$2</f>
        <v>0.56100533130236097</v>
      </c>
      <c r="K10">
        <f>monthly_totals[[#This Row],[edits_mod]]/monthly_totals[[#This Row],[edits]]</f>
        <v>0.45153407548194407</v>
      </c>
      <c r="L10">
        <v>3945</v>
      </c>
      <c r="M10">
        <v>289</v>
      </c>
      <c r="N10">
        <f>monthly_totals[[#This Row],[comments]]/$L$2</f>
        <v>0.87959866220735783</v>
      </c>
      <c r="O10">
        <f>monthly_totals[[#This Row],[comments_mod]]/monthly_totals[[#This Row],[comments]]</f>
        <v>7.3257287705956908E-2</v>
      </c>
      <c r="P10">
        <v>9247</v>
      </c>
      <c r="Q10">
        <v>9</v>
      </c>
      <c r="R10">
        <f>monthly_totals[up_down_votes]/$P$2</f>
        <v>0.83178915174957269</v>
      </c>
      <c r="S10">
        <v>249</v>
      </c>
      <c r="T10">
        <v>215</v>
      </c>
      <c r="U10">
        <f>monthly_totals[[#This Row],[close_delete_votes]]/$S$2</f>
        <v>0.64175257731958768</v>
      </c>
      <c r="V10">
        <f>monthly_totals[[#This Row],[close_delete_mod]]/monthly_totals[[#This Row],[close_delete_votes]]</f>
        <v>0.86345381526104414</v>
      </c>
      <c r="W10" s="1">
        <v>1659</v>
      </c>
      <c r="X10">
        <f>monthly_totals[[#This Row],[users]]/$W$2</f>
        <v>0.93834841628959276</v>
      </c>
      <c r="Y10">
        <v>299</v>
      </c>
      <c r="Z10">
        <f>monthly_totals[[#This Row],[answers]]/monthly_totals[[#This Row],[questions]]</f>
        <v>1.0754553339115351</v>
      </c>
      <c r="AA10">
        <f>monthly_totals[[#This Row],[comments]]/monthly_totals[[#This Row],[questions]]</f>
        <v>3.4215091066782306</v>
      </c>
      <c r="AB10">
        <f>monthly_totals[[#This Row],[comments]]/monthly_totals[[#This Row],[answers]]</f>
        <v>3.181451612903226</v>
      </c>
      <c r="AD10">
        <v>299</v>
      </c>
      <c r="AE10">
        <v>57</v>
      </c>
    </row>
    <row r="11" spans="1:31" x14ac:dyDescent="0.3">
      <c r="A11">
        <v>2017</v>
      </c>
      <c r="B11">
        <v>10</v>
      </c>
      <c r="C11" t="str">
        <f>_xlfn.CONCAT(monthly_totals[[#This Row],[year]],"-",monthly_totals[[#This Row],[month]])</f>
        <v>2017-10</v>
      </c>
      <c r="D11">
        <v>1163</v>
      </c>
      <c r="E11">
        <f>monthly_totals[[#This Row],[questions]]/$D$2</f>
        <v>0.83190271816881256</v>
      </c>
      <c r="F11">
        <v>1253</v>
      </c>
      <c r="G11">
        <f>monthly_totals[[#This Row],[answers]]/$F$2</f>
        <v>0.86592950932964752</v>
      </c>
      <c r="H11">
        <v>3800</v>
      </c>
      <c r="I11">
        <v>1593</v>
      </c>
      <c r="J11">
        <f>monthly_totals[[#This Row],[edits]]/$H$2</f>
        <v>0.5788271134805788</v>
      </c>
      <c r="K11">
        <f>monthly_totals[[#This Row],[edits_mod]]/monthly_totals[[#This Row],[edits]]</f>
        <v>0.41921052631578948</v>
      </c>
      <c r="L11">
        <v>3841</v>
      </c>
      <c r="M11">
        <v>273</v>
      </c>
      <c r="N11">
        <f>monthly_totals[[#This Row],[comments]]/$L$2</f>
        <v>0.85641025641025637</v>
      </c>
      <c r="O11">
        <f>monthly_totals[[#This Row],[comments_mod]]/monthly_totals[[#This Row],[comments]]</f>
        <v>7.1075240822702418E-2</v>
      </c>
      <c r="P11">
        <v>10011</v>
      </c>
      <c r="Q11">
        <v>12</v>
      </c>
      <c r="R11">
        <f>monthly_totals[up_down_votes]/$P$2</f>
        <v>0.9005127282540254</v>
      </c>
      <c r="S11">
        <v>205</v>
      </c>
      <c r="T11">
        <v>163</v>
      </c>
      <c r="U11">
        <f>monthly_totals[[#This Row],[close_delete_votes]]/$S$2</f>
        <v>0.52835051546391754</v>
      </c>
      <c r="V11">
        <f>monthly_totals[[#This Row],[close_delete_mod]]/monthly_totals[[#This Row],[close_delete_votes]]</f>
        <v>0.79512195121951224</v>
      </c>
      <c r="W11" s="1">
        <v>1845</v>
      </c>
      <c r="X11">
        <f>monthly_totals[[#This Row],[users]]/$W$2</f>
        <v>1.0435520361990951</v>
      </c>
      <c r="Y11">
        <v>273</v>
      </c>
      <c r="Z11">
        <f>monthly_totals[[#This Row],[answers]]/monthly_totals[[#This Row],[questions]]</f>
        <v>1.0773860705073086</v>
      </c>
      <c r="AA11">
        <f>monthly_totals[[#This Row],[comments]]/monthly_totals[[#This Row],[questions]]</f>
        <v>3.3026655202063631</v>
      </c>
      <c r="AB11">
        <f>monthly_totals[[#This Row],[comments]]/monthly_totals[[#This Row],[answers]]</f>
        <v>3.065442936951317</v>
      </c>
      <c r="AD11">
        <v>273</v>
      </c>
      <c r="AE11">
        <v>53</v>
      </c>
    </row>
    <row r="12" spans="1:31" x14ac:dyDescent="0.3">
      <c r="A12">
        <v>2017</v>
      </c>
      <c r="B12">
        <v>11</v>
      </c>
      <c r="C12" t="str">
        <f>_xlfn.CONCAT(monthly_totals[[#This Row],[year]],"-",monthly_totals[[#This Row],[month]])</f>
        <v>2017-11</v>
      </c>
      <c r="D12">
        <v>1278</v>
      </c>
      <c r="E12">
        <f>monthly_totals[[#This Row],[questions]]/$D$2</f>
        <v>0.91416309012875541</v>
      </c>
      <c r="F12">
        <v>1357</v>
      </c>
      <c r="G12">
        <f>monthly_totals[[#This Row],[answers]]/$F$2</f>
        <v>0.93780234968901177</v>
      </c>
      <c r="H12">
        <v>4098</v>
      </c>
      <c r="I12">
        <v>1874</v>
      </c>
      <c r="J12">
        <f>monthly_totals[[#This Row],[edits]]/$H$2</f>
        <v>0.62421934501142418</v>
      </c>
      <c r="K12">
        <f>monthly_totals[[#This Row],[edits_mod]]/monthly_totals[[#This Row],[edits]]</f>
        <v>0.45729624206930208</v>
      </c>
      <c r="L12">
        <v>4268</v>
      </c>
      <c r="M12">
        <v>339</v>
      </c>
      <c r="N12">
        <f>monthly_totals[[#This Row],[comments]]/$L$2</f>
        <v>0.95161649944258642</v>
      </c>
      <c r="O12">
        <f>monthly_totals[[#This Row],[comments_mod]]/monthly_totals[[#This Row],[comments]]</f>
        <v>7.9428303655107779E-2</v>
      </c>
      <c r="P12">
        <v>10239</v>
      </c>
      <c r="Q12">
        <v>20</v>
      </c>
      <c r="R12">
        <f>monthly_totals[up_down_votes]/$P$2</f>
        <v>0.92102185841504003</v>
      </c>
      <c r="S12">
        <v>243</v>
      </c>
      <c r="T12">
        <v>199</v>
      </c>
      <c r="U12">
        <f>monthly_totals[[#This Row],[close_delete_votes]]/$S$2</f>
        <v>0.62628865979381443</v>
      </c>
      <c r="V12">
        <f>monthly_totals[[#This Row],[close_delete_mod]]/monthly_totals[[#This Row],[close_delete_votes]]</f>
        <v>0.81893004115226342</v>
      </c>
      <c r="W12" s="1">
        <v>1892</v>
      </c>
      <c r="X12">
        <f>monthly_totals[[#This Row],[users]]/$W$2</f>
        <v>1.0701357466063348</v>
      </c>
      <c r="Y12">
        <v>330</v>
      </c>
      <c r="Z12">
        <f>monthly_totals[[#This Row],[answers]]/monthly_totals[[#This Row],[questions]]</f>
        <v>1.0618153364632237</v>
      </c>
      <c r="AA12">
        <f>monthly_totals[[#This Row],[comments]]/monthly_totals[[#This Row],[questions]]</f>
        <v>3.3395931142410014</v>
      </c>
      <c r="AB12">
        <f>monthly_totals[[#This Row],[comments]]/monthly_totals[[#This Row],[answers]]</f>
        <v>3.1451731761238024</v>
      </c>
      <c r="AD12">
        <v>330</v>
      </c>
      <c r="AE12">
        <v>69</v>
      </c>
    </row>
    <row r="13" spans="1:31" x14ac:dyDescent="0.3">
      <c r="A13">
        <v>2017</v>
      </c>
      <c r="B13">
        <v>12</v>
      </c>
      <c r="C13" t="str">
        <f>_xlfn.CONCAT(monthly_totals[[#This Row],[year]],"-",monthly_totals[[#This Row],[month]])</f>
        <v>2017-12</v>
      </c>
      <c r="D13">
        <v>1027</v>
      </c>
      <c r="E13">
        <f>monthly_totals[[#This Row],[questions]]/$D$2</f>
        <v>0.73462088698140204</v>
      </c>
      <c r="F13">
        <v>1203</v>
      </c>
      <c r="G13">
        <f>monthly_totals[[#This Row],[answers]]/$F$2</f>
        <v>0.83137525915687627</v>
      </c>
      <c r="H13">
        <v>3916</v>
      </c>
      <c r="I13">
        <v>1361</v>
      </c>
      <c r="J13">
        <f>monthly_totals[[#This Row],[edits]]/$H$2</f>
        <v>0.59649657273419654</v>
      </c>
      <c r="K13">
        <f>monthly_totals[[#This Row],[edits_mod]]/monthly_totals[[#This Row],[edits]]</f>
        <v>0.34754851889683352</v>
      </c>
      <c r="L13">
        <v>3294</v>
      </c>
      <c r="M13">
        <v>212</v>
      </c>
      <c r="N13">
        <f>monthly_totals[[#This Row],[comments]]/$L$2</f>
        <v>0.73444816053511708</v>
      </c>
      <c r="O13">
        <f>monthly_totals[[#This Row],[comments_mod]]/monthly_totals[[#This Row],[comments]]</f>
        <v>6.4359441408621737E-2</v>
      </c>
      <c r="P13">
        <v>9768</v>
      </c>
      <c r="Q13">
        <v>17</v>
      </c>
      <c r="R13">
        <f>monthly_totals[up_down_votes]/$P$2</f>
        <v>0.87865431321399656</v>
      </c>
      <c r="S13">
        <v>195</v>
      </c>
      <c r="T13">
        <v>166</v>
      </c>
      <c r="U13">
        <f>monthly_totals[[#This Row],[close_delete_votes]]/$S$2</f>
        <v>0.50257731958762886</v>
      </c>
      <c r="V13">
        <f>monthly_totals[[#This Row],[close_delete_mod]]/monthly_totals[[#This Row],[close_delete_votes]]</f>
        <v>0.85128205128205126</v>
      </c>
      <c r="W13" s="1">
        <v>1531</v>
      </c>
      <c r="X13">
        <f>monthly_totals[[#This Row],[users]]/$W$2</f>
        <v>0.86595022624434392</v>
      </c>
      <c r="Y13">
        <v>261</v>
      </c>
      <c r="Z13">
        <f>monthly_totals[[#This Row],[answers]]/monthly_totals[[#This Row],[questions]]</f>
        <v>1.1713729308666017</v>
      </c>
      <c r="AA13">
        <f>monthly_totals[[#This Row],[comments]]/monthly_totals[[#This Row],[questions]]</f>
        <v>3.2074001947419668</v>
      </c>
      <c r="AB13">
        <f>monthly_totals[[#This Row],[comments]]/monthly_totals[[#This Row],[answers]]</f>
        <v>2.7381546134663344</v>
      </c>
      <c r="AD13">
        <v>261</v>
      </c>
      <c r="AE13">
        <v>67</v>
      </c>
    </row>
    <row r="14" spans="1:31" x14ac:dyDescent="0.3">
      <c r="A14">
        <v>2018</v>
      </c>
      <c r="B14">
        <v>1</v>
      </c>
      <c r="C14" t="str">
        <f>_xlfn.CONCAT(monthly_totals[[#This Row],[year]],"-",monthly_totals[[#This Row],[month]])</f>
        <v>2018-1</v>
      </c>
      <c r="D14">
        <v>1248</v>
      </c>
      <c r="E14">
        <f>monthly_totals[[#This Row],[questions]]/$D$2</f>
        <v>0.89270386266094426</v>
      </c>
      <c r="F14">
        <v>1334</v>
      </c>
      <c r="G14">
        <f>monthly_totals[[#This Row],[answers]]/$F$2</f>
        <v>0.92190739460953697</v>
      </c>
      <c r="H14">
        <v>4064</v>
      </c>
      <c r="I14">
        <v>1659</v>
      </c>
      <c r="J14">
        <f>monthly_totals[[#This Row],[edits]]/$H$2</f>
        <v>0.61904036557501907</v>
      </c>
      <c r="K14">
        <f>monthly_totals[[#This Row],[edits_mod]]/monthly_totals[[#This Row],[edits]]</f>
        <v>0.40821850393700787</v>
      </c>
      <c r="L14">
        <v>3972</v>
      </c>
      <c r="M14">
        <v>274</v>
      </c>
      <c r="N14">
        <f>monthly_totals[[#This Row],[comments]]/$L$2</f>
        <v>0.88561872909699002</v>
      </c>
      <c r="O14">
        <f>monthly_totals[[#This Row],[comments_mod]]/monthly_totals[[#This Row],[comments]]</f>
        <v>6.8982880161127899E-2</v>
      </c>
      <c r="P14">
        <v>10065</v>
      </c>
      <c r="Q14">
        <v>17</v>
      </c>
      <c r="R14">
        <f>monthly_totals[up_down_votes]/$P$2</f>
        <v>0.90537015381847619</v>
      </c>
      <c r="S14">
        <v>215</v>
      </c>
      <c r="T14">
        <v>187</v>
      </c>
      <c r="U14">
        <f>monthly_totals[[#This Row],[close_delete_votes]]/$S$2</f>
        <v>0.55412371134020622</v>
      </c>
      <c r="V14">
        <f>monthly_totals[[#This Row],[close_delete_mod]]/monthly_totals[[#This Row],[close_delete_votes]]</f>
        <v>0.86976744186046506</v>
      </c>
      <c r="W14" s="1">
        <v>1784</v>
      </c>
      <c r="X14">
        <f>monthly_totals[[#This Row],[users]]/$W$2</f>
        <v>1.0090497737556561</v>
      </c>
      <c r="Y14">
        <v>286</v>
      </c>
      <c r="Z14">
        <f>monthly_totals[[#This Row],[answers]]/monthly_totals[[#This Row],[questions]]</f>
        <v>1.0689102564102564</v>
      </c>
      <c r="AA14">
        <f>monthly_totals[[#This Row],[comments]]/monthly_totals[[#This Row],[questions]]</f>
        <v>3.1826923076923075</v>
      </c>
      <c r="AB14">
        <f>monthly_totals[[#This Row],[comments]]/monthly_totals[[#This Row],[answers]]</f>
        <v>2.9775112443778111</v>
      </c>
      <c r="AD14">
        <v>286</v>
      </c>
      <c r="AE14">
        <v>68</v>
      </c>
    </row>
    <row r="15" spans="1:31" x14ac:dyDescent="0.3">
      <c r="A15">
        <v>2018</v>
      </c>
      <c r="B15">
        <v>2</v>
      </c>
      <c r="C15" t="str">
        <f>_xlfn.CONCAT(monthly_totals[[#This Row],[year]],"-",monthly_totals[[#This Row],[month]])</f>
        <v>2018-2</v>
      </c>
      <c r="D15">
        <v>1193</v>
      </c>
      <c r="E15">
        <f>monthly_totals[[#This Row],[questions]]/$D$2</f>
        <v>0.85336194563662371</v>
      </c>
      <c r="F15">
        <v>1211</v>
      </c>
      <c r="G15">
        <f>monthly_totals[[#This Row],[answers]]/$F$2</f>
        <v>0.83690393918451966</v>
      </c>
      <c r="H15">
        <v>3731</v>
      </c>
      <c r="I15">
        <v>1907</v>
      </c>
      <c r="J15">
        <f>monthly_totals[[#This Row],[edits]]/$H$2</f>
        <v>0.56831683168316827</v>
      </c>
      <c r="K15">
        <f>monthly_totals[[#This Row],[edits_mod]]/monthly_totals[[#This Row],[edits]]</f>
        <v>0.5111230233181453</v>
      </c>
      <c r="L15">
        <v>3756</v>
      </c>
      <c r="M15">
        <v>311</v>
      </c>
      <c r="N15">
        <f>monthly_totals[[#This Row],[comments]]/$L$2</f>
        <v>0.83745819397993315</v>
      </c>
      <c r="O15">
        <f>monthly_totals[[#This Row],[comments_mod]]/monthly_totals[[#This Row],[comments]]</f>
        <v>8.2800851970181041E-2</v>
      </c>
      <c r="P15">
        <v>9017</v>
      </c>
      <c r="Q15">
        <v>16</v>
      </c>
      <c r="R15">
        <f>monthly_totals[up_down_votes]/$P$2</f>
        <v>0.81110011693802286</v>
      </c>
      <c r="S15">
        <v>269</v>
      </c>
      <c r="T15">
        <v>236</v>
      </c>
      <c r="U15">
        <f>monthly_totals[[#This Row],[close_delete_votes]]/$S$2</f>
        <v>0.69329896907216493</v>
      </c>
      <c r="V15">
        <f>monthly_totals[[#This Row],[close_delete_mod]]/monthly_totals[[#This Row],[close_delete_votes]]</f>
        <v>0.87732342007434949</v>
      </c>
      <c r="W15" s="1">
        <v>1797</v>
      </c>
      <c r="X15">
        <f>monthly_totals[[#This Row],[users]]/$W$2</f>
        <v>1.0164027149321266</v>
      </c>
      <c r="Y15">
        <v>313</v>
      </c>
      <c r="Z15">
        <f>monthly_totals[[#This Row],[answers]]/monthly_totals[[#This Row],[questions]]</f>
        <v>1.0150880134115674</v>
      </c>
      <c r="AA15">
        <f>monthly_totals[[#This Row],[comments]]/monthly_totals[[#This Row],[questions]]</f>
        <v>3.1483654652137467</v>
      </c>
      <c r="AB15">
        <f>monthly_totals[[#This Row],[comments]]/monthly_totals[[#This Row],[answers]]</f>
        <v>3.1015689512799338</v>
      </c>
      <c r="AD15">
        <v>313</v>
      </c>
      <c r="AE15">
        <v>67</v>
      </c>
    </row>
    <row r="16" spans="1:31" x14ac:dyDescent="0.3">
      <c r="A16">
        <v>2018</v>
      </c>
      <c r="B16">
        <v>3</v>
      </c>
      <c r="C16" t="str">
        <f>_xlfn.CONCAT(monthly_totals[[#This Row],[year]],"-",monthly_totals[[#This Row],[month]])</f>
        <v>2018-3</v>
      </c>
      <c r="D16">
        <v>1394</v>
      </c>
      <c r="E16">
        <f>monthly_totals[[#This Row],[questions]]/$D$2</f>
        <v>0.99713876967095849</v>
      </c>
      <c r="F16">
        <v>1427</v>
      </c>
      <c r="G16">
        <f>monthly_totals[[#This Row],[answers]]/$F$2</f>
        <v>0.98617829993089146</v>
      </c>
      <c r="H16">
        <v>3956</v>
      </c>
      <c r="I16">
        <v>1365</v>
      </c>
      <c r="J16">
        <f>monthly_totals[[#This Row],[edits]]/$H$2</f>
        <v>0.60258948971820259</v>
      </c>
      <c r="K16">
        <f>monthly_totals[[#This Row],[edits_mod]]/monthly_totals[[#This Row],[edits]]</f>
        <v>0.34504550050556115</v>
      </c>
      <c r="L16">
        <v>4583</v>
      </c>
      <c r="M16">
        <v>306</v>
      </c>
      <c r="N16">
        <f>monthly_totals[[#This Row],[comments]]/$L$2</f>
        <v>1.021850613154961</v>
      </c>
      <c r="O16">
        <f>monthly_totals[[#This Row],[comments_mod]]/monthly_totals[[#This Row],[comments]]</f>
        <v>6.6768492253982112E-2</v>
      </c>
      <c r="P16">
        <v>10502</v>
      </c>
      <c r="Q16">
        <v>16</v>
      </c>
      <c r="R16">
        <f>monthly_totals[up_down_votes]/$P$2</f>
        <v>0.94467931996042098</v>
      </c>
      <c r="S16">
        <v>206</v>
      </c>
      <c r="T16">
        <v>182</v>
      </c>
      <c r="U16">
        <f>monthly_totals[[#This Row],[close_delete_votes]]/$S$2</f>
        <v>0.53092783505154639</v>
      </c>
      <c r="V16">
        <f>monthly_totals[[#This Row],[close_delete_mod]]/monthly_totals[[#This Row],[close_delete_votes]]</f>
        <v>0.88349514563106801</v>
      </c>
      <c r="W16" s="1">
        <v>2221</v>
      </c>
      <c r="X16">
        <f>monthly_totals[[#This Row],[users]]/$W$2</f>
        <v>1.2562217194570136</v>
      </c>
      <c r="Y16">
        <v>390</v>
      </c>
      <c r="Z16">
        <f>monthly_totals[[#This Row],[answers]]/monthly_totals[[#This Row],[questions]]</f>
        <v>1.0236728837876614</v>
      </c>
      <c r="AA16">
        <f>monthly_totals[[#This Row],[comments]]/monthly_totals[[#This Row],[questions]]</f>
        <v>3.2876614060258249</v>
      </c>
      <c r="AB16">
        <f>monthly_totals[[#This Row],[comments]]/monthly_totals[[#This Row],[answers]]</f>
        <v>3.2116327960756834</v>
      </c>
      <c r="AD16">
        <v>390</v>
      </c>
      <c r="AE16">
        <v>72</v>
      </c>
    </row>
    <row r="17" spans="1:31" x14ac:dyDescent="0.3">
      <c r="A17">
        <v>2018</v>
      </c>
      <c r="B17">
        <v>4</v>
      </c>
      <c r="C17" t="str">
        <f>_xlfn.CONCAT(monthly_totals[[#This Row],[year]],"-",monthly_totals[[#This Row],[month]])</f>
        <v>2018-4</v>
      </c>
      <c r="D17">
        <v>1283</v>
      </c>
      <c r="E17">
        <f>monthly_totals[[#This Row],[questions]]/$D$2</f>
        <v>0.91773962804005726</v>
      </c>
      <c r="F17">
        <v>1337</v>
      </c>
      <c r="G17">
        <f>monthly_totals[[#This Row],[answers]]/$F$2</f>
        <v>0.92398064961990323</v>
      </c>
      <c r="H17">
        <v>3921</v>
      </c>
      <c r="I17">
        <v>1188</v>
      </c>
      <c r="J17">
        <f>monthly_totals[[#This Row],[edits]]/$H$2</f>
        <v>0.59725818735719727</v>
      </c>
      <c r="K17">
        <f>monthly_totals[[#This Row],[edits_mod]]/monthly_totals[[#This Row],[edits]]</f>
        <v>0.30298393267023721</v>
      </c>
      <c r="L17">
        <v>4415</v>
      </c>
      <c r="M17">
        <v>287</v>
      </c>
      <c r="N17">
        <f>monthly_totals[[#This Row],[comments]]/$L$2</f>
        <v>0.98439241917502784</v>
      </c>
      <c r="O17">
        <f>monthly_totals[[#This Row],[comments_mod]]/monthly_totals[[#This Row],[comments]]</f>
        <v>6.5005662514156279E-2</v>
      </c>
      <c r="P17">
        <v>10306</v>
      </c>
      <c r="Q17">
        <v>19</v>
      </c>
      <c r="R17">
        <f>monthly_totals[up_down_votes]/$P$2</f>
        <v>0.92704866420796983</v>
      </c>
      <c r="S17">
        <v>207</v>
      </c>
      <c r="T17">
        <v>182</v>
      </c>
      <c r="U17">
        <f>monthly_totals[[#This Row],[close_delete_votes]]/$S$2</f>
        <v>0.53350515463917525</v>
      </c>
      <c r="V17">
        <f>monthly_totals[[#This Row],[close_delete_mod]]/monthly_totals[[#This Row],[close_delete_votes]]</f>
        <v>0.87922705314009664</v>
      </c>
      <c r="W17" s="1">
        <v>2040</v>
      </c>
      <c r="X17">
        <f>monthly_totals[[#This Row],[users]]/$W$2</f>
        <v>1.1538461538461537</v>
      </c>
      <c r="Y17">
        <v>349</v>
      </c>
      <c r="Z17">
        <f>monthly_totals[[#This Row],[answers]]/monthly_totals[[#This Row],[questions]]</f>
        <v>1.0420888542478566</v>
      </c>
      <c r="AA17">
        <f>monthly_totals[[#This Row],[comments]]/monthly_totals[[#This Row],[questions]]</f>
        <v>3.4411535463756819</v>
      </c>
      <c r="AB17">
        <f>monthly_totals[[#This Row],[comments]]/monthly_totals[[#This Row],[answers]]</f>
        <v>3.3021690351533284</v>
      </c>
      <c r="AD17">
        <v>349</v>
      </c>
      <c r="AE17">
        <v>58</v>
      </c>
    </row>
    <row r="18" spans="1:31" x14ac:dyDescent="0.3">
      <c r="A18">
        <v>2018</v>
      </c>
      <c r="B18">
        <v>5</v>
      </c>
      <c r="C18" t="str">
        <f>_xlfn.CONCAT(monthly_totals[[#This Row],[year]],"-",monthly_totals[[#This Row],[month]])</f>
        <v>2018-5</v>
      </c>
      <c r="D18">
        <v>1275</v>
      </c>
      <c r="E18">
        <f>monthly_totals[[#This Row],[questions]]/$D$2</f>
        <v>0.91201716738197425</v>
      </c>
      <c r="F18">
        <v>1375</v>
      </c>
      <c r="G18">
        <f>monthly_totals[[#This Row],[answers]]/$F$2</f>
        <v>0.95024187975120944</v>
      </c>
      <c r="H18">
        <v>3807</v>
      </c>
      <c r="I18">
        <v>1583</v>
      </c>
      <c r="J18">
        <f>monthly_totals[[#This Row],[edits]]/$H$2</f>
        <v>0.57989337395277984</v>
      </c>
      <c r="K18">
        <f>monthly_totals[[#This Row],[edits_mod]]/monthly_totals[[#This Row],[edits]]</f>
        <v>0.41581297609666407</v>
      </c>
      <c r="L18">
        <v>4257</v>
      </c>
      <c r="M18">
        <v>243</v>
      </c>
      <c r="N18">
        <f>monthly_totals[[#This Row],[comments]]/$L$2</f>
        <v>0.94916387959866222</v>
      </c>
      <c r="O18">
        <f>monthly_totals[[#This Row],[comments_mod]]/monthly_totals[[#This Row],[comments]]</f>
        <v>5.7082452431289642E-2</v>
      </c>
      <c r="P18">
        <v>10178</v>
      </c>
      <c r="Q18">
        <v>4</v>
      </c>
      <c r="R18">
        <f>monthly_totals[up_down_votes]/$P$2</f>
        <v>0.91553476657371591</v>
      </c>
      <c r="S18">
        <v>256</v>
      </c>
      <c r="T18">
        <v>214</v>
      </c>
      <c r="U18">
        <f>monthly_totals[[#This Row],[close_delete_votes]]/$S$2</f>
        <v>0.65979381443298968</v>
      </c>
      <c r="V18">
        <f>monthly_totals[[#This Row],[close_delete_mod]]/monthly_totals[[#This Row],[close_delete_votes]]</f>
        <v>0.8359375</v>
      </c>
      <c r="W18" s="1">
        <v>1920</v>
      </c>
      <c r="X18">
        <f>monthly_totals[[#This Row],[users]]/$W$2</f>
        <v>1.0859728506787329</v>
      </c>
      <c r="Y18">
        <v>347</v>
      </c>
      <c r="Z18">
        <f>monthly_totals[[#This Row],[answers]]/monthly_totals[[#This Row],[questions]]</f>
        <v>1.0784313725490196</v>
      </c>
      <c r="AA18">
        <f>monthly_totals[[#This Row],[comments]]/monthly_totals[[#This Row],[questions]]</f>
        <v>3.3388235294117647</v>
      </c>
      <c r="AB18">
        <f>monthly_totals[[#This Row],[comments]]/monthly_totals[[#This Row],[answers]]</f>
        <v>3.0960000000000001</v>
      </c>
      <c r="AD18">
        <v>347</v>
      </c>
      <c r="AE18">
        <v>69</v>
      </c>
    </row>
    <row r="19" spans="1:31" x14ac:dyDescent="0.3">
      <c r="A19">
        <v>2018</v>
      </c>
      <c r="B19">
        <v>6</v>
      </c>
      <c r="C19" t="str">
        <f>_xlfn.CONCAT(monthly_totals[[#This Row],[year]],"-",monthly_totals[[#This Row],[month]])</f>
        <v>2018-6</v>
      </c>
      <c r="D19">
        <v>1233</v>
      </c>
      <c r="E19">
        <f>monthly_totals[[#This Row],[questions]]/$D$2</f>
        <v>0.88197424892703857</v>
      </c>
      <c r="F19">
        <v>1247</v>
      </c>
      <c r="G19">
        <f>monthly_totals[[#This Row],[answers]]/$F$2</f>
        <v>0.861782999308915</v>
      </c>
      <c r="H19">
        <v>3448</v>
      </c>
      <c r="I19">
        <v>1353</v>
      </c>
      <c r="J19">
        <f>monthly_totals[[#This Row],[edits]]/$H$2</f>
        <v>0.52520944402132519</v>
      </c>
      <c r="K19">
        <f>monthly_totals[[#This Row],[edits_mod]]/monthly_totals[[#This Row],[edits]]</f>
        <v>0.39240139211136893</v>
      </c>
      <c r="L19">
        <v>3892</v>
      </c>
      <c r="M19">
        <v>264</v>
      </c>
      <c r="N19">
        <f>monthly_totals[[#This Row],[comments]]/$L$2</f>
        <v>0.86778149386845038</v>
      </c>
      <c r="O19">
        <f>monthly_totals[[#This Row],[comments_mod]]/monthly_totals[[#This Row],[comments]]</f>
        <v>6.783144912641316E-2</v>
      </c>
      <c r="P19">
        <v>8407</v>
      </c>
      <c r="Q19">
        <v>3</v>
      </c>
      <c r="R19">
        <f>monthly_totals[up_down_votes]/$P$2</f>
        <v>0.75622919852478188</v>
      </c>
      <c r="S19">
        <v>238</v>
      </c>
      <c r="T19">
        <v>206</v>
      </c>
      <c r="U19">
        <f>monthly_totals[[#This Row],[close_delete_votes]]/$S$2</f>
        <v>0.61340206185567014</v>
      </c>
      <c r="V19">
        <f>monthly_totals[[#This Row],[close_delete_mod]]/monthly_totals[[#This Row],[close_delete_votes]]</f>
        <v>0.86554621848739499</v>
      </c>
      <c r="W19" s="1">
        <v>1573</v>
      </c>
      <c r="X19">
        <f>monthly_totals[[#This Row],[users]]/$W$2</f>
        <v>0.88970588235294112</v>
      </c>
      <c r="Y19">
        <v>352</v>
      </c>
      <c r="Z19">
        <f>monthly_totals[[#This Row],[answers]]/monthly_totals[[#This Row],[questions]]</f>
        <v>1.0113544201135443</v>
      </c>
      <c r="AA19">
        <f>monthly_totals[[#This Row],[comments]]/monthly_totals[[#This Row],[questions]]</f>
        <v>3.1565287915652878</v>
      </c>
      <c r="AB19">
        <f>monthly_totals[[#This Row],[comments]]/monthly_totals[[#This Row],[answers]]</f>
        <v>3.1210906174819568</v>
      </c>
      <c r="AD19">
        <v>352</v>
      </c>
      <c r="AE19">
        <v>53</v>
      </c>
    </row>
    <row r="20" spans="1:31" x14ac:dyDescent="0.3">
      <c r="A20">
        <v>2018</v>
      </c>
      <c r="B20">
        <v>7</v>
      </c>
      <c r="C20" t="str">
        <f>_xlfn.CONCAT(monthly_totals[[#This Row],[year]],"-",monthly_totals[[#This Row],[month]])</f>
        <v>2018-7</v>
      </c>
      <c r="D20">
        <v>1232</v>
      </c>
      <c r="E20">
        <f>monthly_totals[[#This Row],[questions]]/$D$2</f>
        <v>0.88125894134477822</v>
      </c>
      <c r="F20">
        <v>1236</v>
      </c>
      <c r="G20">
        <f>monthly_totals[[#This Row],[answers]]/$F$2</f>
        <v>0.85418106427090534</v>
      </c>
      <c r="H20">
        <v>3426</v>
      </c>
      <c r="I20">
        <v>1557</v>
      </c>
      <c r="J20">
        <f>monthly_totals[[#This Row],[edits]]/$H$2</f>
        <v>0.52185833968012185</v>
      </c>
      <c r="K20">
        <f>monthly_totals[[#This Row],[edits_mod]]/monthly_totals[[#This Row],[edits]]</f>
        <v>0.45446584938704027</v>
      </c>
      <c r="L20">
        <v>3715</v>
      </c>
      <c r="M20">
        <v>256</v>
      </c>
      <c r="N20">
        <f>monthly_totals[[#This Row],[comments]]/$L$2</f>
        <v>0.82831661092530662</v>
      </c>
      <c r="O20">
        <f>monthly_totals[[#This Row],[comments_mod]]/monthly_totals[[#This Row],[comments]]</f>
        <v>6.8909825033647371E-2</v>
      </c>
      <c r="P20">
        <v>7940</v>
      </c>
      <c r="Q20">
        <v>4</v>
      </c>
      <c r="R20">
        <f>monthly_totals[up_down_votes]/$P$2</f>
        <v>0.7142214626248089</v>
      </c>
      <c r="S20">
        <v>171</v>
      </c>
      <c r="T20">
        <v>136</v>
      </c>
      <c r="U20">
        <f>monthly_totals[[#This Row],[close_delete_votes]]/$S$2</f>
        <v>0.44072164948453607</v>
      </c>
      <c r="V20">
        <f>monthly_totals[[#This Row],[close_delete_mod]]/monthly_totals[[#This Row],[close_delete_votes]]</f>
        <v>0.79532163742690054</v>
      </c>
      <c r="W20" s="1">
        <v>1608</v>
      </c>
      <c r="X20">
        <f>monthly_totals[[#This Row],[users]]/$W$2</f>
        <v>0.9095022624434389</v>
      </c>
      <c r="Y20">
        <v>372</v>
      </c>
      <c r="Z20">
        <f>monthly_totals[[#This Row],[answers]]/monthly_totals[[#This Row],[questions]]</f>
        <v>1.0032467532467533</v>
      </c>
      <c r="AA20">
        <f>monthly_totals[[#This Row],[comments]]/monthly_totals[[#This Row],[questions]]</f>
        <v>3.0154220779220777</v>
      </c>
      <c r="AB20">
        <f>monthly_totals[[#This Row],[comments]]/monthly_totals[[#This Row],[answers]]</f>
        <v>3.0056634304207122</v>
      </c>
      <c r="AD20">
        <v>372</v>
      </c>
      <c r="AE20">
        <v>81</v>
      </c>
    </row>
    <row r="21" spans="1:31" x14ac:dyDescent="0.3">
      <c r="A21">
        <v>2018</v>
      </c>
      <c r="B21">
        <v>8</v>
      </c>
      <c r="C21" t="str">
        <f>_xlfn.CONCAT(monthly_totals[[#This Row],[year]],"-",monthly_totals[[#This Row],[month]])</f>
        <v>2018-8</v>
      </c>
      <c r="D21">
        <v>1218</v>
      </c>
      <c r="E21">
        <f>monthly_totals[[#This Row],[questions]]/$D$2</f>
        <v>0.871244635193133</v>
      </c>
      <c r="F21">
        <v>1376</v>
      </c>
      <c r="G21">
        <f>monthly_totals[[#This Row],[answers]]/$F$2</f>
        <v>0.95093296475466482</v>
      </c>
      <c r="H21">
        <v>3266</v>
      </c>
      <c r="I21">
        <v>706</v>
      </c>
      <c r="J21">
        <f>monthly_totals[[#This Row],[edits]]/$H$2</f>
        <v>0.4974866717440975</v>
      </c>
      <c r="K21">
        <f>monthly_totals[[#This Row],[edits_mod]]/monthly_totals[[#This Row],[edits]]</f>
        <v>0.21616656460502143</v>
      </c>
      <c r="L21">
        <v>4000</v>
      </c>
      <c r="M21">
        <v>125</v>
      </c>
      <c r="N21">
        <f>monthly_totals[[#This Row],[comments]]/$L$2</f>
        <v>0.89186176142697882</v>
      </c>
      <c r="O21">
        <f>monthly_totals[[#This Row],[comments_mod]]/monthly_totals[[#This Row],[comments]]</f>
        <v>3.125E-2</v>
      </c>
      <c r="P21">
        <v>8045</v>
      </c>
      <c r="Q21">
        <v>4</v>
      </c>
      <c r="R21">
        <f>monthly_totals[up_down_votes]/$P$2</f>
        <v>0.72366645677790775</v>
      </c>
      <c r="S21">
        <v>93</v>
      </c>
      <c r="T21">
        <v>69</v>
      </c>
      <c r="U21">
        <f>monthly_totals[[#This Row],[close_delete_votes]]/$S$2</f>
        <v>0.23969072164948454</v>
      </c>
      <c r="V21">
        <f>monthly_totals[[#This Row],[close_delete_mod]]/monthly_totals[[#This Row],[close_delete_votes]]</f>
        <v>0.74193548387096775</v>
      </c>
      <c r="W21" s="1">
        <v>1678</v>
      </c>
      <c r="X21">
        <f>monthly_totals[[#This Row],[users]]/$W$2</f>
        <v>0.94909502262443435</v>
      </c>
      <c r="Y21">
        <v>286</v>
      </c>
      <c r="Z21">
        <f>monthly_totals[[#This Row],[answers]]/monthly_totals[[#This Row],[questions]]</f>
        <v>1.1297208538587848</v>
      </c>
      <c r="AA21">
        <f>monthly_totals[[#This Row],[comments]]/monthly_totals[[#This Row],[questions]]</f>
        <v>3.284072249589491</v>
      </c>
      <c r="AB21">
        <f>monthly_totals[[#This Row],[comments]]/monthly_totals[[#This Row],[answers]]</f>
        <v>2.9069767441860463</v>
      </c>
      <c r="AD21">
        <v>286</v>
      </c>
      <c r="AE21">
        <v>71</v>
      </c>
    </row>
    <row r="22" spans="1:31" x14ac:dyDescent="0.3">
      <c r="A22">
        <v>2018</v>
      </c>
      <c r="B22">
        <v>9</v>
      </c>
      <c r="C22" t="str">
        <f>_xlfn.CONCAT(monthly_totals[[#This Row],[year]],"-",monthly_totals[[#This Row],[month]])</f>
        <v>2018-9</v>
      </c>
      <c r="D22">
        <v>1008</v>
      </c>
      <c r="E22">
        <f>monthly_totals[[#This Row],[questions]]/$D$2</f>
        <v>0.72103004291845496</v>
      </c>
      <c r="F22">
        <v>1135</v>
      </c>
      <c r="G22">
        <f>monthly_totals[[#This Row],[answers]]/$F$2</f>
        <v>0.78438147892190735</v>
      </c>
      <c r="H22">
        <v>3464</v>
      </c>
      <c r="I22">
        <v>960</v>
      </c>
      <c r="J22">
        <f>monthly_totals[[#This Row],[edits]]/$H$2</f>
        <v>0.5276466108149277</v>
      </c>
      <c r="K22">
        <f>monthly_totals[[#This Row],[edits_mod]]/monthly_totals[[#This Row],[edits]]</f>
        <v>0.27713625866050806</v>
      </c>
      <c r="L22">
        <v>3629</v>
      </c>
      <c r="M22">
        <v>173</v>
      </c>
      <c r="N22">
        <f>monthly_totals[[#This Row],[comments]]/$L$2</f>
        <v>0.80914158305462658</v>
      </c>
      <c r="O22">
        <f>monthly_totals[[#This Row],[comments_mod]]/monthly_totals[[#This Row],[comments]]</f>
        <v>4.767153485808763E-2</v>
      </c>
      <c r="P22">
        <v>8156</v>
      </c>
      <c r="Q22">
        <v>5</v>
      </c>
      <c r="R22">
        <f>monthly_totals[up_down_votes]/$P$2</f>
        <v>0.73365116488261217</v>
      </c>
      <c r="S22">
        <v>138</v>
      </c>
      <c r="T22">
        <v>110</v>
      </c>
      <c r="U22">
        <f>monthly_totals[[#This Row],[close_delete_votes]]/$S$2</f>
        <v>0.35567010309278352</v>
      </c>
      <c r="V22">
        <f>monthly_totals[[#This Row],[close_delete_mod]]/monthly_totals[[#This Row],[close_delete_votes]]</f>
        <v>0.79710144927536231</v>
      </c>
      <c r="W22" s="1">
        <v>1526</v>
      </c>
      <c r="X22">
        <f>monthly_totals[[#This Row],[users]]/$W$2</f>
        <v>0.8631221719457014</v>
      </c>
      <c r="Y22">
        <v>260</v>
      </c>
      <c r="Z22">
        <f>monthly_totals[[#This Row],[answers]]/monthly_totals[[#This Row],[questions]]</f>
        <v>1.1259920634920635</v>
      </c>
      <c r="AA22">
        <f>monthly_totals[[#This Row],[comments]]/monthly_totals[[#This Row],[questions]]</f>
        <v>3.6001984126984126</v>
      </c>
      <c r="AB22">
        <f>monthly_totals[[#This Row],[comments]]/monthly_totals[[#This Row],[answers]]</f>
        <v>3.1973568281938327</v>
      </c>
      <c r="AD22">
        <v>260</v>
      </c>
      <c r="AE22">
        <v>54</v>
      </c>
    </row>
    <row r="23" spans="1:31" x14ac:dyDescent="0.3">
      <c r="A23">
        <v>2018</v>
      </c>
      <c r="B23">
        <v>10</v>
      </c>
      <c r="C23" t="str">
        <f>_xlfn.CONCAT(monthly_totals[[#This Row],[year]],"-",monthly_totals[[#This Row],[month]])</f>
        <v>2018-10</v>
      </c>
      <c r="D23">
        <v>1192</v>
      </c>
      <c r="E23">
        <f>monthly_totals[[#This Row],[questions]]/$D$2</f>
        <v>0.85264663805436336</v>
      </c>
      <c r="F23">
        <v>1321</v>
      </c>
      <c r="G23">
        <f>monthly_totals[[#This Row],[answers]]/$F$2</f>
        <v>0.91292328956461644</v>
      </c>
      <c r="H23">
        <v>4064</v>
      </c>
      <c r="I23">
        <v>1380</v>
      </c>
      <c r="J23">
        <f>monthly_totals[[#This Row],[edits]]/$H$2</f>
        <v>0.61904036557501907</v>
      </c>
      <c r="K23">
        <f>monthly_totals[[#This Row],[edits_mod]]/monthly_totals[[#This Row],[edits]]</f>
        <v>0.33956692913385828</v>
      </c>
      <c r="L23">
        <v>3850</v>
      </c>
      <c r="M23">
        <v>209</v>
      </c>
      <c r="N23">
        <f>monthly_totals[[#This Row],[comments]]/$L$2</f>
        <v>0.85841694537346713</v>
      </c>
      <c r="O23">
        <f>monthly_totals[[#This Row],[comments_mod]]/monthly_totals[[#This Row],[comments]]</f>
        <v>5.4285714285714284E-2</v>
      </c>
      <c r="P23">
        <v>9013</v>
      </c>
      <c r="Q23">
        <v>3</v>
      </c>
      <c r="R23">
        <f>monthly_totals[up_down_votes]/$P$2</f>
        <v>0.81074030763695237</v>
      </c>
      <c r="S23">
        <v>188</v>
      </c>
      <c r="T23">
        <v>150</v>
      </c>
      <c r="U23">
        <f>monthly_totals[[#This Row],[close_delete_votes]]/$S$2</f>
        <v>0.4845360824742268</v>
      </c>
      <c r="V23">
        <f>monthly_totals[[#This Row],[close_delete_mod]]/monthly_totals[[#This Row],[close_delete_votes]]</f>
        <v>0.7978723404255319</v>
      </c>
      <c r="W23" s="1">
        <v>1812</v>
      </c>
      <c r="X23">
        <f>monthly_totals[[#This Row],[users]]/$W$2</f>
        <v>1.0248868778280542</v>
      </c>
      <c r="Y23">
        <v>271</v>
      </c>
      <c r="Z23">
        <f>monthly_totals[[#This Row],[answers]]/monthly_totals[[#This Row],[questions]]</f>
        <v>1.1082214765100671</v>
      </c>
      <c r="AA23">
        <f>monthly_totals[[#This Row],[comments]]/monthly_totals[[#This Row],[questions]]</f>
        <v>3.2298657718120807</v>
      </c>
      <c r="AB23">
        <f>monthly_totals[[#This Row],[comments]]/monthly_totals[[#This Row],[answers]]</f>
        <v>2.9144587433762301</v>
      </c>
      <c r="AD23">
        <v>271</v>
      </c>
      <c r="AE23">
        <v>78</v>
      </c>
    </row>
    <row r="24" spans="1:31" x14ac:dyDescent="0.3">
      <c r="A24">
        <v>2018</v>
      </c>
      <c r="B24">
        <v>11</v>
      </c>
      <c r="C24" t="str">
        <f>_xlfn.CONCAT(monthly_totals[[#This Row],[year]],"-",monthly_totals[[#This Row],[month]])</f>
        <v>2018-11</v>
      </c>
      <c r="D24">
        <v>1266</v>
      </c>
      <c r="E24">
        <f>monthly_totals[[#This Row],[questions]]/$D$2</f>
        <v>0.90557939914163088</v>
      </c>
      <c r="F24">
        <v>1442</v>
      </c>
      <c r="G24">
        <f>monthly_totals[[#This Row],[answers]]/$F$2</f>
        <v>0.99654457498272286</v>
      </c>
      <c r="H24">
        <v>4018</v>
      </c>
      <c r="I24">
        <v>1336</v>
      </c>
      <c r="J24">
        <f>monthly_totals[[#This Row],[edits]]/$H$2</f>
        <v>0.61203351104341208</v>
      </c>
      <c r="K24">
        <f>monthly_totals[[#This Row],[edits_mod]]/monthly_totals[[#This Row],[edits]]</f>
        <v>0.33250373320059728</v>
      </c>
      <c r="L24">
        <v>4134</v>
      </c>
      <c r="M24">
        <v>176</v>
      </c>
      <c r="N24">
        <f>monthly_totals[[#This Row],[comments]]/$L$2</f>
        <v>0.92173913043478262</v>
      </c>
      <c r="O24">
        <f>monthly_totals[[#This Row],[comments_mod]]/monthly_totals[[#This Row],[comments]]</f>
        <v>4.2573778422835024E-2</v>
      </c>
      <c r="P24">
        <v>9231</v>
      </c>
      <c r="Q24">
        <v>6</v>
      </c>
      <c r="R24">
        <f>monthly_totals[up_down_votes]/$P$2</f>
        <v>0.83034991454529095</v>
      </c>
      <c r="S24">
        <v>137</v>
      </c>
      <c r="T24">
        <v>106</v>
      </c>
      <c r="U24">
        <f>monthly_totals[[#This Row],[close_delete_votes]]/$S$2</f>
        <v>0.35309278350515466</v>
      </c>
      <c r="V24">
        <f>monthly_totals[[#This Row],[close_delete_mod]]/monthly_totals[[#This Row],[close_delete_votes]]</f>
        <v>0.77372262773722633</v>
      </c>
      <c r="W24" s="1">
        <v>1834</v>
      </c>
      <c r="X24">
        <f>monthly_totals[[#This Row],[users]]/$W$2</f>
        <v>1.0373303167420815</v>
      </c>
      <c r="Y24">
        <v>275</v>
      </c>
      <c r="Z24">
        <f>monthly_totals[[#This Row],[answers]]/monthly_totals[[#This Row],[questions]]</f>
        <v>1.1390205371248026</v>
      </c>
      <c r="AA24">
        <f>monthly_totals[[#This Row],[comments]]/monthly_totals[[#This Row],[questions]]</f>
        <v>3.2654028436018958</v>
      </c>
      <c r="AB24">
        <f>monthly_totals[[#This Row],[comments]]/monthly_totals[[#This Row],[answers]]</f>
        <v>2.8668515950069349</v>
      </c>
      <c r="AD24">
        <v>275</v>
      </c>
      <c r="AE24">
        <v>67</v>
      </c>
    </row>
    <row r="25" spans="1:31" x14ac:dyDescent="0.3">
      <c r="A25">
        <v>2018</v>
      </c>
      <c r="B25">
        <v>12</v>
      </c>
      <c r="C25" t="str">
        <f>_xlfn.CONCAT(monthly_totals[[#This Row],[year]],"-",monthly_totals[[#This Row],[month]])</f>
        <v>2018-12</v>
      </c>
      <c r="D25">
        <v>977</v>
      </c>
      <c r="E25">
        <f>monthly_totals[[#This Row],[questions]]/$D$2</f>
        <v>0.69885550786838335</v>
      </c>
      <c r="F25">
        <v>1071</v>
      </c>
      <c r="G25">
        <f>monthly_totals[[#This Row],[answers]]/$F$2</f>
        <v>0.74015203870076018</v>
      </c>
      <c r="H25">
        <v>3200</v>
      </c>
      <c r="I25">
        <v>1083</v>
      </c>
      <c r="J25">
        <f>monthly_totals[[#This Row],[edits]]/$H$2</f>
        <v>0.48743335872048743</v>
      </c>
      <c r="K25">
        <f>monthly_totals[[#This Row],[edits_mod]]/monthly_totals[[#This Row],[edits]]</f>
        <v>0.3384375</v>
      </c>
      <c r="L25">
        <v>3287</v>
      </c>
      <c r="M25">
        <v>167</v>
      </c>
      <c r="N25">
        <f>monthly_totals[[#This Row],[comments]]/$L$2</f>
        <v>0.73288740245261985</v>
      </c>
      <c r="O25">
        <f>monthly_totals[[#This Row],[comments_mod]]/monthly_totals[[#This Row],[comments]]</f>
        <v>5.0806206267112866E-2</v>
      </c>
      <c r="P25">
        <v>7455</v>
      </c>
      <c r="Q25">
        <v>2</v>
      </c>
      <c r="R25">
        <f>monthly_totals[up_down_votes]/$P$2</f>
        <v>0.67059458487001888</v>
      </c>
      <c r="S25">
        <v>117</v>
      </c>
      <c r="T25">
        <v>96</v>
      </c>
      <c r="U25">
        <f>monthly_totals[[#This Row],[close_delete_votes]]/$S$2</f>
        <v>0.3015463917525773</v>
      </c>
      <c r="V25">
        <f>monthly_totals[[#This Row],[close_delete_mod]]/monthly_totals[[#This Row],[close_delete_votes]]</f>
        <v>0.82051282051282048</v>
      </c>
      <c r="W25" s="1">
        <v>1509</v>
      </c>
      <c r="X25">
        <f>monthly_totals[[#This Row],[users]]/$W$2</f>
        <v>0.85350678733031671</v>
      </c>
      <c r="Y25">
        <v>230</v>
      </c>
      <c r="Z25">
        <f>monthly_totals[[#This Row],[answers]]/monthly_totals[[#This Row],[questions]]</f>
        <v>1.0962128966223132</v>
      </c>
      <c r="AA25">
        <f>monthly_totals[[#This Row],[comments]]/monthly_totals[[#This Row],[questions]]</f>
        <v>3.3643807574206757</v>
      </c>
      <c r="AB25">
        <f>monthly_totals[[#This Row],[comments]]/monthly_totals[[#This Row],[answers]]</f>
        <v>3.0690943043884222</v>
      </c>
      <c r="AD25">
        <v>230</v>
      </c>
      <c r="AE25">
        <v>37</v>
      </c>
    </row>
    <row r="26" spans="1:31" x14ac:dyDescent="0.3">
      <c r="A26">
        <v>2019</v>
      </c>
      <c r="B26">
        <v>1</v>
      </c>
      <c r="C26" t="str">
        <f>_xlfn.CONCAT(monthly_totals[[#This Row],[year]],"-",monthly_totals[[#This Row],[month]])</f>
        <v>2019-1</v>
      </c>
      <c r="D26">
        <v>1317</v>
      </c>
      <c r="E26">
        <f>monthly_totals[[#This Row],[questions]]/$D$2</f>
        <v>0.94206008583690992</v>
      </c>
      <c r="F26">
        <v>1295</v>
      </c>
      <c r="G26">
        <f>monthly_totals[[#This Row],[answers]]/$F$2</f>
        <v>0.89495507947477537</v>
      </c>
      <c r="H26">
        <v>3908</v>
      </c>
      <c r="I26">
        <v>1306</v>
      </c>
      <c r="J26">
        <f>monthly_totals[[#This Row],[edits]]/$H$2</f>
        <v>0.59527798933739529</v>
      </c>
      <c r="K26">
        <f>monthly_totals[[#This Row],[edits_mod]]/monthly_totals[[#This Row],[edits]]</f>
        <v>0.33418628454452404</v>
      </c>
      <c r="L26">
        <v>4439</v>
      </c>
      <c r="M26">
        <v>220</v>
      </c>
      <c r="N26">
        <f>monthly_totals[[#This Row],[comments]]/$L$2</f>
        <v>0.98974358974358978</v>
      </c>
      <c r="O26">
        <f>monthly_totals[[#This Row],[comments_mod]]/monthly_totals[[#This Row],[comments]]</f>
        <v>4.956071187204325E-2</v>
      </c>
      <c r="P26">
        <v>8843</v>
      </c>
      <c r="Q26">
        <v>10</v>
      </c>
      <c r="R26">
        <f>monthly_totals[up_down_votes]/$P$2</f>
        <v>0.79544841234145902</v>
      </c>
      <c r="S26">
        <v>159</v>
      </c>
      <c r="T26">
        <v>124</v>
      </c>
      <c r="U26">
        <f>monthly_totals[[#This Row],[close_delete_votes]]/$S$2</f>
        <v>0.40979381443298968</v>
      </c>
      <c r="V26">
        <f>monthly_totals[[#This Row],[close_delete_mod]]/monthly_totals[[#This Row],[close_delete_votes]]</f>
        <v>0.77987421383647804</v>
      </c>
      <c r="W26" s="1">
        <v>1843</v>
      </c>
      <c r="X26">
        <f>monthly_totals[[#This Row],[users]]/$W$2</f>
        <v>1.0424208144796381</v>
      </c>
      <c r="Y26">
        <v>400</v>
      </c>
      <c r="Z26">
        <f>monthly_totals[[#This Row],[answers]]/monthly_totals[[#This Row],[questions]]</f>
        <v>0.98329536826119968</v>
      </c>
      <c r="AA26">
        <f>monthly_totals[[#This Row],[comments]]/monthly_totals[[#This Row],[questions]]</f>
        <v>3.3705391040242976</v>
      </c>
      <c r="AB26">
        <f>monthly_totals[[#This Row],[comments]]/monthly_totals[[#This Row],[answers]]</f>
        <v>3.4277992277992277</v>
      </c>
      <c r="AD26">
        <v>400</v>
      </c>
      <c r="AE26">
        <v>63</v>
      </c>
    </row>
    <row r="27" spans="1:31" x14ac:dyDescent="0.3">
      <c r="A27">
        <v>2019</v>
      </c>
      <c r="B27">
        <v>2</v>
      </c>
      <c r="C27" t="str">
        <f>_xlfn.CONCAT(monthly_totals[[#This Row],[year]],"-",monthly_totals[[#This Row],[month]])</f>
        <v>2019-2</v>
      </c>
      <c r="D27">
        <v>1303</v>
      </c>
      <c r="E27">
        <f>monthly_totals[[#This Row],[questions]]/$D$2</f>
        <v>0.9320457796852647</v>
      </c>
      <c r="F27">
        <v>1308</v>
      </c>
      <c r="G27">
        <f>monthly_totals[[#This Row],[answers]]/$F$2</f>
        <v>0.9039391845196959</v>
      </c>
      <c r="H27">
        <v>3711</v>
      </c>
      <c r="I27">
        <v>1292</v>
      </c>
      <c r="J27">
        <f>monthly_totals[[#This Row],[edits]]/$H$2</f>
        <v>0.56527037319116524</v>
      </c>
      <c r="K27">
        <f>monthly_totals[[#This Row],[edits_mod]]/monthly_totals[[#This Row],[edits]]</f>
        <v>0.34815413635138776</v>
      </c>
      <c r="L27">
        <v>4512</v>
      </c>
      <c r="M27">
        <v>328</v>
      </c>
      <c r="N27">
        <f>monthly_totals[[#This Row],[comments]]/$L$2</f>
        <v>1.0060200668896322</v>
      </c>
      <c r="O27">
        <f>monthly_totals[[#This Row],[comments_mod]]/monthly_totals[[#This Row],[comments]]</f>
        <v>7.2695035460992902E-2</v>
      </c>
      <c r="P27">
        <v>9321</v>
      </c>
      <c r="Q27">
        <v>10</v>
      </c>
      <c r="R27">
        <f>monthly_totals[up_down_votes]/$P$2</f>
        <v>0.83844562381937571</v>
      </c>
      <c r="S27">
        <v>193</v>
      </c>
      <c r="T27">
        <v>169</v>
      </c>
      <c r="U27">
        <f>monthly_totals[[#This Row],[close_delete_votes]]/$S$2</f>
        <v>0.49742268041237114</v>
      </c>
      <c r="V27">
        <f>monthly_totals[[#This Row],[close_delete_mod]]/monthly_totals[[#This Row],[close_delete_votes]]</f>
        <v>0.87564766839378239</v>
      </c>
      <c r="W27" s="1">
        <v>1656</v>
      </c>
      <c r="X27">
        <f>monthly_totals[[#This Row],[users]]/$W$2</f>
        <v>0.93665158371040724</v>
      </c>
      <c r="Y27">
        <v>388</v>
      </c>
      <c r="Z27">
        <f>monthly_totals[[#This Row],[answers]]/monthly_totals[[#This Row],[questions]]</f>
        <v>1.0038372985418265</v>
      </c>
      <c r="AA27">
        <f>monthly_totals[[#This Row],[comments]]/monthly_totals[[#This Row],[questions]]</f>
        <v>3.4627782041442825</v>
      </c>
      <c r="AB27">
        <f>monthly_totals[[#This Row],[comments]]/monthly_totals[[#This Row],[answers]]</f>
        <v>3.4495412844036699</v>
      </c>
      <c r="AD27">
        <v>388</v>
      </c>
      <c r="AE27">
        <v>63</v>
      </c>
    </row>
    <row r="28" spans="1:31" x14ac:dyDescent="0.3">
      <c r="A28">
        <v>2019</v>
      </c>
      <c r="B28">
        <v>3</v>
      </c>
      <c r="C28" t="str">
        <f>_xlfn.CONCAT(monthly_totals[[#This Row],[year]],"-",monthly_totals[[#This Row],[month]])</f>
        <v>2019-3</v>
      </c>
      <c r="D28">
        <v>1264</v>
      </c>
      <c r="E28">
        <f>monthly_totals[[#This Row],[questions]]/$D$2</f>
        <v>0.90414878397711018</v>
      </c>
      <c r="F28">
        <v>1244</v>
      </c>
      <c r="G28">
        <f>monthly_totals[[#This Row],[answers]]/$F$2</f>
        <v>0.85970974429854874</v>
      </c>
      <c r="H28">
        <v>3808</v>
      </c>
      <c r="I28">
        <v>1241</v>
      </c>
      <c r="J28">
        <f>monthly_totals[[#This Row],[edits]]/$H$2</f>
        <v>0.58004569687738006</v>
      </c>
      <c r="K28">
        <f>monthly_totals[[#This Row],[edits_mod]]/monthly_totals[[#This Row],[edits]]</f>
        <v>0.32589285714285715</v>
      </c>
      <c r="L28">
        <v>4102</v>
      </c>
      <c r="M28">
        <v>221</v>
      </c>
      <c r="N28">
        <f>monthly_totals[[#This Row],[comments]]/$L$2</f>
        <v>0.91460423634336674</v>
      </c>
      <c r="O28">
        <f>monthly_totals[[#This Row],[comments_mod]]/monthly_totals[[#This Row],[comments]]</f>
        <v>5.3876157971721114E-2</v>
      </c>
      <c r="P28">
        <v>9082</v>
      </c>
      <c r="Q28">
        <v>10</v>
      </c>
      <c r="R28">
        <f>monthly_totals[up_down_votes]/$P$2</f>
        <v>0.81694701808041736</v>
      </c>
      <c r="S28">
        <v>168</v>
      </c>
      <c r="T28">
        <v>142</v>
      </c>
      <c r="U28">
        <f>monthly_totals[[#This Row],[close_delete_votes]]/$S$2</f>
        <v>0.4329896907216495</v>
      </c>
      <c r="V28">
        <f>monthly_totals[[#This Row],[close_delete_mod]]/monthly_totals[[#This Row],[close_delete_votes]]</f>
        <v>0.84523809523809523</v>
      </c>
      <c r="W28" s="1">
        <v>1739</v>
      </c>
      <c r="X28">
        <f>monthly_totals[[#This Row],[users]]/$W$2</f>
        <v>0.98359728506787325</v>
      </c>
      <c r="Y28">
        <v>390</v>
      </c>
      <c r="Z28">
        <f>monthly_totals[[#This Row],[answers]]/monthly_totals[[#This Row],[questions]]</f>
        <v>0.98417721518987344</v>
      </c>
      <c r="AA28">
        <f>monthly_totals[[#This Row],[comments]]/monthly_totals[[#This Row],[questions]]</f>
        <v>3.2452531645569622</v>
      </c>
      <c r="AB28">
        <f>monthly_totals[[#This Row],[comments]]/monthly_totals[[#This Row],[answers]]</f>
        <v>3.297427652733119</v>
      </c>
      <c r="AD28">
        <v>390</v>
      </c>
      <c r="AE28">
        <v>68</v>
      </c>
    </row>
    <row r="29" spans="1:31" x14ac:dyDescent="0.3">
      <c r="A29">
        <v>2019</v>
      </c>
      <c r="B29">
        <v>4</v>
      </c>
      <c r="C29" t="str">
        <f>_xlfn.CONCAT(monthly_totals[[#This Row],[year]],"-",monthly_totals[[#This Row],[month]])</f>
        <v>2019-4</v>
      </c>
      <c r="D29">
        <v>1183</v>
      </c>
      <c r="E29">
        <f>monthly_totals[[#This Row],[questions]]/$D$2</f>
        <v>0.84620886981401999</v>
      </c>
      <c r="F29">
        <v>1056</v>
      </c>
      <c r="G29">
        <f>monthly_totals[[#This Row],[answers]]/$F$2</f>
        <v>0.72978576364892878</v>
      </c>
      <c r="H29">
        <v>3695</v>
      </c>
      <c r="I29">
        <v>1122</v>
      </c>
      <c r="J29">
        <f>monthly_totals[[#This Row],[edits]]/$H$2</f>
        <v>0.56283320639756285</v>
      </c>
      <c r="K29">
        <f>monthly_totals[[#This Row],[edits_mod]]/monthly_totals[[#This Row],[edits]]</f>
        <v>0.30365358592692826</v>
      </c>
      <c r="L29">
        <v>3937</v>
      </c>
      <c r="M29">
        <v>194</v>
      </c>
      <c r="N29">
        <f>monthly_totals[[#This Row],[comments]]/$L$2</f>
        <v>0.87781493868450389</v>
      </c>
      <c r="O29">
        <f>monthly_totals[[#This Row],[comments_mod]]/monthly_totals[[#This Row],[comments]]</f>
        <v>4.9276098552197105E-2</v>
      </c>
      <c r="P29">
        <v>8675</v>
      </c>
      <c r="Q29">
        <v>1</v>
      </c>
      <c r="R29">
        <f>monthly_totals[up_down_votes]/$P$2</f>
        <v>0.78033642169650086</v>
      </c>
      <c r="S29">
        <v>172</v>
      </c>
      <c r="T29">
        <v>148</v>
      </c>
      <c r="U29">
        <f>monthly_totals[[#This Row],[close_delete_votes]]/$S$2</f>
        <v>0.44329896907216493</v>
      </c>
      <c r="V29">
        <f>monthly_totals[[#This Row],[close_delete_mod]]/monthly_totals[[#This Row],[close_delete_votes]]</f>
        <v>0.86046511627906974</v>
      </c>
      <c r="W29" s="1">
        <v>1634</v>
      </c>
      <c r="X29">
        <f>monthly_totals[[#This Row],[users]]/$W$2</f>
        <v>0.92420814479638014</v>
      </c>
      <c r="Y29">
        <v>386</v>
      </c>
      <c r="Z29">
        <f>monthly_totals[[#This Row],[answers]]/monthly_totals[[#This Row],[questions]]</f>
        <v>0.89264581572273882</v>
      </c>
      <c r="AA29">
        <f>monthly_totals[[#This Row],[comments]]/monthly_totals[[#This Row],[questions]]</f>
        <v>3.3279797125950972</v>
      </c>
      <c r="AB29">
        <f>monthly_totals[[#This Row],[comments]]/monthly_totals[[#This Row],[answers]]</f>
        <v>3.7282196969696968</v>
      </c>
      <c r="AD29">
        <v>386</v>
      </c>
      <c r="AE29">
        <v>74</v>
      </c>
    </row>
    <row r="30" spans="1:31" x14ac:dyDescent="0.3">
      <c r="A30">
        <v>2019</v>
      </c>
      <c r="B30">
        <v>5</v>
      </c>
      <c r="C30" t="str">
        <f>_xlfn.CONCAT(monthly_totals[[#This Row],[year]],"-",monthly_totals[[#This Row],[month]])</f>
        <v>2019-5</v>
      </c>
      <c r="D30">
        <v>1269</v>
      </c>
      <c r="E30">
        <f>monthly_totals[[#This Row],[questions]]/$D$2</f>
        <v>0.90772532188841204</v>
      </c>
      <c r="F30">
        <v>1213</v>
      </c>
      <c r="G30">
        <f>monthly_totals[[#This Row],[answers]]/$F$2</f>
        <v>0.83828610919143054</v>
      </c>
      <c r="H30">
        <v>3934</v>
      </c>
      <c r="I30">
        <v>1402</v>
      </c>
      <c r="J30">
        <f>monthly_totals[[#This Row],[edits]]/$H$2</f>
        <v>0.59923838537699925</v>
      </c>
      <c r="K30">
        <f>monthly_totals[[#This Row],[edits_mod]]/monthly_totals[[#This Row],[edits]]</f>
        <v>0.35638027452974075</v>
      </c>
      <c r="L30">
        <v>3954</v>
      </c>
      <c r="M30">
        <v>263</v>
      </c>
      <c r="N30">
        <f>monthly_totals[[#This Row],[comments]]/$L$2</f>
        <v>0.8816053511705686</v>
      </c>
      <c r="O30">
        <f>monthly_totals[[#This Row],[comments_mod]]/monthly_totals[[#This Row],[comments]]</f>
        <v>6.6514921598381391E-2</v>
      </c>
      <c r="P30">
        <v>8468</v>
      </c>
      <c r="Q30">
        <v>2</v>
      </c>
      <c r="R30">
        <f>monthly_totals[up_down_votes]/$P$2</f>
        <v>0.761716290366106</v>
      </c>
      <c r="S30">
        <v>174</v>
      </c>
      <c r="T30">
        <v>141</v>
      </c>
      <c r="U30">
        <f>monthly_totals[[#This Row],[close_delete_votes]]/$S$2</f>
        <v>0.4484536082474227</v>
      </c>
      <c r="V30">
        <f>monthly_totals[[#This Row],[close_delete_mod]]/monthly_totals[[#This Row],[close_delete_votes]]</f>
        <v>0.81034482758620685</v>
      </c>
      <c r="W30" s="1">
        <v>1656</v>
      </c>
      <c r="X30">
        <f>monthly_totals[[#This Row],[users]]/$W$2</f>
        <v>0.93665158371040724</v>
      </c>
      <c r="Y30">
        <v>425</v>
      </c>
      <c r="Z30">
        <f>monthly_totals[[#This Row],[answers]]/monthly_totals[[#This Row],[questions]]</f>
        <v>0.95587076438140273</v>
      </c>
      <c r="AA30">
        <f>monthly_totals[[#This Row],[comments]]/monthly_totals[[#This Row],[questions]]</f>
        <v>3.1158392434988178</v>
      </c>
      <c r="AB30">
        <f>monthly_totals[[#This Row],[comments]]/monthly_totals[[#This Row],[answers]]</f>
        <v>3.259686727122836</v>
      </c>
      <c r="AD30">
        <v>425</v>
      </c>
      <c r="AE30">
        <v>81</v>
      </c>
    </row>
    <row r="31" spans="1:31" x14ac:dyDescent="0.3">
      <c r="A31">
        <v>2019</v>
      </c>
      <c r="B31">
        <v>6</v>
      </c>
      <c r="C31" t="str">
        <f>_xlfn.CONCAT(monthly_totals[[#This Row],[year]],"-",monthly_totals[[#This Row],[month]])</f>
        <v>2019-6</v>
      </c>
      <c r="D31">
        <v>1233</v>
      </c>
      <c r="E31">
        <f>monthly_totals[[#This Row],[questions]]/$D$2</f>
        <v>0.88197424892703857</v>
      </c>
      <c r="F31">
        <v>1085</v>
      </c>
      <c r="G31">
        <f>monthly_totals[[#This Row],[answers]]/$F$2</f>
        <v>0.7498272287491361</v>
      </c>
      <c r="H31">
        <v>3480</v>
      </c>
      <c r="I31">
        <v>1058</v>
      </c>
      <c r="J31">
        <f>monthly_totals[[#This Row],[edits]]/$H$2</f>
        <v>0.53008377760853009</v>
      </c>
      <c r="K31">
        <f>monthly_totals[[#This Row],[edits_mod]]/monthly_totals[[#This Row],[edits]]</f>
        <v>0.3040229885057471</v>
      </c>
      <c r="L31">
        <v>3623</v>
      </c>
      <c r="M31">
        <v>195</v>
      </c>
      <c r="N31">
        <f>monthly_totals[[#This Row],[comments]]/$L$2</f>
        <v>0.80780379041248607</v>
      </c>
      <c r="O31">
        <f>monthly_totals[[#This Row],[comments_mod]]/monthly_totals[[#This Row],[comments]]</f>
        <v>5.3822798785536849E-2</v>
      </c>
      <c r="P31">
        <v>7216</v>
      </c>
      <c r="Q31">
        <v>2</v>
      </c>
      <c r="R31">
        <f>monthly_totals[up_down_votes]/$P$2</f>
        <v>0.64909597913106054</v>
      </c>
      <c r="S31">
        <v>186</v>
      </c>
      <c r="T31">
        <v>156</v>
      </c>
      <c r="U31">
        <f>monthly_totals[[#This Row],[close_delete_votes]]/$S$2</f>
        <v>0.47938144329896909</v>
      </c>
      <c r="V31">
        <f>monthly_totals[[#This Row],[close_delete_mod]]/monthly_totals[[#This Row],[close_delete_votes]]</f>
        <v>0.83870967741935487</v>
      </c>
      <c r="W31" s="1">
        <v>1442</v>
      </c>
      <c r="X31">
        <f>monthly_totals[[#This Row],[users]]/$W$2</f>
        <v>0.81561085972850678</v>
      </c>
      <c r="Y31">
        <v>475</v>
      </c>
      <c r="Z31">
        <f>monthly_totals[[#This Row],[answers]]/monthly_totals[[#This Row],[questions]]</f>
        <v>0.87996755879967559</v>
      </c>
      <c r="AA31">
        <f>monthly_totals[[#This Row],[comments]]/monthly_totals[[#This Row],[questions]]</f>
        <v>2.9383617193836171</v>
      </c>
      <c r="AB31">
        <f>monthly_totals[[#This Row],[comments]]/monthly_totals[[#This Row],[answers]]</f>
        <v>3.3391705069124424</v>
      </c>
      <c r="AD31">
        <v>475</v>
      </c>
      <c r="AE31">
        <v>129</v>
      </c>
    </row>
    <row r="32" spans="1:31" x14ac:dyDescent="0.3">
      <c r="A32">
        <v>2019</v>
      </c>
      <c r="B32">
        <v>7</v>
      </c>
      <c r="C32" t="str">
        <f>_xlfn.CONCAT(monthly_totals[[#This Row],[year]],"-",monthly_totals[[#This Row],[month]])</f>
        <v>2019-7</v>
      </c>
      <c r="D32">
        <v>1481</v>
      </c>
      <c r="E32">
        <f>monthly_totals[[#This Row],[questions]]/$D$2</f>
        <v>1.0593705293276108</v>
      </c>
      <c r="F32">
        <v>1298</v>
      </c>
      <c r="G32">
        <f>monthly_totals[[#This Row],[answers]]/$F$2</f>
        <v>0.89702833448514163</v>
      </c>
      <c r="H32">
        <v>4800</v>
      </c>
      <c r="I32">
        <v>1807</v>
      </c>
      <c r="J32">
        <f>monthly_totals[[#This Row],[edits]]/$H$2</f>
        <v>0.7311500380807312</v>
      </c>
      <c r="K32">
        <f>monthly_totals[[#This Row],[edits_mod]]/monthly_totals[[#This Row],[edits]]</f>
        <v>0.37645833333333334</v>
      </c>
      <c r="L32">
        <v>4259</v>
      </c>
      <c r="M32">
        <v>274</v>
      </c>
      <c r="N32">
        <f>monthly_totals[[#This Row],[comments]]/$L$2</f>
        <v>0.94960981047937565</v>
      </c>
      <c r="O32">
        <f>monthly_totals[[#This Row],[comments_mod]]/monthly_totals[[#This Row],[comments]]</f>
        <v>6.4334350786569613E-2</v>
      </c>
      <c r="P32">
        <v>8327</v>
      </c>
      <c r="Q32">
        <v>9</v>
      </c>
      <c r="R32">
        <f>monthly_totals[up_down_votes]/$P$2</f>
        <v>0.74903301250337317</v>
      </c>
      <c r="S32">
        <v>251</v>
      </c>
      <c r="T32">
        <v>207</v>
      </c>
      <c r="U32">
        <f>monthly_totals[[#This Row],[close_delete_votes]]/$S$2</f>
        <v>0.64690721649484539</v>
      </c>
      <c r="V32">
        <f>monthly_totals[[#This Row],[close_delete_mod]]/monthly_totals[[#This Row],[close_delete_votes]]</f>
        <v>0.82470119521912355</v>
      </c>
      <c r="W32" s="1">
        <v>1661</v>
      </c>
      <c r="X32">
        <f>monthly_totals[[#This Row],[users]]/$W$2</f>
        <v>0.93947963800904977</v>
      </c>
      <c r="Y32">
        <v>571</v>
      </c>
      <c r="Z32">
        <f>monthly_totals[[#This Row],[answers]]/monthly_totals[[#This Row],[questions]]</f>
        <v>0.87643484132343008</v>
      </c>
      <c r="AA32">
        <f>monthly_totals[[#This Row],[comments]]/monthly_totals[[#This Row],[questions]]</f>
        <v>2.8757596218771102</v>
      </c>
      <c r="AB32">
        <f>monthly_totals[[#This Row],[comments]]/monthly_totals[[#This Row],[answers]]</f>
        <v>3.2812018489984593</v>
      </c>
      <c r="AD32">
        <v>571</v>
      </c>
      <c r="AE32">
        <v>165</v>
      </c>
    </row>
    <row r="33" spans="1:31" x14ac:dyDescent="0.3">
      <c r="A33">
        <v>2019</v>
      </c>
      <c r="B33">
        <v>8</v>
      </c>
      <c r="C33" t="str">
        <f>_xlfn.CONCAT(monthly_totals[[#This Row],[year]],"-",monthly_totals[[#This Row],[month]])</f>
        <v>2019-8</v>
      </c>
      <c r="D33">
        <v>1330</v>
      </c>
      <c r="E33">
        <f>monthly_totals[[#This Row],[questions]]/$D$2</f>
        <v>0.95135908440629469</v>
      </c>
      <c r="F33">
        <v>1083</v>
      </c>
      <c r="G33">
        <f>monthly_totals[[#This Row],[answers]]/$F$2</f>
        <v>0.74844505874222533</v>
      </c>
      <c r="H33">
        <v>4068</v>
      </c>
      <c r="I33">
        <v>1404</v>
      </c>
      <c r="J33">
        <f>monthly_totals[[#This Row],[edits]]/$H$2</f>
        <v>0.6196496572734197</v>
      </c>
      <c r="K33">
        <f>monthly_totals[[#This Row],[edits_mod]]/monthly_totals[[#This Row],[edits]]</f>
        <v>0.34513274336283184</v>
      </c>
      <c r="L33">
        <v>3736</v>
      </c>
      <c r="M33">
        <v>181</v>
      </c>
      <c r="N33">
        <f>monthly_totals[[#This Row],[comments]]/$L$2</f>
        <v>0.83299888517279819</v>
      </c>
      <c r="O33">
        <f>monthly_totals[[#This Row],[comments_mod]]/monthly_totals[[#This Row],[comments]]</f>
        <v>4.8447537473233403E-2</v>
      </c>
      <c r="P33">
        <v>7330</v>
      </c>
      <c r="Q33">
        <v>5</v>
      </c>
      <c r="R33">
        <f>monthly_totals[up_down_votes]/$P$2</f>
        <v>0.65935054421156791</v>
      </c>
      <c r="S33">
        <v>186</v>
      </c>
      <c r="T33">
        <v>158</v>
      </c>
      <c r="U33">
        <f>monthly_totals[[#This Row],[close_delete_votes]]/$S$2</f>
        <v>0.47938144329896909</v>
      </c>
      <c r="V33">
        <f>monthly_totals[[#This Row],[close_delete_mod]]/monthly_totals[[#This Row],[close_delete_votes]]</f>
        <v>0.84946236559139787</v>
      </c>
      <c r="W33" s="1">
        <v>1605</v>
      </c>
      <c r="X33">
        <f>monthly_totals[[#This Row],[users]]/$W$2</f>
        <v>0.90780542986425339</v>
      </c>
      <c r="Y33">
        <v>556</v>
      </c>
      <c r="Z33">
        <f>monthly_totals[[#This Row],[answers]]/monthly_totals[[#This Row],[questions]]</f>
        <v>0.81428571428571428</v>
      </c>
      <c r="AA33">
        <f>monthly_totals[[#This Row],[comments]]/monthly_totals[[#This Row],[questions]]</f>
        <v>2.8090225563909774</v>
      </c>
      <c r="AB33">
        <f>monthly_totals[[#This Row],[comments]]/monthly_totals[[#This Row],[answers]]</f>
        <v>3.4496768236380424</v>
      </c>
      <c r="AD33">
        <v>556</v>
      </c>
      <c r="AE33">
        <v>168</v>
      </c>
    </row>
    <row r="34" spans="1:31" x14ac:dyDescent="0.3">
      <c r="A34">
        <v>2019</v>
      </c>
      <c r="B34">
        <v>9</v>
      </c>
      <c r="C34" t="str">
        <f>_xlfn.CONCAT(monthly_totals[[#This Row],[year]],"-",monthly_totals[[#This Row],[month]])</f>
        <v>2019-9</v>
      </c>
      <c r="D34">
        <v>1256</v>
      </c>
      <c r="E34">
        <f>monthly_totals[[#This Row],[questions]]/$D$2</f>
        <v>0.89842632331902716</v>
      </c>
      <c r="F34">
        <v>1052</v>
      </c>
      <c r="G34">
        <f>monthly_totals[[#This Row],[answers]]/$F$2</f>
        <v>0.72702142363510713</v>
      </c>
      <c r="H34">
        <v>3788</v>
      </c>
      <c r="I34">
        <v>1209</v>
      </c>
      <c r="J34">
        <f>monthly_totals[[#This Row],[edits]]/$H$2</f>
        <v>0.57699923838537703</v>
      </c>
      <c r="K34">
        <f>monthly_totals[[#This Row],[edits_mod]]/monthly_totals[[#This Row],[edits]]</f>
        <v>0.31916578669482576</v>
      </c>
      <c r="L34">
        <v>3570</v>
      </c>
      <c r="M34">
        <v>170</v>
      </c>
      <c r="N34">
        <f>monthly_totals[[#This Row],[comments]]/$L$2</f>
        <v>0.79598662207357862</v>
      </c>
      <c r="O34">
        <f>monthly_totals[[#This Row],[comments_mod]]/monthly_totals[[#This Row],[comments]]</f>
        <v>4.7619047619047616E-2</v>
      </c>
      <c r="P34">
        <v>6992</v>
      </c>
      <c r="Q34">
        <v>6</v>
      </c>
      <c r="R34">
        <f>monthly_totals[up_down_votes]/$P$2</f>
        <v>0.62894665827111629</v>
      </c>
      <c r="S34">
        <v>162</v>
      </c>
      <c r="T34">
        <v>134</v>
      </c>
      <c r="U34">
        <f>monthly_totals[[#This Row],[close_delete_votes]]/$S$2</f>
        <v>0.4175257731958763</v>
      </c>
      <c r="V34">
        <f>monthly_totals[[#This Row],[close_delete_mod]]/monthly_totals[[#This Row],[close_delete_votes]]</f>
        <v>0.8271604938271605</v>
      </c>
      <c r="W34" s="1">
        <v>1443</v>
      </c>
      <c r="X34">
        <f>monthly_totals[[#This Row],[users]]/$W$2</f>
        <v>0.81617647058823528</v>
      </c>
      <c r="Y34">
        <v>536</v>
      </c>
      <c r="Z34">
        <f>monthly_totals[[#This Row],[answers]]/monthly_totals[[#This Row],[questions]]</f>
        <v>0.83757961783439494</v>
      </c>
      <c r="AA34">
        <f>monthly_totals[[#This Row],[comments]]/monthly_totals[[#This Row],[questions]]</f>
        <v>2.8423566878980893</v>
      </c>
      <c r="AB34">
        <f>monthly_totals[[#This Row],[comments]]/monthly_totals[[#This Row],[answers]]</f>
        <v>3.3935361216730038</v>
      </c>
      <c r="AD34">
        <v>536</v>
      </c>
      <c r="AE34">
        <v>173</v>
      </c>
    </row>
    <row r="35" spans="1:31" x14ac:dyDescent="0.3">
      <c r="A35">
        <v>2019</v>
      </c>
      <c r="B35">
        <v>10</v>
      </c>
      <c r="C35" t="str">
        <f>_xlfn.CONCAT(monthly_totals[[#This Row],[year]],"-",monthly_totals[[#This Row],[month]])</f>
        <v>2019-10</v>
      </c>
      <c r="D35">
        <v>1349</v>
      </c>
      <c r="E35">
        <f>monthly_totals[[#This Row],[questions]]/$D$2</f>
        <v>0.96494992846924177</v>
      </c>
      <c r="F35">
        <v>1184</v>
      </c>
      <c r="G35">
        <f>monthly_totals[[#This Row],[answers]]/$F$2</f>
        <v>0.81824464409122322</v>
      </c>
      <c r="H35">
        <v>4241</v>
      </c>
      <c r="I35">
        <v>1597</v>
      </c>
      <c r="J35">
        <f>monthly_totals[[#This Row],[edits]]/$H$2</f>
        <v>0.64600152322924598</v>
      </c>
      <c r="K35">
        <f>monthly_totals[[#This Row],[edits_mod]]/monthly_totals[[#This Row],[edits]]</f>
        <v>0.37656213157274226</v>
      </c>
      <c r="L35">
        <v>3949</v>
      </c>
      <c r="M35">
        <v>235</v>
      </c>
      <c r="N35">
        <f>monthly_totals[[#This Row],[comments]]/$L$2</f>
        <v>0.8804905239687848</v>
      </c>
      <c r="O35">
        <f>monthly_totals[[#This Row],[comments_mod]]/monthly_totals[[#This Row],[comments]]</f>
        <v>5.9508736388959232E-2</v>
      </c>
      <c r="P35">
        <v>8354</v>
      </c>
      <c r="Q35">
        <v>5</v>
      </c>
      <c r="R35">
        <f>monthly_totals[up_down_votes]/$P$2</f>
        <v>0.75146172528559863</v>
      </c>
      <c r="S35">
        <v>201</v>
      </c>
      <c r="T35">
        <v>172</v>
      </c>
      <c r="U35">
        <f>monthly_totals[[#This Row],[close_delete_votes]]/$S$2</f>
        <v>0.51804123711340211</v>
      </c>
      <c r="V35">
        <f>monthly_totals[[#This Row],[close_delete_mod]]/monthly_totals[[#This Row],[close_delete_votes]]</f>
        <v>0.85572139303482586</v>
      </c>
      <c r="W35" s="1">
        <v>1680</v>
      </c>
      <c r="X35">
        <f>monthly_totals[[#This Row],[users]]/$W$2</f>
        <v>0.95022624434389136</v>
      </c>
      <c r="Y35">
        <v>526</v>
      </c>
      <c r="Z35">
        <f>monthly_totals[[#This Row],[answers]]/monthly_totals[[#This Row],[questions]]</f>
        <v>0.8776871756856931</v>
      </c>
      <c r="AA35">
        <f>monthly_totals[[#This Row],[comments]]/monthly_totals[[#This Row],[questions]]</f>
        <v>2.9273535952557448</v>
      </c>
      <c r="AB35">
        <f>monthly_totals[[#This Row],[comments]]/monthly_totals[[#This Row],[answers]]</f>
        <v>3.3353040540540539</v>
      </c>
      <c r="AD35">
        <v>526</v>
      </c>
      <c r="AE35">
        <v>169</v>
      </c>
    </row>
    <row r="36" spans="1:31" x14ac:dyDescent="0.3">
      <c r="A36">
        <v>2019</v>
      </c>
      <c r="B36">
        <v>11</v>
      </c>
      <c r="C36" t="str">
        <f>_xlfn.CONCAT(monthly_totals[[#This Row],[year]],"-",monthly_totals[[#This Row],[month]])</f>
        <v>2019-11</v>
      </c>
      <c r="D36">
        <v>1420</v>
      </c>
      <c r="E36">
        <f>monthly_totals[[#This Row],[questions]]/$D$2</f>
        <v>1.0157367668097281</v>
      </c>
      <c r="F36">
        <v>1146</v>
      </c>
      <c r="G36">
        <f>monthly_totals[[#This Row],[answers]]/$F$2</f>
        <v>0.79198341395991712</v>
      </c>
      <c r="H36">
        <v>4066</v>
      </c>
      <c r="I36">
        <v>1411</v>
      </c>
      <c r="J36">
        <f>monthly_totals[[#This Row],[edits]]/$H$2</f>
        <v>0.61934501142421938</v>
      </c>
      <c r="K36">
        <f>monthly_totals[[#This Row],[edits_mod]]/monthly_totals[[#This Row],[edits]]</f>
        <v>0.34702410231185438</v>
      </c>
      <c r="L36">
        <v>3945</v>
      </c>
      <c r="M36">
        <v>255</v>
      </c>
      <c r="N36">
        <f>monthly_totals[[#This Row],[comments]]/$L$2</f>
        <v>0.87959866220735783</v>
      </c>
      <c r="O36">
        <f>monthly_totals[[#This Row],[comments_mod]]/monthly_totals[[#This Row],[comments]]</f>
        <v>6.4638783269961975E-2</v>
      </c>
      <c r="P36">
        <v>8578</v>
      </c>
      <c r="Q36">
        <v>6</v>
      </c>
      <c r="R36">
        <f>monthly_totals[up_down_votes]/$P$2</f>
        <v>0.77161104614554288</v>
      </c>
      <c r="S36">
        <v>269</v>
      </c>
      <c r="T36">
        <v>224</v>
      </c>
      <c r="U36">
        <f>monthly_totals[[#This Row],[close_delete_votes]]/$S$2</f>
        <v>0.69329896907216493</v>
      </c>
      <c r="V36">
        <f>monthly_totals[[#This Row],[close_delete_mod]]/monthly_totals[[#This Row],[close_delete_votes]]</f>
        <v>0.83271375464684017</v>
      </c>
      <c r="W36" s="1">
        <v>1569</v>
      </c>
      <c r="X36">
        <f>monthly_totals[[#This Row],[users]]/$W$2</f>
        <v>0.88744343891402711</v>
      </c>
      <c r="Y36">
        <v>632</v>
      </c>
      <c r="Z36">
        <f>monthly_totals[[#This Row],[answers]]/monthly_totals[[#This Row],[questions]]</f>
        <v>0.8070422535211268</v>
      </c>
      <c r="AA36">
        <f>monthly_totals[[#This Row],[comments]]/monthly_totals[[#This Row],[questions]]</f>
        <v>2.778169014084507</v>
      </c>
      <c r="AB36">
        <f>monthly_totals[[#This Row],[comments]]/monthly_totals[[#This Row],[answers]]</f>
        <v>3.4424083769633507</v>
      </c>
      <c r="AD36">
        <v>632</v>
      </c>
      <c r="AE36">
        <v>206</v>
      </c>
    </row>
    <row r="37" spans="1:31" x14ac:dyDescent="0.3">
      <c r="A37">
        <v>2019</v>
      </c>
      <c r="B37">
        <v>12</v>
      </c>
      <c r="C37" t="str">
        <f>_xlfn.CONCAT(monthly_totals[[#This Row],[year]],"-",monthly_totals[[#This Row],[month]])</f>
        <v>2019-12</v>
      </c>
      <c r="D37">
        <v>1200</v>
      </c>
      <c r="E37">
        <f>monthly_totals[[#This Row],[questions]]/$D$2</f>
        <v>0.85836909871244638</v>
      </c>
      <c r="F37">
        <v>1060</v>
      </c>
      <c r="G37">
        <f>monthly_totals[[#This Row],[answers]]/$F$2</f>
        <v>0.73255010366275053</v>
      </c>
      <c r="H37">
        <v>4053</v>
      </c>
      <c r="I37">
        <v>1452</v>
      </c>
      <c r="J37">
        <f>monthly_totals[[#This Row],[edits]]/$H$2</f>
        <v>0.6173648134044174</v>
      </c>
      <c r="K37">
        <f>monthly_totals[[#This Row],[edits_mod]]/monthly_totals[[#This Row],[edits]]</f>
        <v>0.35825314581791268</v>
      </c>
      <c r="L37">
        <v>3642</v>
      </c>
      <c r="M37">
        <v>196</v>
      </c>
      <c r="N37">
        <f>monthly_totals[[#This Row],[comments]]/$L$2</f>
        <v>0.81204013377926421</v>
      </c>
      <c r="O37">
        <f>monthly_totals[[#This Row],[comments_mod]]/monthly_totals[[#This Row],[comments]]</f>
        <v>5.3816584294343765E-2</v>
      </c>
      <c r="P37">
        <v>7485</v>
      </c>
      <c r="Q37">
        <v>2</v>
      </c>
      <c r="R37">
        <f>monthly_totals[up_down_votes]/$P$2</f>
        <v>0.67329315462804717</v>
      </c>
      <c r="S37">
        <v>195</v>
      </c>
      <c r="T37">
        <v>182</v>
      </c>
      <c r="U37">
        <f>monthly_totals[[#This Row],[close_delete_votes]]/$S$2</f>
        <v>0.50257731958762886</v>
      </c>
      <c r="V37">
        <f>monthly_totals[[#This Row],[close_delete_mod]]/monthly_totals[[#This Row],[close_delete_votes]]</f>
        <v>0.93333333333333335</v>
      </c>
      <c r="W37" s="1">
        <v>1376</v>
      </c>
      <c r="X37">
        <f>monthly_totals[[#This Row],[users]]/$W$2</f>
        <v>0.77828054298642535</v>
      </c>
      <c r="Y37">
        <v>489</v>
      </c>
      <c r="Z37">
        <f>monthly_totals[[#This Row],[answers]]/monthly_totals[[#This Row],[questions]]</f>
        <v>0.8833333333333333</v>
      </c>
      <c r="AA37">
        <f>monthly_totals[[#This Row],[comments]]/monthly_totals[[#This Row],[questions]]</f>
        <v>3.0350000000000001</v>
      </c>
      <c r="AB37">
        <f>monthly_totals[[#This Row],[comments]]/monthly_totals[[#This Row],[answers]]</f>
        <v>3.4358490566037734</v>
      </c>
      <c r="AD37">
        <v>489</v>
      </c>
      <c r="AE37">
        <v>157</v>
      </c>
    </row>
    <row r="38" spans="1:31" x14ac:dyDescent="0.3">
      <c r="A38">
        <v>2020</v>
      </c>
      <c r="B38">
        <v>1</v>
      </c>
      <c r="C38" t="str">
        <f>_xlfn.CONCAT(monthly_totals[[#This Row],[year]],"-",monthly_totals[[#This Row],[month]])</f>
        <v>2020-1</v>
      </c>
      <c r="D38">
        <v>1333</v>
      </c>
      <c r="E38">
        <f>monthly_totals[[#This Row],[questions]]/$D$2</f>
        <v>0.95350500715307585</v>
      </c>
      <c r="F38">
        <v>1107</v>
      </c>
      <c r="G38">
        <f>monthly_totals[[#This Row],[answers]]/$F$2</f>
        <v>0.76503109882515552</v>
      </c>
      <c r="H38">
        <v>4340</v>
      </c>
      <c r="I38">
        <v>1590</v>
      </c>
      <c r="J38">
        <f>monthly_totals[[#This Row],[edits]]/$H$2</f>
        <v>0.6610814927646611</v>
      </c>
      <c r="K38">
        <f>monthly_totals[[#This Row],[edits_mod]]/monthly_totals[[#This Row],[edits]]</f>
        <v>0.36635944700460832</v>
      </c>
      <c r="L38">
        <v>4039</v>
      </c>
      <c r="M38">
        <v>260</v>
      </c>
      <c r="N38">
        <f>monthly_totals[[#This Row],[comments]]/$L$2</f>
        <v>0.90055741360089181</v>
      </c>
      <c r="O38">
        <f>monthly_totals[[#This Row],[comments_mod]]/monthly_totals[[#This Row],[comments]]</f>
        <v>6.4372369398365936E-2</v>
      </c>
      <c r="P38">
        <v>8547</v>
      </c>
      <c r="Q38">
        <v>10</v>
      </c>
      <c r="R38">
        <f>monthly_totals[up_down_votes]/$P$2</f>
        <v>0.76882252406224705</v>
      </c>
      <c r="S38">
        <v>261</v>
      </c>
      <c r="T38">
        <v>218</v>
      </c>
      <c r="U38">
        <f>monthly_totals[[#This Row],[close_delete_votes]]/$S$2</f>
        <v>0.67268041237113407</v>
      </c>
      <c r="V38">
        <f>monthly_totals[[#This Row],[close_delete_mod]]/monthly_totals[[#This Row],[close_delete_votes]]</f>
        <v>0.83524904214559392</v>
      </c>
      <c r="W38" s="1">
        <v>1585</v>
      </c>
      <c r="X38">
        <f>monthly_totals[[#This Row],[users]]/$W$2</f>
        <v>0.89649321266968329</v>
      </c>
      <c r="Y38">
        <v>543</v>
      </c>
      <c r="Z38">
        <f>monthly_totals[[#This Row],[answers]]/monthly_totals[[#This Row],[questions]]</f>
        <v>0.83045761440360089</v>
      </c>
      <c r="AA38">
        <f>monthly_totals[[#This Row],[comments]]/monthly_totals[[#This Row],[questions]]</f>
        <v>3.0300075018754691</v>
      </c>
      <c r="AB38">
        <f>monthly_totals[[#This Row],[comments]]/monthly_totals[[#This Row],[answers]]</f>
        <v>3.6485998193315266</v>
      </c>
      <c r="AD38">
        <v>543</v>
      </c>
      <c r="AE38">
        <v>166</v>
      </c>
    </row>
    <row r="39" spans="1:31" x14ac:dyDescent="0.3">
      <c r="A39">
        <v>2020</v>
      </c>
      <c r="B39">
        <v>2</v>
      </c>
      <c r="C39" t="str">
        <f>_xlfn.CONCAT(monthly_totals[[#This Row],[year]],"-",monthly_totals[[#This Row],[month]])</f>
        <v>2020-2</v>
      </c>
      <c r="D39">
        <v>1429</v>
      </c>
      <c r="E39">
        <f>monthly_totals[[#This Row],[questions]]/$D$2</f>
        <v>1.0221745350500715</v>
      </c>
      <c r="F39">
        <v>1264</v>
      </c>
      <c r="G39">
        <f>monthly_totals[[#This Row],[answers]]/$F$2</f>
        <v>0.87353144436765717</v>
      </c>
      <c r="H39">
        <v>3835</v>
      </c>
      <c r="I39">
        <v>829</v>
      </c>
      <c r="J39">
        <f>monthly_totals[[#This Row],[edits]]/$H$2</f>
        <v>0.58415841584158412</v>
      </c>
      <c r="K39">
        <f>monthly_totals[[#This Row],[edits_mod]]/monthly_totals[[#This Row],[edits]]</f>
        <v>0.21616688396349412</v>
      </c>
      <c r="L39">
        <v>4258</v>
      </c>
      <c r="M39">
        <v>304</v>
      </c>
      <c r="N39">
        <f>monthly_totals[[#This Row],[comments]]/$L$2</f>
        <v>0.94938684503901893</v>
      </c>
      <c r="O39">
        <f>monthly_totals[[#This Row],[comments_mod]]/monthly_totals[[#This Row],[comments]]</f>
        <v>7.1395021136683889E-2</v>
      </c>
      <c r="P39">
        <v>9570</v>
      </c>
      <c r="Q39">
        <v>14</v>
      </c>
      <c r="R39">
        <f>monthly_totals[up_down_votes]/$P$2</f>
        <v>0.86084375281101011</v>
      </c>
      <c r="S39">
        <v>116</v>
      </c>
      <c r="T39">
        <v>93</v>
      </c>
      <c r="U39">
        <f>monthly_totals[[#This Row],[close_delete_votes]]/$S$2</f>
        <v>0.29896907216494845</v>
      </c>
      <c r="V39">
        <f>monthly_totals[[#This Row],[close_delete_mod]]/monthly_totals[[#This Row],[close_delete_votes]]</f>
        <v>0.80172413793103448</v>
      </c>
      <c r="W39" s="1">
        <v>1640</v>
      </c>
      <c r="X39">
        <f>monthly_totals[[#This Row],[users]]/$W$2</f>
        <v>0.92760180995475117</v>
      </c>
      <c r="Y39">
        <v>544</v>
      </c>
      <c r="Z39">
        <f>monthly_totals[[#This Row],[answers]]/monthly_totals[[#This Row],[questions]]</f>
        <v>0.88453463960811751</v>
      </c>
      <c r="AA39">
        <f>monthly_totals[[#This Row],[comments]]/monthly_totals[[#This Row],[questions]]</f>
        <v>2.9797060881735478</v>
      </c>
      <c r="AB39">
        <f>monthly_totals[[#This Row],[comments]]/monthly_totals[[#This Row],[answers]]</f>
        <v>3.3686708860759493</v>
      </c>
      <c r="AD39">
        <v>544</v>
      </c>
      <c r="AE39">
        <v>179</v>
      </c>
    </row>
    <row r="40" spans="1:31" x14ac:dyDescent="0.3">
      <c r="A40">
        <v>2020</v>
      </c>
      <c r="B40">
        <v>3</v>
      </c>
      <c r="C40" t="str">
        <f>_xlfn.CONCAT(monthly_totals[[#This Row],[year]],"-",monthly_totals[[#This Row],[month]])</f>
        <v>2020-3</v>
      </c>
      <c r="D40">
        <v>1483</v>
      </c>
      <c r="E40">
        <f>monthly_totals[[#This Row],[questions]]/$D$2</f>
        <v>1.0608011444921317</v>
      </c>
      <c r="F40">
        <v>1196</v>
      </c>
      <c r="G40">
        <f>monthly_totals[[#This Row],[answers]]/$F$2</f>
        <v>0.82653766413268837</v>
      </c>
      <c r="H40">
        <v>3961</v>
      </c>
      <c r="I40">
        <v>374</v>
      </c>
      <c r="J40">
        <f>monthly_totals[[#This Row],[edits]]/$H$2</f>
        <v>0.60335110434120331</v>
      </c>
      <c r="K40">
        <f>monthly_totals[[#This Row],[edits_mod]]/monthly_totals[[#This Row],[edits]]</f>
        <v>9.4420600858369105E-2</v>
      </c>
      <c r="L40">
        <v>3802</v>
      </c>
      <c r="M40">
        <v>211</v>
      </c>
      <c r="N40">
        <f>monthly_totals[[#This Row],[comments]]/$L$2</f>
        <v>0.84771460423634337</v>
      </c>
      <c r="O40">
        <f>monthly_totals[[#This Row],[comments_mod]]/monthly_totals[[#This Row],[comments]]</f>
        <v>5.5497106785902153E-2</v>
      </c>
      <c r="P40">
        <v>9935</v>
      </c>
      <c r="Q40">
        <v>16</v>
      </c>
      <c r="R40">
        <f>monthly_totals[up_down_votes]/$P$2</f>
        <v>0.89367635153368719</v>
      </c>
      <c r="S40">
        <v>60</v>
      </c>
      <c r="T40">
        <v>27</v>
      </c>
      <c r="U40">
        <f>monthly_totals[[#This Row],[close_delete_votes]]/$S$2</f>
        <v>0.15463917525773196</v>
      </c>
      <c r="V40">
        <f>monthly_totals[[#This Row],[close_delete_mod]]/monthly_totals[[#This Row],[close_delete_votes]]</f>
        <v>0.45</v>
      </c>
      <c r="W40" s="1">
        <v>1726</v>
      </c>
      <c r="X40">
        <f>monthly_totals[[#This Row],[users]]/$W$2</f>
        <v>0.97624434389140269</v>
      </c>
      <c r="Y40">
        <v>617</v>
      </c>
      <c r="Z40">
        <f>monthly_totals[[#This Row],[answers]]/monthly_totals[[#This Row],[questions]]</f>
        <v>0.8064733648010789</v>
      </c>
      <c r="AA40">
        <f>monthly_totals[[#This Row],[comments]]/monthly_totals[[#This Row],[questions]]</f>
        <v>2.5637221847606204</v>
      </c>
      <c r="AB40">
        <f>monthly_totals[[#This Row],[comments]]/monthly_totals[[#This Row],[answers]]</f>
        <v>3.1789297658862878</v>
      </c>
      <c r="AD40">
        <v>617</v>
      </c>
      <c r="AE40">
        <v>216</v>
      </c>
    </row>
    <row r="41" spans="1:31" x14ac:dyDescent="0.3">
      <c r="A41">
        <v>2020</v>
      </c>
      <c r="B41">
        <v>4</v>
      </c>
      <c r="C41" t="str">
        <f>_xlfn.CONCAT(monthly_totals[[#This Row],[year]],"-",monthly_totals[[#This Row],[month]])</f>
        <v>2020-4</v>
      </c>
      <c r="D41">
        <v>1527</v>
      </c>
      <c r="E41">
        <f>monthly_totals[[#This Row],[questions]]/$D$2</f>
        <v>1.092274678111588</v>
      </c>
      <c r="F41">
        <v>1222</v>
      </c>
      <c r="G41">
        <f>monthly_totals[[#This Row],[answers]]/$F$2</f>
        <v>0.84450587422252932</v>
      </c>
      <c r="H41">
        <v>3425</v>
      </c>
      <c r="I41">
        <v>351</v>
      </c>
      <c r="J41">
        <f>monthly_totals[[#This Row],[edits]]/$H$2</f>
        <v>0.52170601675552175</v>
      </c>
      <c r="K41">
        <f>monthly_totals[[#This Row],[edits_mod]]/monthly_totals[[#This Row],[edits]]</f>
        <v>0.10248175182481752</v>
      </c>
      <c r="L41">
        <v>3882</v>
      </c>
      <c r="M41">
        <v>219</v>
      </c>
      <c r="N41">
        <f>monthly_totals[[#This Row],[comments]]/$L$2</f>
        <v>0.8655518394648829</v>
      </c>
      <c r="O41">
        <f>monthly_totals[[#This Row],[comments_mod]]/monthly_totals[[#This Row],[comments]]</f>
        <v>5.6414219474497679E-2</v>
      </c>
      <c r="P41">
        <v>9045</v>
      </c>
      <c r="Q41">
        <v>2</v>
      </c>
      <c r="R41">
        <f>monthly_totals[up_down_votes]/$P$2</f>
        <v>0.81361878204551585</v>
      </c>
      <c r="S41">
        <v>67</v>
      </c>
      <c r="T41">
        <v>33</v>
      </c>
      <c r="U41">
        <f>monthly_totals[[#This Row],[close_delete_votes]]/$S$2</f>
        <v>0.17268041237113402</v>
      </c>
      <c r="V41">
        <f>monthly_totals[[#This Row],[close_delete_mod]]/monthly_totals[[#This Row],[close_delete_votes]]</f>
        <v>0.4925373134328358</v>
      </c>
      <c r="W41" s="1">
        <v>2084</v>
      </c>
      <c r="X41">
        <f>monthly_totals[[#This Row],[users]]/$W$2</f>
        <v>1.1787330316742082</v>
      </c>
      <c r="Y41">
        <v>685</v>
      </c>
      <c r="Z41">
        <f>monthly_totals[[#This Row],[answers]]/monthly_totals[[#This Row],[questions]]</f>
        <v>0.80026195153896529</v>
      </c>
      <c r="AA41">
        <f>monthly_totals[[#This Row],[comments]]/monthly_totals[[#This Row],[questions]]</f>
        <v>2.5422396856581533</v>
      </c>
      <c r="AB41">
        <f>monthly_totals[[#This Row],[comments]]/monthly_totals[[#This Row],[answers]]</f>
        <v>3.1767594108019641</v>
      </c>
      <c r="AD41">
        <v>685</v>
      </c>
      <c r="AE41">
        <v>251</v>
      </c>
    </row>
    <row r="42" spans="1:31" x14ac:dyDescent="0.3">
      <c r="A42">
        <v>2020</v>
      </c>
      <c r="B42">
        <v>5</v>
      </c>
      <c r="C42" t="str">
        <f>_xlfn.CONCAT(monthly_totals[[#This Row],[year]],"-",monthly_totals[[#This Row],[month]])</f>
        <v>2020-5</v>
      </c>
      <c r="D42">
        <v>1626</v>
      </c>
      <c r="E42">
        <f>monthly_totals[[#This Row],[questions]]/$D$2</f>
        <v>1.1630901287553648</v>
      </c>
      <c r="F42">
        <v>1220</v>
      </c>
      <c r="G42">
        <f>monthly_totals[[#This Row],[answers]]/$F$2</f>
        <v>0.84312370421561855</v>
      </c>
      <c r="H42">
        <v>3326</v>
      </c>
      <c r="I42">
        <v>332</v>
      </c>
      <c r="J42">
        <f>monthly_totals[[#This Row],[edits]]/$H$2</f>
        <v>0.50662604722010662</v>
      </c>
      <c r="K42">
        <f>monthly_totals[[#This Row],[edits_mod]]/monthly_totals[[#This Row],[edits]]</f>
        <v>9.9819603126879139E-2</v>
      </c>
      <c r="L42">
        <v>4175</v>
      </c>
      <c r="M42">
        <v>309</v>
      </c>
      <c r="N42">
        <f>monthly_totals[[#This Row],[comments]]/$L$2</f>
        <v>0.93088071348940915</v>
      </c>
      <c r="O42">
        <f>monthly_totals[[#This Row],[comments_mod]]/monthly_totals[[#This Row],[comments]]</f>
        <v>7.4011976047904188E-2</v>
      </c>
      <c r="P42">
        <v>8749</v>
      </c>
      <c r="Q42">
        <v>2</v>
      </c>
      <c r="R42">
        <f>monthly_totals[up_down_votes]/$P$2</f>
        <v>0.78699289376630388</v>
      </c>
      <c r="S42">
        <v>115</v>
      </c>
      <c r="T42">
        <v>87</v>
      </c>
      <c r="U42">
        <f>monthly_totals[[#This Row],[close_delete_votes]]/$S$2</f>
        <v>0.29639175257731959</v>
      </c>
      <c r="V42">
        <f>monthly_totals[[#This Row],[close_delete_mod]]/monthly_totals[[#This Row],[close_delete_votes]]</f>
        <v>0.75652173913043474</v>
      </c>
      <c r="W42" s="1">
        <v>1817</v>
      </c>
      <c r="X42">
        <f>monthly_totals[[#This Row],[users]]/$W$2</f>
        <v>1.0277149321266967</v>
      </c>
      <c r="Y42">
        <v>834</v>
      </c>
      <c r="Z42">
        <f>monthly_totals[[#This Row],[answers]]/monthly_totals[[#This Row],[questions]]</f>
        <v>0.7503075030750308</v>
      </c>
      <c r="AA42">
        <f>monthly_totals[[#This Row],[comments]]/monthly_totals[[#This Row],[questions]]</f>
        <v>2.5676506765067653</v>
      </c>
      <c r="AB42">
        <f>monthly_totals[[#This Row],[comments]]/monthly_totals[[#This Row],[answers]]</f>
        <v>3.4221311475409837</v>
      </c>
      <c r="AD42">
        <v>834</v>
      </c>
      <c r="AE42">
        <v>329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AD68-E367-43E4-A484-D486B4565354}">
  <dimension ref="A1"/>
  <sheetViews>
    <sheetView tabSelected="1" topLeftCell="I25" workbookViewId="0">
      <selection activeCell="U39" sqref="U39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M 1 P Y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A z U 9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1 P Y U N 3 b V h r s A Q A A M Q w A A B M A H A B G b 3 J t d W x h c y 9 T Z W N 0 a W 9 u M S 5 t I K I Y A C i g F A A A A A A A A A A A A A A A A A A A A A A A A A A A A O 1 W S 2 + b Q B C + W / J / W G 0 u W K J I d t O q a s U h w q 7 a S 5 U W 9 x Q q t G G n N u q y Q 3 c W p 5 a V / 5 4 F 3 L w g d l P 1 k M p B Q s B 8 8 9 6 P 0 R B k N k f N 4 v Y 5 f j c c D A e 0 F A Y k K 1 D b p V q n F q 1 Q x E K m w A 4 H z F 0 x V i Y D J 4 l o F U w x q w r Q 1 n u f K w g i Z + Q + y O P R 2 + Q r g a H k N D g J 2 J f q H H Q y B f p h s U z s E i g n F s + i Z M x e u C e T w o p k k V M Q z 4 I W T e B X i c a S y 0 M y o S U j E I S a k r t 5 B R m t + M g / m 4 L K i 9 y C C b n P f R a h q g p N 4 R u f z X S G M t e L c D x 5 N f H Z 5 w o t x H a t I L x 5 D T 6 h h m 8 j v 6 3 v i J 8 a L B w m 2 Q c Q 0 h X B X b F z c e 4 U t 8 h W 7 r W t 8 N n Z V n 6 i V J w J J Q y F 1 l S 3 X U Z L o R f O 4 3 x d w o 2 7 u R G a v q M p 2 o R r k L y e + P 5 m w 9 c g j C v t o 7 a v j 4 N a 8 9 J n G 9 6 0 o y v + W Q H V R 0 p d y E W 8 a H z e B 0 D m t k e c Y V E f c A 9 S l a n E C 5 2 u X K 5 9 h g o J U g m O O N C n c z k a D n L d 2 6 D b R L w u J d W Y t s m n p b u b y p 8 O L 3 e m u Y e m L w + V p h l W 2 v 4 V K 4 7 4 b l 5 4 k x F / J s e B k q O n 3 d s p 9 p 9 M j k 6 2 z x z 5 9 w P k 3 o b z t C b G o 9 a c 8 f G h n v / + P S c V S j 0 M u r b / + S b U i G u T x y x J v 5 F + u z 0 r V C N + I O K e 7 a q j 0 x + f O q v g r v / n C l B L A Q I t A B Q A A g A I A D N T 2 F D w o 2 + w q Q A A A P g A A A A S A A A A A A A A A A A A A A A A A A A A A A B D b 2 5 m a W c v U G F j a 2 F n Z S 5 4 b W x Q S w E C L Q A U A A I A C A A z U 9 h Q D 8 r p q 6 Q A A A D p A A A A E w A A A A A A A A A A A A A A A A D 1 A A A A W 0 N v b n R l b n R f V H l w Z X N d L n h t b F B L A Q I t A B Q A A g A I A D N T 2 F D d 2 1 Y a 7 A E A A D E M A A A T A A A A A A A A A A A A A A A A A O Y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1 A A A A A A A A g T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R v d G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b 2 5 0 a G x 5 X 3 R v d G F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F Q x M T o w N z o 1 O C 4 4 N D g 5 N j Q x W i I g L z 4 8 R W 5 0 c n k g V H l w Z T 0 i R m l s b E N v b H V t b l R 5 c G V z I i B W Y W x 1 Z T 0 i c 0 F 3 T U R B d 0 1 E Q X d N P S I g L z 4 8 R W 5 0 c n k g V H l w Z T 0 i R m l s b E N v b H V t b k 5 h b W V z I i B W Y W x 1 Z T 0 i c 1 s m c X V v d D t 5 Z W F y J n F 1 b 3 Q 7 L C Z x d W 9 0 O 2 1 v b n R o J n F 1 b 3 Q 7 L C Z x d W 9 0 O 3 F 1 Z X N 0 a W 9 u c y Z x d W 9 0 O y w m c X V v d D t h b n N 3 Z X J z J n F 1 b 3 Q 7 L C Z x d W 9 0 O 2 V k a X R z J n F 1 b 3 Q 7 L C Z x d W 9 0 O 2 N v b W 1 l b n R z J n F 1 b 3 Q 7 L C Z x d W 9 0 O 3 V w X 2 R v d 2 5 f d m 9 0 Z X M m c X V v d D s s J n F 1 b 3 Q 7 Y 2 x v c 2 V f Z G V s Z X R l X 3 Z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d G h s e V 9 0 b 3 R h b H M v Q 2 h h b m d l Z C B U e X B l L n t 5 Z W F y L D B 9 J n F 1 b 3 Q 7 L C Z x d W 9 0 O 1 N l Y 3 R p b 2 4 x L 2 1 v b n R o b H l f d G 9 0 Y W x z L 0 N o Y W 5 n Z W Q g V H l w Z S 5 7 b W 9 u d G g s M X 0 m c X V v d D s s J n F 1 b 3 Q 7 U 2 V j d G l v b j E v b W 9 u d G h s e V 9 0 b 3 R h b H M v Q 2 h h b m d l Z C B U e X B l L n t x d W V z d G l v b n M s M n 0 m c X V v d D s s J n F 1 b 3 Q 7 U 2 V j d G l v b j E v b W 9 u d G h s e V 9 0 b 3 R h b H M v Q 2 h h b m d l Z C B U e X B l L n t h b n N 3 Z X J z L D N 9 J n F 1 b 3 Q 7 L C Z x d W 9 0 O 1 N l Y 3 R p b 2 4 x L 2 1 v b n R o b H l f d G 9 0 Y W x z L 0 N o Y W 5 n Z W Q g V H l w Z S 5 7 Z W R p d H M s N H 0 m c X V v d D s s J n F 1 b 3 Q 7 U 2 V j d G l v b j E v b W 9 u d G h s e V 9 0 b 3 R h b H M v Q 2 h h b m d l Z C B U e X B l L n t j b 2 1 t Z W 5 0 c y w 1 f S Z x d W 9 0 O y w m c X V v d D t T Z W N 0 a W 9 u M S 9 t b 2 5 0 a G x 5 X 3 R v d G F s c y 9 D a G F u Z 2 V k I F R 5 c G U u e 3 V w X 2 R v d 2 5 f d m 9 0 Z X M s N n 0 m c X V v d D s s J n F 1 b 3 Q 7 U 2 V j d G l v b j E v b W 9 u d G h s e V 9 0 b 3 R h b H M v Q 2 h h b m d l Z C B U e X B l L n t j b G 9 z Z V 9 k Z W x l d G V f d m 9 0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9 u d G h s e V 9 0 b 3 R h b H M v Q 2 h h b m d l Z C B U e X B l L n t 5 Z W F y L D B 9 J n F 1 b 3 Q 7 L C Z x d W 9 0 O 1 N l Y 3 R p b 2 4 x L 2 1 v b n R o b H l f d G 9 0 Y W x z L 0 N o Y W 5 n Z W Q g V H l w Z S 5 7 b W 9 u d G g s M X 0 m c X V v d D s s J n F 1 b 3 Q 7 U 2 V j d G l v b j E v b W 9 u d G h s e V 9 0 b 3 R h b H M v Q 2 h h b m d l Z C B U e X B l L n t x d W V z d G l v b n M s M n 0 m c X V v d D s s J n F 1 b 3 Q 7 U 2 V j d G l v b j E v b W 9 u d G h s e V 9 0 b 3 R h b H M v Q 2 h h b m d l Z C B U e X B l L n t h b n N 3 Z X J z L D N 9 J n F 1 b 3 Q 7 L C Z x d W 9 0 O 1 N l Y 3 R p b 2 4 x L 2 1 v b n R o b H l f d G 9 0 Y W x z L 0 N o Y W 5 n Z W Q g V H l w Z S 5 7 Z W R p d H M s N H 0 m c X V v d D s s J n F 1 b 3 Q 7 U 2 V j d G l v b j E v b W 9 u d G h s e V 9 0 b 3 R h b H M v Q 2 h h b m d l Z C B U e X B l L n t j b 2 1 t Z W 5 0 c y w 1 f S Z x d W 9 0 O y w m c X V v d D t T Z W N 0 a W 9 u M S 9 t b 2 5 0 a G x 5 X 3 R v d G F s c y 9 D a G F u Z 2 V k I F R 5 c G U u e 3 V w X 2 R v d 2 5 f d m 9 0 Z X M s N n 0 m c X V v d D s s J n F 1 b 3 Q 7 U 2 V j d G l v b j E v b W 9 u d G h s e V 9 0 b 3 R h b H M v Q 2 h h b m d l Z C B U e X B l L n t j b G 9 z Z V 9 k Z W x l d G V f d m 9 0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n R o b H l f d G 9 0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d G 9 0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d G 9 0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X 2 5 v X 2 F u c 3 d l c l 9 w Z X J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V Q x N T o w M D o 1 N C 4 w O T g y M j g y W i I g L z 4 8 R W 5 0 c n k g V H l w Z T 0 i R m l s b E N v b H V t b l R 5 c G V z I i B W Y W x 1 Z T 0 i c 0 F 3 T U Q i I C 8 + P E V u d H J 5 I F R 5 c G U 9 I k Z p b G x D b 2 x 1 b W 5 O Y W 1 l c y I g V m F s d W U 9 I n N b J n F 1 b 3 Q 7 e W V h c i Z x d W 9 0 O y w m c X V v d D t t b 2 5 0 a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N 0 a W 9 u c 1 9 u b 1 9 h b n N 3 Z X J f c G V y X 2 1 v b n R o L 0 N o Y W 5 n Z W Q g V H l w Z S 5 7 e W V h c i w w f S Z x d W 9 0 O y w m c X V v d D t T Z W N 0 a W 9 u M S 9 x d W V z d G l v b n N f b m 9 f Y W 5 z d 2 V y X 3 B l c l 9 t b 2 5 0 a C 9 D a G F u Z 2 V k I F R 5 c G U u e 2 1 v b n R o L D F 9 J n F 1 b 3 Q 7 L C Z x d W 9 0 O 1 N l Y 3 R p b 2 4 x L 3 F 1 Z X N 0 a W 9 u c 1 9 u b 1 9 h b n N 3 Z X J f c G V y X 2 1 v b n R o L 0 N o Y W 5 n Z W Q g V H l w Z S 5 7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X V l c 3 R p b 2 5 z X 2 5 v X 2 F u c 3 d l c l 9 w Z X J f b W 9 u d G g v Q 2 h h b m d l Z C B U e X B l L n t 5 Z W F y L D B 9 J n F 1 b 3 Q 7 L C Z x d W 9 0 O 1 N l Y 3 R p b 2 4 x L 3 F 1 Z X N 0 a W 9 u c 1 9 u b 1 9 h b n N 3 Z X J f c G V y X 2 1 v b n R o L 0 N o Y W 5 n Z W Q g V H l w Z S 5 7 b W 9 u d G g s M X 0 m c X V v d D s s J n F 1 b 3 Q 7 U 2 V j d G l v b j E v c X V l c 3 R p b 2 5 z X 2 5 v X 2 F u c 3 d l c l 9 w Z X J f b W 9 u d G g v Q 2 h h b m d l Z C B U e X B l L n t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3 R p b 2 5 z X 2 5 v X 2 F u c 3 d l c l 9 w Z X J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X 2 5 v X 2 F u c 3 d l c l 9 w Z X J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X 2 5 v X 2 F u c 3 d l c l 9 w Z X J f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n N f b m 9 f Y W 5 z d 2 V y X 3 B l c l 9 t b 2 5 0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0 V D A 3 O j Q 5 O j M 3 L j g z N z E x N j J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1 v b n R o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3 R p b 2 5 z X 2 5 v X 2 F u c 3 d l c l 9 w Z X J f b W 9 u d G g g K D I p L 0 N o Y W 5 n Z W Q g V H l w Z S 5 7 e W V h c i w w f S Z x d W 9 0 O y w m c X V v d D t T Z W N 0 a W 9 u M S 9 x d W V z d G l v b n N f b m 9 f Y W 5 z d 2 V y X 3 B l c l 9 t b 2 5 0 a C A o M i k v Q 2 h h b m d l Z C B U e X B l L n t t b 2 5 0 a C w x f S Z x d W 9 0 O y w m c X V v d D t T Z W N 0 a W 9 u M S 9 x d W V z d G l v b n N f b m 9 f Y W 5 z d 2 V y X 3 B l c l 9 t b 2 5 0 a C A o M i k v Q 2 h h b m d l Z C B U e X B l L n t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V z d G l v b n N f b m 9 f Y W 5 z d 2 V y X 3 B l c l 9 t b 2 5 0 a C A o M i k v Q 2 h h b m d l Z C B U e X B l L n t 5 Z W F y L D B 9 J n F 1 b 3 Q 7 L C Z x d W 9 0 O 1 N l Y 3 R p b 2 4 x L 3 F 1 Z X N 0 a W 9 u c 1 9 u b 1 9 h b n N 3 Z X J f c G V y X 2 1 v b n R o I C g y K S 9 D a G F u Z 2 V k I F R 5 c G U u e 2 1 v b n R o L D F 9 J n F 1 b 3 Q 7 L C Z x d W 9 0 O 1 N l Y 3 R p b 2 4 x L 3 F 1 Z X N 0 a W 9 u c 1 9 u b 1 9 h b n N 3 Z X J f c G V y X 2 1 v b n R o I C g y K S 9 D a G F u Z 2 V k I F R 5 c G U u e 2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z d G l v b n N f b m 9 f Y W 5 z d 2 V y X 3 B l c l 9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n N f b m 9 f Y W 5 z d 2 V y X 3 B l c l 9 t b 2 5 0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n N f b m 9 f Y W 5 z d 2 V y X 3 B l c l 9 t b 2 5 0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c 1 9 u b 1 9 h b n N 3 Z X J j b 2 1 t Z W 5 0 X 3 B l c l 9 t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0 V D A 3 O j U w O j E 5 L j k 2 M D I 3 N T B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1 v b n R o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3 R p b 2 5 z X 2 5 v X 2 F u c 3 d l c m N v b W 1 l b n R f c G V y X 2 1 v b n R o L 0 N o Y W 5 n Z W Q g V H l w Z S 5 7 e W V h c i w w f S Z x d W 9 0 O y w m c X V v d D t T Z W N 0 a W 9 u M S 9 x d W V z d G l v b n N f b m 9 f Y W 5 z d 2 V y Y 2 9 t b W V u d F 9 w Z X J f b W 9 u d G g v Q 2 h h b m d l Z C B U e X B l L n t t b 2 5 0 a C w x f S Z x d W 9 0 O y w m c X V v d D t T Z W N 0 a W 9 u M S 9 x d W V z d G l v b n N f b m 9 f Y W 5 z d 2 V y Y 2 9 t b W V u d F 9 w Z X J f b W 9 u d G g v Q 2 h h b m d l Z C B U e X B l L n t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V z d G l v b n N f b m 9 f Y W 5 z d 2 V y Y 2 9 t b W V u d F 9 w Z X J f b W 9 u d G g v Q 2 h h b m d l Z C B U e X B l L n t 5 Z W F y L D B 9 J n F 1 b 3 Q 7 L C Z x d W 9 0 O 1 N l Y 3 R p b 2 4 x L 3 F 1 Z X N 0 a W 9 u c 1 9 u b 1 9 h b n N 3 Z X J j b 2 1 t Z W 5 0 X 3 B l c l 9 t b 2 5 0 a C 9 D a G F u Z 2 V k I F R 5 c G U u e 2 1 v b n R o L D F 9 J n F 1 b 3 Q 7 L C Z x d W 9 0 O 1 N l Y 3 R p b 2 4 x L 3 F 1 Z X N 0 a W 9 u c 1 9 u b 1 9 h b n N 3 Z X J j b 2 1 t Z W 5 0 X 3 B l c l 9 t b 2 5 0 a C 9 D a G F u Z 2 V k I F R 5 c G U u e 2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z d G l v b n N f b m 9 f Y W 5 z d 2 V y Y 2 9 t b W V u d F 9 w Z X J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X 2 5 v X 2 F u c 3 d l c m N v b W 1 l b n R f c G V y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c 1 9 u b 1 9 h b n N 3 Z X J j b 2 1 t Z W 5 0 X 3 B l c l 9 t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d G 9 0 Y W x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R U M D g 6 M j Q 6 M z I u O T Y 5 N j U 4 O V o i I C 8 + P E V u d H J 5 I F R 5 c G U 9 I k Z p b G x D b 2 x 1 b W 5 U e X B l c y I g V m F s d W U 9 I n N B d 0 1 E Q X d N R E F 3 T U R B d 0 1 E Q X d N P S I g L z 4 8 R W 5 0 c n k g V H l w Z T 0 i R m l s b E N v b H V t b k 5 h b W V z I i B W Y W x 1 Z T 0 i c 1 s m c X V v d D t 5 Z W F y J n F 1 b 3 Q 7 L C Z x d W 9 0 O 2 1 v b n R o J n F 1 b 3 Q 7 L C Z x d W 9 0 O 3 F 1 Z X N 0 a W 9 u c y Z x d W 9 0 O y w m c X V v d D t h b n N 3 Z X J z X 2 F s b C Z x d W 9 0 O y w m c X V v d D t h b n N 3 Z X J z X 2 1 v Z H M m c X V v d D s s J n F 1 b 3 Q 7 Z W R p d H M m c X V v d D s s J n F 1 b 3 Q 7 Z W R p d H N f b W 9 k J n F 1 b 3 Q 7 L C Z x d W 9 0 O 2 N v b W 1 l b n R z J n F 1 b 3 Q 7 L C Z x d W 9 0 O 2 N v b W 1 l b n R z X 2 1 v Z C Z x d W 9 0 O y w m c X V v d D t 1 c F 9 k b 3 d u X 3 Z v d G V z J n F 1 b 3 Q 7 L C Z x d W 9 0 O 3 Z v d G V z X 2 1 v Z C Z x d W 9 0 O y w m c X V v d D t j b G 9 z Z V 9 k Z W x l d G V f d m 9 0 Z X M m c X V v d D s s J n F 1 b 3 Q 7 Y 2 x v c 2 V f Z G V s Z X R l X 2 1 v Z C Z x d W 9 0 O y w m c X V v d D t 1 c 2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G x 5 X 3 R v d G F s c y A o M i k v Q 2 h h b m d l Z C B U e X B l L n t 5 Z W F y L D B 9 J n F 1 b 3 Q 7 L C Z x d W 9 0 O 1 N l Y 3 R p b 2 4 x L 2 1 v b n R o b H l f d G 9 0 Y W x z I C g y K S 9 D a G F u Z 2 V k I F R 5 c G U u e 2 1 v b n R o L D F 9 J n F 1 b 3 Q 7 L C Z x d W 9 0 O 1 N l Y 3 R p b 2 4 x L 2 1 v b n R o b H l f d G 9 0 Y W x z I C g y K S 9 D a G F u Z 2 V k I F R 5 c G U u e 3 F 1 Z X N 0 a W 9 u c y w y f S Z x d W 9 0 O y w m c X V v d D t T Z W N 0 a W 9 u M S 9 t b 2 5 0 a G x 5 X 3 R v d G F s c y A o M i k v Q 2 h h b m d l Z C B U e X B l L n t h b n N 3 Z X J z X 2 F s b C w z f S Z x d W 9 0 O y w m c X V v d D t T Z W N 0 a W 9 u M S 9 t b 2 5 0 a G x 5 X 3 R v d G F s c y A o M i k v Q 2 h h b m d l Z C B U e X B l L n t h b n N 3 Z X J z X 2 1 v Z H M s N H 0 m c X V v d D s s J n F 1 b 3 Q 7 U 2 V j d G l v b j E v b W 9 u d G h s e V 9 0 b 3 R h b H M g K D I p L 0 N o Y W 5 n Z W Q g V H l w Z S 5 7 Z W R p d H M s N X 0 m c X V v d D s s J n F 1 b 3 Q 7 U 2 V j d G l v b j E v b W 9 u d G h s e V 9 0 b 3 R h b H M g K D I p L 0 N o Y W 5 n Z W Q g V H l w Z S 5 7 Z W R p d H N f b W 9 k L D Z 9 J n F 1 b 3 Q 7 L C Z x d W 9 0 O 1 N l Y 3 R p b 2 4 x L 2 1 v b n R o b H l f d G 9 0 Y W x z I C g y K S 9 D a G F u Z 2 V k I F R 5 c G U u e 2 N v b W 1 l b n R z L D d 9 J n F 1 b 3 Q 7 L C Z x d W 9 0 O 1 N l Y 3 R p b 2 4 x L 2 1 v b n R o b H l f d G 9 0 Y W x z I C g y K S 9 D a G F u Z 2 V k I F R 5 c G U u e 2 N v b W 1 l b n R z X 2 1 v Z C w 4 f S Z x d W 9 0 O y w m c X V v d D t T Z W N 0 a W 9 u M S 9 t b 2 5 0 a G x 5 X 3 R v d G F s c y A o M i k v Q 2 h h b m d l Z C B U e X B l L n t 1 c F 9 k b 3 d u X 3 Z v d G V z L D l 9 J n F 1 b 3 Q 7 L C Z x d W 9 0 O 1 N l Y 3 R p b 2 4 x L 2 1 v b n R o b H l f d G 9 0 Y W x z I C g y K S 9 D a G F u Z 2 V k I F R 5 c G U u e 3 Z v d G V z X 2 1 v Z C w x M H 0 m c X V v d D s s J n F 1 b 3 Q 7 U 2 V j d G l v b j E v b W 9 u d G h s e V 9 0 b 3 R h b H M g K D I p L 0 N o Y W 5 n Z W Q g V H l w Z S 5 7 Y 2 x v c 2 V f Z G V s Z X R l X 3 Z v d G V z L D E x f S Z x d W 9 0 O y w m c X V v d D t T Z W N 0 a W 9 u M S 9 t b 2 5 0 a G x 5 X 3 R v d G F s c y A o M i k v Q 2 h h b m d l Z C B U e X B l L n t j b G 9 z Z V 9 k Z W x l d G V f b W 9 k L D E y f S Z x d W 9 0 O y w m c X V v d D t T Z W N 0 a W 9 u M S 9 t b 2 5 0 a G x 5 X 3 R v d G F s c y A o M i k v Q 2 h h b m d l Z C B U e X B l L n t 1 c 2 V y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v b n R o b H l f d G 9 0 Y W x z I C g y K S 9 D a G F u Z 2 V k I F R 5 c G U u e 3 l l Y X I s M H 0 m c X V v d D s s J n F 1 b 3 Q 7 U 2 V j d G l v b j E v b W 9 u d G h s e V 9 0 b 3 R h b H M g K D I p L 0 N o Y W 5 n Z W Q g V H l w Z S 5 7 b W 9 u d G g s M X 0 m c X V v d D s s J n F 1 b 3 Q 7 U 2 V j d G l v b j E v b W 9 u d G h s e V 9 0 b 3 R h b H M g K D I p L 0 N o Y W 5 n Z W Q g V H l w Z S 5 7 c X V l c 3 R p b 2 5 z L D J 9 J n F 1 b 3 Q 7 L C Z x d W 9 0 O 1 N l Y 3 R p b 2 4 x L 2 1 v b n R o b H l f d G 9 0 Y W x z I C g y K S 9 D a G F u Z 2 V k I F R 5 c G U u e 2 F u c 3 d l c n N f Y W x s L D N 9 J n F 1 b 3 Q 7 L C Z x d W 9 0 O 1 N l Y 3 R p b 2 4 x L 2 1 v b n R o b H l f d G 9 0 Y W x z I C g y K S 9 D a G F u Z 2 V k I F R 5 c G U u e 2 F u c 3 d l c n N f b W 9 k c y w 0 f S Z x d W 9 0 O y w m c X V v d D t T Z W N 0 a W 9 u M S 9 t b 2 5 0 a G x 5 X 3 R v d G F s c y A o M i k v Q 2 h h b m d l Z C B U e X B l L n t l Z G l 0 c y w 1 f S Z x d W 9 0 O y w m c X V v d D t T Z W N 0 a W 9 u M S 9 t b 2 5 0 a G x 5 X 3 R v d G F s c y A o M i k v Q 2 h h b m d l Z C B U e X B l L n t l Z G l 0 c 1 9 t b 2 Q s N n 0 m c X V v d D s s J n F 1 b 3 Q 7 U 2 V j d G l v b j E v b W 9 u d G h s e V 9 0 b 3 R h b H M g K D I p L 0 N o Y W 5 n Z W Q g V H l w Z S 5 7 Y 2 9 t b W V u d H M s N 3 0 m c X V v d D s s J n F 1 b 3 Q 7 U 2 V j d G l v b j E v b W 9 u d G h s e V 9 0 b 3 R h b H M g K D I p L 0 N o Y W 5 n Z W Q g V H l w Z S 5 7 Y 2 9 t b W V u d H N f b W 9 k L D h 9 J n F 1 b 3 Q 7 L C Z x d W 9 0 O 1 N l Y 3 R p b 2 4 x L 2 1 v b n R o b H l f d G 9 0 Y W x z I C g y K S 9 D a G F u Z 2 V k I F R 5 c G U u e 3 V w X 2 R v d 2 5 f d m 9 0 Z X M s O X 0 m c X V v d D s s J n F 1 b 3 Q 7 U 2 V j d G l v b j E v b W 9 u d G h s e V 9 0 b 3 R h b H M g K D I p L 0 N o Y W 5 n Z W Q g V H l w Z S 5 7 d m 9 0 Z X N f b W 9 k L D E w f S Z x d W 9 0 O y w m c X V v d D t T Z W N 0 a W 9 u M S 9 t b 2 5 0 a G x 5 X 3 R v d G F s c y A o M i k v Q 2 h h b m d l Z C B U e X B l L n t j b G 9 z Z V 9 k Z W x l d G V f d m 9 0 Z X M s M T F 9 J n F 1 b 3 Q 7 L C Z x d W 9 0 O 1 N l Y 3 R p b 2 4 x L 2 1 v b n R o b H l f d G 9 0 Y W x z I C g y K S 9 D a G F u Z 2 V k I F R 5 c G U u e 2 N s b 3 N l X 2 R l b G V 0 Z V 9 t b 2 Q s M T J 9 J n F 1 b 3 Q 7 L C Z x d W 9 0 O 1 N l Y 3 R p b 2 4 x L 2 1 v b n R o b H l f d G 9 0 Y W x z I C g y K S 9 D a G F u Z 2 V k I F R 5 c G U u e 3 V z Z X J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s e V 9 0 b 3 R h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0 b 3 R h b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0 b 3 R h b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s f Q c m K 0 u E S 7 M J M i 2 G n l Z g A A A A A C A A A A A A A Q Z g A A A A E A A C A A A A C T g s P K r N r P 0 3 k x 4 s V p o S 9 i m 3 X z C 4 p y 3 s V n N C i 9 R w 4 t E g A A A A A O g A A A A A I A A C A A A A D v y 3 W h 7 f P j 6 V w X X s b 5 s m E v r k I X Y 0 P 3 / P w o G Y k a R Z 8 R z l A A A A B 8 c N b E S 6 V x u X A f m g T F 0 M l + G L k j l W Z G l m s e L 7 3 i Y 7 g J S j 7 x a X H 7 b j 7 0 4 A h q 9 W K Y S r 7 i 8 M 1 7 i s T I / I i i E 3 o 7 6 A O 9 t 1 D n q g C X X M D q q s e 1 T V V 8 w k A A A A D U J m R u R A d W h 4 X J H Z V / m w t + q c W c N N K h B 3 G X R 9 f E J J l P L Z Y X F H b o U X d U G d 4 w v 9 x D j e m e H v S D Y O g X 2 Q w z 6 V b t X N j 7 < / D a t a M a s h u p > 
</file>

<file path=customXml/itemProps1.xml><?xml version="1.0" encoding="utf-8"?>
<ds:datastoreItem xmlns:ds="http://schemas.openxmlformats.org/officeDocument/2006/customXml" ds:itemID="{631EBA2A-0487-4D5C-8868-0E21E54AF7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P.A. Ruben</dc:creator>
  <cp:lastModifiedBy>P.A. Ruben</cp:lastModifiedBy>
  <dcterms:created xsi:type="dcterms:W3CDTF">2020-06-18T11:06:27Z</dcterms:created>
  <dcterms:modified xsi:type="dcterms:W3CDTF">2020-06-24T08:28:03Z</dcterms:modified>
</cp:coreProperties>
</file>