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ank Gugnani\Documents\Work\Papers\VLDB_21_dev\Data\"/>
    </mc:Choice>
  </mc:AlternateContent>
  <xr:revisionPtr revIDLastSave="0" documentId="13_ncr:1_{C58F90FF-0B36-4DAF-A9B8-96B1AC906BD3}" xr6:coauthVersionLast="45" xr6:coauthVersionMax="45" xr10:uidLastSave="{00000000-0000-0000-0000-000000000000}"/>
  <bookViews>
    <workbookView xWindow="-120" yWindow="-120" windowWidth="29040" windowHeight="15840" activeTab="6" xr2:uid="{A78B081F-815C-4C88-9623-F9854D25BAC4}"/>
  </bookViews>
  <sheets>
    <sheet name="I1" sheetId="1" r:id="rId1"/>
    <sheet name="I2" sheetId="2" r:id="rId2"/>
    <sheet name="I3" sheetId="3" r:id="rId3"/>
    <sheet name="I4" sheetId="4" r:id="rId4"/>
    <sheet name="I5" sheetId="5" r:id="rId5"/>
    <sheet name="I6" sheetId="6" r:id="rId6"/>
    <sheet name="I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4" l="1"/>
  <c r="E16" i="4"/>
  <c r="F16" i="4"/>
  <c r="G16" i="4"/>
  <c r="H16" i="4"/>
  <c r="B17" i="4"/>
  <c r="C17" i="4"/>
  <c r="D17" i="4"/>
  <c r="E17" i="4"/>
  <c r="F17" i="4"/>
  <c r="G17" i="4"/>
  <c r="H17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C15" i="4"/>
  <c r="G15" i="4"/>
  <c r="H15" i="4"/>
  <c r="C6" i="4"/>
  <c r="D6" i="4"/>
  <c r="E6" i="4"/>
  <c r="F6" i="4"/>
  <c r="G6" i="4"/>
  <c r="H6" i="4"/>
  <c r="B7" i="4"/>
  <c r="C7" i="4"/>
  <c r="D7" i="4"/>
  <c r="E7" i="4"/>
  <c r="F7" i="4"/>
  <c r="G7" i="4"/>
  <c r="H7" i="4"/>
  <c r="B8" i="4"/>
  <c r="C8" i="4"/>
  <c r="D8" i="4"/>
  <c r="E8" i="4"/>
  <c r="F8" i="4"/>
  <c r="G8" i="4"/>
  <c r="H8" i="4"/>
  <c r="B9" i="4"/>
  <c r="C9" i="4"/>
  <c r="D9" i="4"/>
  <c r="E9" i="4"/>
  <c r="F9" i="4"/>
  <c r="G9" i="4"/>
  <c r="H9" i="4"/>
  <c r="B10" i="4"/>
  <c r="C10" i="4"/>
  <c r="D10" i="4"/>
  <c r="E10" i="4"/>
  <c r="F10" i="4"/>
  <c r="G10" i="4"/>
  <c r="H10" i="4"/>
  <c r="E5" i="4"/>
  <c r="F5" i="4"/>
  <c r="G5" i="4"/>
  <c r="H5" i="4"/>
  <c r="B5" i="4"/>
  <c r="B41" i="4"/>
  <c r="B18" i="4" s="1"/>
  <c r="C40" i="4"/>
  <c r="B40" i="4"/>
  <c r="D39" i="4"/>
  <c r="D16" i="4" s="1"/>
  <c r="C39" i="4"/>
  <c r="C16" i="4" s="1"/>
  <c r="B39" i="4"/>
  <c r="F38" i="4"/>
  <c r="F15" i="4" s="1"/>
  <c r="E38" i="4"/>
  <c r="E15" i="4" s="1"/>
  <c r="D38" i="4"/>
  <c r="D15" i="4" s="1"/>
  <c r="C38" i="4"/>
  <c r="B38" i="4"/>
  <c r="B15" i="4" s="1"/>
  <c r="B29" i="4"/>
  <c r="B6" i="4" s="1"/>
  <c r="D28" i="4"/>
  <c r="D5" i="4" s="1"/>
  <c r="C28" i="4"/>
  <c r="C5" i="4" s="1"/>
  <c r="B28" i="4"/>
  <c r="L16" i="5" l="1"/>
  <c r="M16" i="5"/>
  <c r="N16" i="5"/>
  <c r="O16" i="5"/>
  <c r="P16" i="5"/>
  <c r="Q16" i="5"/>
  <c r="R16" i="5"/>
  <c r="L17" i="5"/>
  <c r="M17" i="5"/>
  <c r="N17" i="5"/>
  <c r="O17" i="5"/>
  <c r="P17" i="5"/>
  <c r="Q17" i="5"/>
  <c r="R17" i="5"/>
  <c r="L18" i="5"/>
  <c r="M18" i="5"/>
  <c r="N18" i="5"/>
  <c r="O18" i="5"/>
  <c r="P18" i="5"/>
  <c r="Q18" i="5"/>
  <c r="R18" i="5"/>
  <c r="L19" i="5"/>
  <c r="M19" i="5"/>
  <c r="N19" i="5"/>
  <c r="O19" i="5"/>
  <c r="P19" i="5"/>
  <c r="Q19" i="5"/>
  <c r="R19" i="5"/>
  <c r="L20" i="5"/>
  <c r="M20" i="5"/>
  <c r="N20" i="5"/>
  <c r="O20" i="5"/>
  <c r="P20" i="5"/>
  <c r="Q20" i="5"/>
  <c r="R20" i="5"/>
  <c r="M15" i="5"/>
  <c r="N15" i="5"/>
  <c r="O15" i="5"/>
  <c r="P15" i="5"/>
  <c r="Q15" i="5"/>
  <c r="R15" i="5"/>
  <c r="L15" i="5"/>
  <c r="E16" i="5"/>
  <c r="F16" i="5"/>
  <c r="G16" i="5"/>
  <c r="H16" i="5"/>
  <c r="C17" i="5"/>
  <c r="D17" i="5"/>
  <c r="E17" i="5"/>
  <c r="F17" i="5"/>
  <c r="G17" i="5"/>
  <c r="H17" i="5"/>
  <c r="C18" i="5"/>
  <c r="D18" i="5"/>
  <c r="E18" i="5"/>
  <c r="F18" i="5"/>
  <c r="G18" i="5"/>
  <c r="H18" i="5"/>
  <c r="B19" i="5"/>
  <c r="C19" i="5"/>
  <c r="D19" i="5"/>
  <c r="E19" i="5"/>
  <c r="F19" i="5"/>
  <c r="G19" i="5"/>
  <c r="H19" i="5"/>
  <c r="B20" i="5"/>
  <c r="C20" i="5"/>
  <c r="D20" i="5"/>
  <c r="E20" i="5"/>
  <c r="F20" i="5"/>
  <c r="G20" i="5"/>
  <c r="H20" i="5"/>
  <c r="G15" i="5"/>
  <c r="H15" i="5"/>
  <c r="L6" i="5"/>
  <c r="M6" i="5"/>
  <c r="N6" i="5"/>
  <c r="O6" i="5"/>
  <c r="P6" i="5"/>
  <c r="Q6" i="5"/>
  <c r="R6" i="5"/>
  <c r="L7" i="5"/>
  <c r="M7" i="5"/>
  <c r="N7" i="5"/>
  <c r="O7" i="5"/>
  <c r="P7" i="5"/>
  <c r="Q7" i="5"/>
  <c r="R7" i="5"/>
  <c r="L8" i="5"/>
  <c r="M8" i="5"/>
  <c r="N8" i="5"/>
  <c r="O8" i="5"/>
  <c r="P8" i="5"/>
  <c r="Q8" i="5"/>
  <c r="R8" i="5"/>
  <c r="L9" i="5"/>
  <c r="M9" i="5"/>
  <c r="N9" i="5"/>
  <c r="O9" i="5"/>
  <c r="P9" i="5"/>
  <c r="Q9" i="5"/>
  <c r="R9" i="5"/>
  <c r="L10" i="5"/>
  <c r="M10" i="5"/>
  <c r="N10" i="5"/>
  <c r="O10" i="5"/>
  <c r="P10" i="5"/>
  <c r="Q10" i="5"/>
  <c r="R10" i="5"/>
  <c r="M5" i="5"/>
  <c r="N5" i="5"/>
  <c r="O5" i="5"/>
  <c r="P5" i="5"/>
  <c r="Q5" i="5"/>
  <c r="R5" i="5"/>
  <c r="L5" i="5"/>
  <c r="C6" i="5"/>
  <c r="D6" i="5"/>
  <c r="E6" i="5"/>
  <c r="F6" i="5"/>
  <c r="G6" i="5"/>
  <c r="H6" i="5"/>
  <c r="B7" i="5"/>
  <c r="C7" i="5"/>
  <c r="D7" i="5"/>
  <c r="E7" i="5"/>
  <c r="F7" i="5"/>
  <c r="G7" i="5"/>
  <c r="H7" i="5"/>
  <c r="B8" i="5"/>
  <c r="C8" i="5"/>
  <c r="D8" i="5"/>
  <c r="E8" i="5"/>
  <c r="F8" i="5"/>
  <c r="G8" i="5"/>
  <c r="H8" i="5"/>
  <c r="B9" i="5"/>
  <c r="C9" i="5"/>
  <c r="D9" i="5"/>
  <c r="E9" i="5"/>
  <c r="F9" i="5"/>
  <c r="G9" i="5"/>
  <c r="H9" i="5"/>
  <c r="B10" i="5"/>
  <c r="C10" i="5"/>
  <c r="D10" i="5"/>
  <c r="E10" i="5"/>
  <c r="F10" i="5"/>
  <c r="G10" i="5"/>
  <c r="H10" i="5"/>
  <c r="E5" i="5"/>
  <c r="F5" i="5"/>
  <c r="G5" i="5"/>
  <c r="H5" i="5"/>
  <c r="B5" i="5"/>
  <c r="B41" i="5"/>
  <c r="B18" i="5" s="1"/>
  <c r="C40" i="5"/>
  <c r="B40" i="5"/>
  <c r="B17" i="5" s="1"/>
  <c r="D39" i="5"/>
  <c r="D16" i="5" s="1"/>
  <c r="C39" i="5"/>
  <c r="C16" i="5" s="1"/>
  <c r="B39" i="5"/>
  <c r="B16" i="5" s="1"/>
  <c r="F38" i="5"/>
  <c r="F15" i="5" s="1"/>
  <c r="E38" i="5"/>
  <c r="E15" i="5" s="1"/>
  <c r="D38" i="5"/>
  <c r="D15" i="5" s="1"/>
  <c r="C38" i="5"/>
  <c r="C15" i="5" s="1"/>
  <c r="B38" i="5"/>
  <c r="B15" i="5" s="1"/>
  <c r="B29" i="5"/>
  <c r="B6" i="5" s="1"/>
  <c r="D28" i="5"/>
  <c r="D5" i="5" s="1"/>
  <c r="C28" i="5"/>
  <c r="C5" i="5" s="1"/>
  <c r="B28" i="5"/>
  <c r="L6" i="4"/>
  <c r="M6" i="4"/>
  <c r="N6" i="4"/>
  <c r="O6" i="4"/>
  <c r="P6" i="4"/>
  <c r="Q6" i="4"/>
  <c r="R6" i="4"/>
  <c r="L7" i="4"/>
  <c r="M7" i="4"/>
  <c r="N7" i="4"/>
  <c r="O7" i="4"/>
  <c r="P7" i="4"/>
  <c r="Q7" i="4"/>
  <c r="R7" i="4"/>
  <c r="L8" i="4"/>
  <c r="M8" i="4"/>
  <c r="N8" i="4"/>
  <c r="O8" i="4"/>
  <c r="P8" i="4"/>
  <c r="Q8" i="4"/>
  <c r="R8" i="4"/>
  <c r="L9" i="4"/>
  <c r="M9" i="4"/>
  <c r="N9" i="4"/>
  <c r="O9" i="4"/>
  <c r="P9" i="4"/>
  <c r="Q9" i="4"/>
  <c r="R9" i="4"/>
  <c r="L10" i="4"/>
  <c r="M10" i="4"/>
  <c r="N10" i="4"/>
  <c r="O10" i="4"/>
  <c r="P10" i="4"/>
  <c r="Q10" i="4"/>
  <c r="R10" i="4"/>
  <c r="M5" i="4"/>
  <c r="N5" i="4"/>
  <c r="O5" i="4"/>
  <c r="P5" i="4"/>
  <c r="Q5" i="4"/>
  <c r="R5" i="4"/>
  <c r="L5" i="4"/>
  <c r="L16" i="4"/>
  <c r="M16" i="4"/>
  <c r="N16" i="4"/>
  <c r="O16" i="4"/>
  <c r="P16" i="4"/>
  <c r="Q16" i="4"/>
  <c r="R16" i="4"/>
  <c r="L17" i="4"/>
  <c r="M17" i="4"/>
  <c r="N17" i="4"/>
  <c r="O17" i="4"/>
  <c r="P17" i="4"/>
  <c r="Q17" i="4"/>
  <c r="R17" i="4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M15" i="4"/>
  <c r="N15" i="4"/>
  <c r="O15" i="4"/>
  <c r="P15" i="4"/>
  <c r="Q15" i="4"/>
  <c r="R15" i="4"/>
  <c r="L15" i="4"/>
  <c r="B14" i="7"/>
</calcChain>
</file>

<file path=xl/sharedStrings.xml><?xml version="1.0" encoding="utf-8"?>
<sst xmlns="http://schemas.openxmlformats.org/spreadsheetml/2006/main" count="153" uniqueCount="62">
  <si>
    <t>cache hit ratio</t>
  </si>
  <si>
    <t>IO Size (bytes)</t>
  </si>
  <si>
    <t>SeqW</t>
  </si>
  <si>
    <t>RandW</t>
  </si>
  <si>
    <t>EWR</t>
  </si>
  <si>
    <t>PMEM-Load</t>
  </si>
  <si>
    <t>PMEM-Store</t>
  </si>
  <si>
    <t>DRAM-Load</t>
  </si>
  <si>
    <t>DRAM-Store</t>
  </si>
  <si>
    <t>PMEM streaming local NUMA b/w at 16 threads in MiB/s with fio libpmem engine</t>
  </si>
  <si>
    <t>counter</t>
  </si>
  <si>
    <t>experiment to show that optane DIMMs write a single XPLine to media as soon as it is completely written even if XPBuffer is not full</t>
  </si>
  <si>
    <t>experiment also to show that optane iMC issues 64B transactions, which means that even a single XPLine store (using AVX512 nt-stores) is broken up into 4 64B transactions resulting in a read-modify-write transaction</t>
  </si>
  <si>
    <t>experiment does repeated complete nt-stores to the same XPLine</t>
  </si>
  <si>
    <t>value</t>
  </si>
  <si>
    <t>total_bytes_read</t>
  </si>
  <si>
    <t>total_bytes_written</t>
  </si>
  <si>
    <t>total_media_read_ops</t>
  </si>
  <si>
    <t>total_media_write_ops</t>
  </si>
  <si>
    <t>total_ddrt_read_ops</t>
  </si>
  <si>
    <t>total_ddrt_write_ops</t>
  </si>
  <si>
    <t>read_hit_ratio</t>
  </si>
  <si>
    <t>write_hit_ratio</t>
  </si>
  <si>
    <t>RWR</t>
  </si>
  <si>
    <t>PMEM-SeqR</t>
  </si>
  <si>
    <t>PMEM-RandR</t>
  </si>
  <si>
    <t>DRAM-SeqR</t>
  </si>
  <si>
    <t>DRAM-RandR</t>
  </si>
  <si>
    <t>PMEM load local NUMA counters with fio libpmem engine (16 threads, 256B io size)</t>
  </si>
  <si>
    <t>SeqR</t>
  </si>
  <si>
    <t>RandR</t>
  </si>
  <si>
    <t>PMEM store + clwb remote NUMA v/s local NUMA b/w difference (in %) with fio libpmem engine</t>
  </si>
  <si>
    <t>Threads</t>
  </si>
  <si>
    <t>DRAM store + clwb remote NUMA v/s local NUMA b/w difference (in %) with fio libpmem engine</t>
  </si>
  <si>
    <t>DRAM store + clwb local NUMA b/w (in MiB/s) with fio libpmem engine</t>
  </si>
  <si>
    <t>DRAM store + clwb remote NUMA b/w (in MiB/s) with fio libpmem engine</t>
  </si>
  <si>
    <t>Pattern</t>
  </si>
  <si>
    <t>PMEM streaming local NUMA EWR at 16 threads in MiB/s with fio libpmem engine</t>
  </si>
  <si>
    <t>PMEM store + clwb v/s store b/w difference (in %) with fio libpmem engine</t>
  </si>
  <si>
    <t>DRAM store + clwb v/s store b/w difference (in %) with fio libpmem engine</t>
  </si>
  <si>
    <t>PMEM store + clwb local NUMA b/w (in MiB/s) with fio libpmem engine</t>
  </si>
  <si>
    <t>PMEM store local NUMA b/w (in MiB/s) with fio libpmem engine</t>
  </si>
  <si>
    <t>DRAM store local NUMA b/w (in MiB/s) with fio libpmem engine</t>
  </si>
  <si>
    <t>Memory</t>
  </si>
  <si>
    <t>PMEM</t>
  </si>
  <si>
    <t>DRAM</t>
  </si>
  <si>
    <t>IO Type</t>
  </si>
  <si>
    <t>nt-store</t>
  </si>
  <si>
    <t>load</t>
  </si>
  <si>
    <t>store + clwb</t>
  </si>
  <si>
    <t>PMEM store + clwb remote NUMA b/w (in MiB/s) with fio libpmem engine</t>
  </si>
  <si>
    <t>read</t>
  </si>
  <si>
    <t>write</t>
  </si>
  <si>
    <t>Local NUMA Sequential IO b/w in MiB/s with fio sync engine</t>
  </si>
  <si>
    <t>Local NUMA Sequential IO b/w in GiB/s with fio libpmem engine</t>
  </si>
  <si>
    <t>Flash</t>
  </si>
  <si>
    <t>Flash-SeqR</t>
  </si>
  <si>
    <t>Flash-RandR</t>
  </si>
  <si>
    <t>PMEM/DRAM streaming remote NUMA b/w at 16 threads in MiB/s with fio libpmem engine</t>
  </si>
  <si>
    <t>IO Size (KB)</t>
  </si>
  <si>
    <t>Flash streaming remote NUMA b/w at 16 threads in MiB/s with fio sync engine</t>
  </si>
  <si>
    <t>App Direct idle load latency (in ns) with PMIdioBench I1 test for 64B io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</si>
</sst>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Border="1"/>
    <xf numFmtId="0" fontId="0" fillId="0" borderId="0" xfId="0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0" fontId="1" fillId="0" borderId="1" xfId="0" applyFont="1" applyFill="1" applyBorder="1"/>
    <xf numFmtId="0" fontId="2" fillId="0" borderId="1" xfId="0" applyFont="1" applyFill="1" applyBorder="1"/>
    <xf numFmtId="0" fontId="2" fillId="0" borderId="0" xfId="0" applyFont="1" applyBorder="1"/>
    <xf numFmtId="0" fontId="2" fillId="0" borderId="0" xfId="0" applyFont="1"/>
    <xf numFmtId="0" fontId="3" fillId="0" borderId="0" xfId="0" applyFont="1"/>
    <xf numFmtId="2" fontId="3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'I1'!$B$2</c:f>
              <c:strCache>
                <c:ptCount val="1"/>
                <c:pt idx="0">
                  <c:v>PMEM-Load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'I1'!$A$3:$A$13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'I1'!$B$3:$B$13</c:f>
              <c:numCache>
                <c:formatCode>General</c:formatCode>
                <c:ptCount val="11"/>
                <c:pt idx="0">
                  <c:v>393.22101600000002</c:v>
                </c:pt>
                <c:pt idx="1">
                  <c:v>370.23154399999999</c:v>
                </c:pt>
                <c:pt idx="2">
                  <c:v>366.71290399999998</c:v>
                </c:pt>
                <c:pt idx="3">
                  <c:v>336.15875199999999</c:v>
                </c:pt>
                <c:pt idx="4">
                  <c:v>317.43772000000001</c:v>
                </c:pt>
                <c:pt idx="5">
                  <c:v>287.62711200000001</c:v>
                </c:pt>
                <c:pt idx="6">
                  <c:v>250.198408</c:v>
                </c:pt>
                <c:pt idx="7">
                  <c:v>213.82056</c:v>
                </c:pt>
                <c:pt idx="8">
                  <c:v>179.06750400000001</c:v>
                </c:pt>
                <c:pt idx="9">
                  <c:v>143.289344</c:v>
                </c:pt>
                <c:pt idx="10">
                  <c:v>106.810272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C-4740-B45D-EBCB3B188020}"/>
            </c:ext>
          </c:extLst>
        </c:ser>
        <c:ser>
          <c:idx val="2"/>
          <c:order val="1"/>
          <c:tx>
            <c:strRef>
              <c:f>'I1'!$C$2</c:f>
              <c:strCache>
                <c:ptCount val="1"/>
                <c:pt idx="0">
                  <c:v>PMEM-Store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'I1'!$A$3:$A$13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'I1'!$C$3:$C$13</c:f>
              <c:numCache>
                <c:formatCode>General</c:formatCode>
                <c:ptCount val="11"/>
                <c:pt idx="0">
                  <c:v>2453.1915840000001</c:v>
                </c:pt>
                <c:pt idx="1">
                  <c:v>2427.0420720000002</c:v>
                </c:pt>
                <c:pt idx="2">
                  <c:v>2429.4384559999999</c:v>
                </c:pt>
                <c:pt idx="3">
                  <c:v>2447.8519200000001</c:v>
                </c:pt>
                <c:pt idx="4">
                  <c:v>2438.831576</c:v>
                </c:pt>
                <c:pt idx="5">
                  <c:v>2468.3424799999998</c:v>
                </c:pt>
                <c:pt idx="6">
                  <c:v>2450.6486960000002</c:v>
                </c:pt>
                <c:pt idx="7">
                  <c:v>2462.9424960000001</c:v>
                </c:pt>
                <c:pt idx="8">
                  <c:v>2468.3556640000002</c:v>
                </c:pt>
                <c:pt idx="9">
                  <c:v>2472.9777119999999</c:v>
                </c:pt>
                <c:pt idx="10">
                  <c:v>2493.0077679999999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C-4740-B45D-EBCB3B188020}"/>
            </c:ext>
          </c:extLst>
        </c:ser>
        <c:ser>
          <c:idx val="0"/>
          <c:order val="2"/>
          <c:tx>
            <c:strRef>
              <c:f>'I1'!$D$2</c:f>
              <c:strCache>
                <c:ptCount val="1"/>
                <c:pt idx="0">
                  <c:v>DRAM-Load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'I1'!$D$3:$D$13</c:f>
              <c:numCache>
                <c:formatCode>General</c:formatCode>
                <c:ptCount val="11"/>
                <c:pt idx="0">
                  <c:v>182.94861599999999</c:v>
                </c:pt>
                <c:pt idx="1">
                  <c:v>171.47029599999999</c:v>
                </c:pt>
                <c:pt idx="2">
                  <c:v>163.95632800000001</c:v>
                </c:pt>
                <c:pt idx="3">
                  <c:v>156.76770400000001</c:v>
                </c:pt>
                <c:pt idx="4">
                  <c:v>149.49075999999999</c:v>
                </c:pt>
                <c:pt idx="5">
                  <c:v>142.340216</c:v>
                </c:pt>
                <c:pt idx="6">
                  <c:v>135.28412</c:v>
                </c:pt>
                <c:pt idx="7">
                  <c:v>128.41612799999999</c:v>
                </c:pt>
                <c:pt idx="8">
                  <c:v>121.30636</c:v>
                </c:pt>
                <c:pt idx="9">
                  <c:v>114.22783200000001</c:v>
                </c:pt>
                <c:pt idx="10">
                  <c:v>106.36935200000001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BC-4740-B45D-EBCB3B188020}"/>
            </c:ext>
          </c:extLst>
        </c:ser>
        <c:ser>
          <c:idx val="3"/>
          <c:order val="3"/>
          <c:tx>
            <c:strRef>
              <c:f>'I1'!$E$2</c:f>
              <c:strCache>
                <c:ptCount val="1"/>
                <c:pt idx="0">
                  <c:v>DRAM-Store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'I1'!$E$3:$E$13</c:f>
              <c:numCache>
                <c:formatCode>General</c:formatCode>
                <c:ptCount val="11"/>
                <c:pt idx="0">
                  <c:v>712.11594400000001</c:v>
                </c:pt>
                <c:pt idx="1">
                  <c:v>711.69391199999995</c:v>
                </c:pt>
                <c:pt idx="2">
                  <c:v>711.57264799999996</c:v>
                </c:pt>
                <c:pt idx="3">
                  <c:v>711.51628000000005</c:v>
                </c:pt>
                <c:pt idx="4">
                  <c:v>711.41648799999996</c:v>
                </c:pt>
                <c:pt idx="5">
                  <c:v>711.26199199999996</c:v>
                </c:pt>
                <c:pt idx="6">
                  <c:v>711.23076000000003</c:v>
                </c:pt>
                <c:pt idx="7">
                  <c:v>711.22410400000001</c:v>
                </c:pt>
                <c:pt idx="8">
                  <c:v>711.05054399999995</c:v>
                </c:pt>
                <c:pt idx="9">
                  <c:v>711.10649599999999</c:v>
                </c:pt>
                <c:pt idx="10">
                  <c:v>711.09681599999999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BC-4740-B45D-EBCB3B188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82336"/>
        <c:axId val="518182664"/>
      </c:lineChart>
      <c:catAx>
        <c:axId val="51818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LLC Cache Hit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82664"/>
        <c:crosses val="autoZero"/>
        <c:auto val="1"/>
        <c:lblAlgn val="ctr"/>
        <c:lblOffset val="100"/>
        <c:noMultiLvlLbl val="0"/>
      </c:catAx>
      <c:valAx>
        <c:axId val="518182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82336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'I7'!$A$13:$A$14</c:f>
              <c:strCache>
                <c:ptCount val="2"/>
                <c:pt idx="0">
                  <c:v>EWR</c:v>
                </c:pt>
                <c:pt idx="1">
                  <c:v>RWR</c:v>
                </c:pt>
              </c:strCache>
            </c:strRef>
          </c:cat>
          <c:val>
            <c:numRef>
              <c:f>'I7'!$B$13:$B$14</c:f>
              <c:numCache>
                <c:formatCode>General</c:formatCode>
                <c:ptCount val="2"/>
                <c:pt idx="0">
                  <c:v>0.91305569411316578</c:v>
                </c:pt>
                <c:pt idx="1">
                  <c:v>0.7930319327426244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0-491B-9E5C-3AC9D871A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785360"/>
        <c:axId val="539784376"/>
      </c:barChart>
      <c:catAx>
        <c:axId val="53978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84376"/>
        <c:crosses val="autoZero"/>
        <c:auto val="1"/>
        <c:lblAlgn val="ctr"/>
        <c:lblOffset val="100"/>
        <c:noMultiLvlLbl val="0"/>
      </c:catAx>
      <c:valAx>
        <c:axId val="5397843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8536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'I2'!$C$4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'I2'!$D$3:$J$3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'I2'!$D$4:$J$4</c:f>
              <c:numCache>
                <c:formatCode>General</c:formatCode>
                <c:ptCount val="7"/>
                <c:pt idx="0">
                  <c:v>7.2936132812499999</c:v>
                </c:pt>
                <c:pt idx="1">
                  <c:v>14.101728515625</c:v>
                </c:pt>
                <c:pt idx="2">
                  <c:v>27.247285156250001</c:v>
                </c:pt>
                <c:pt idx="3">
                  <c:v>29.237832031250001</c:v>
                </c:pt>
                <c:pt idx="4">
                  <c:v>29.031298828124999</c:v>
                </c:pt>
                <c:pt idx="5">
                  <c:v>28.815800781250001</c:v>
                </c:pt>
                <c:pt idx="6">
                  <c:v>29.153203125000001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F-463E-818C-C2D4FEC1E4B0}"/>
            </c:ext>
          </c:extLst>
        </c:ser>
        <c:ser>
          <c:idx val="1"/>
          <c:order val="1"/>
          <c:tx>
            <c:strRef>
              <c:f>'I2'!$C$5</c:f>
              <c:strCache>
                <c:ptCount val="1"/>
                <c:pt idx="0">
                  <c:v>store + clwb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'I2'!$D$3:$J$3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'I2'!$D$5:$J$5</c:f>
              <c:numCache>
                <c:formatCode>General</c:formatCode>
                <c:ptCount val="7"/>
                <c:pt idx="0">
                  <c:v>2.2199804687500002</c:v>
                </c:pt>
                <c:pt idx="1">
                  <c:v>4.15673828125</c:v>
                </c:pt>
                <c:pt idx="2">
                  <c:v>7.230263671875</c:v>
                </c:pt>
                <c:pt idx="3">
                  <c:v>7.799599609375</c:v>
                </c:pt>
                <c:pt idx="4">
                  <c:v>7.8329296875000001</c:v>
                </c:pt>
                <c:pt idx="5">
                  <c:v>7.8398535156250002</c:v>
                </c:pt>
                <c:pt idx="6">
                  <c:v>7.8253027343749997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F-463E-818C-C2D4FEC1E4B0}"/>
            </c:ext>
          </c:extLst>
        </c:ser>
        <c:ser>
          <c:idx val="2"/>
          <c:order val="2"/>
          <c:tx>
            <c:strRef>
              <c:f>'I2'!$C$6</c:f>
              <c:strCache>
                <c:ptCount val="1"/>
                <c:pt idx="0">
                  <c:v>nt-store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'I2'!$D$3:$J$3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'I2'!$D$6:$J$6</c:f>
              <c:numCache>
                <c:formatCode>General</c:formatCode>
                <c:ptCount val="7"/>
                <c:pt idx="0">
                  <c:v>2.3876660156249998</c:v>
                </c:pt>
                <c:pt idx="1">
                  <c:v>4.7677050781250001</c:v>
                </c:pt>
                <c:pt idx="2">
                  <c:v>7.9121191406250002</c:v>
                </c:pt>
                <c:pt idx="3">
                  <c:v>7.8723046874999998</c:v>
                </c:pt>
                <c:pt idx="4">
                  <c:v>7.8642578125</c:v>
                </c:pt>
                <c:pt idx="5">
                  <c:v>7.8838183593749998</c:v>
                </c:pt>
                <c:pt idx="6">
                  <c:v>7.8796679687499998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F-463E-818C-C2D4FEC1E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23168"/>
        <c:axId val="5328225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'I2'!$C$7</c15:sqref>
                        </c15:formulaRef>
                      </c:ext>
                    </c:extLst>
                    <c:strCache>
                      <c:ptCount val="1"/>
                      <c:pt idx="0">
                        <c:v>load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'I2'!$D$3:$J$3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256</c:v>
                      </c:pt>
                      <c:pt idx="3">
                        <c:v>512</c:v>
                      </c:pt>
                      <c:pt idx="4">
                        <c:v>1024</c:v>
                      </c:pt>
                      <c:pt idx="5">
                        <c:v>2048</c:v>
                      </c:pt>
                      <c:pt idx="6">
                        <c:v>4096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'I2'!$D$7:$J$7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7.2178417968749997</c:v>
                      </c:pt>
                      <c:pt idx="1">
                        <c:v>13.9230859375</c:v>
                      </c:pt>
                      <c:pt idx="2">
                        <c:v>26.663310546875</c:v>
                      </c:pt>
                      <c:pt idx="3">
                        <c:v>47.143876953125002</c:v>
                      </c:pt>
                      <c:pt idx="4">
                        <c:v>66.801992187500005</c:v>
                      </c:pt>
                      <c:pt idx="5">
                        <c:v>71.050888671875001</c:v>
                      </c:pt>
                      <c:pt idx="6">
                        <c:v>75.988886718749995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82F-463E-818C-C2D4FEC1E4B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'I2'!$C$8</c15:sqref>
                        </c15:formulaRef>
                      </c:ext>
                    </c:extLst>
                    <c:strCache>
                      <c:ptCount val="1"/>
                      <c:pt idx="0">
                        <c:v>store + clwb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'I2'!$D$3:$J$3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256</c:v>
                      </c:pt>
                      <c:pt idx="3">
                        <c:v>512</c:v>
                      </c:pt>
                      <c:pt idx="4">
                        <c:v>1024</c:v>
                      </c:pt>
                      <c:pt idx="5">
                        <c:v>2048</c:v>
                      </c:pt>
                      <c:pt idx="6">
                        <c:v>4096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'I2'!$D$8:$J$8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6.5161621093750002</c:v>
                      </c:pt>
                      <c:pt idx="1">
                        <c:v>12.247900390625</c:v>
                      </c:pt>
                      <c:pt idx="2">
                        <c:v>22.010361328125001</c:v>
                      </c:pt>
                      <c:pt idx="3">
                        <c:v>30.908808593749999</c:v>
                      </c:pt>
                      <c:pt idx="4">
                        <c:v>32.183164062499998</c:v>
                      </c:pt>
                      <c:pt idx="5">
                        <c:v>32.395244140625003</c:v>
                      </c:pt>
                      <c:pt idx="6">
                        <c:v>32.478906250000001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82F-463E-818C-C2D4FEC1E4B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'I2'!$C$9</c15:sqref>
                        </c15:formulaRef>
                      </c:ext>
                    </c:extLst>
                    <c:strCache>
                      <c:ptCount val="1"/>
                      <c:pt idx="0">
                        <c:v>nt-store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'I2'!$D$3:$J$3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256</c:v>
                      </c:pt>
                      <c:pt idx="3">
                        <c:v>512</c:v>
                      </c:pt>
                      <c:pt idx="4">
                        <c:v>1024</c:v>
                      </c:pt>
                      <c:pt idx="5">
                        <c:v>2048</c:v>
                      </c:pt>
                      <c:pt idx="6">
                        <c:v>4096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'I2'!$D$9:$J$9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6.8644042968749996</c:v>
                      </c:pt>
                      <c:pt idx="1">
                        <c:v>13.435185546874999</c:v>
                      </c:pt>
                      <c:pt idx="2">
                        <c:v>24.483818359375</c:v>
                      </c:pt>
                      <c:pt idx="3">
                        <c:v>37.950439453125</c:v>
                      </c:pt>
                      <c:pt idx="4">
                        <c:v>40.125556640625</c:v>
                      </c:pt>
                      <c:pt idx="5">
                        <c:v>42.34716796875</c:v>
                      </c:pt>
                      <c:pt idx="6">
                        <c:v>41.672744140624999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2F-463E-818C-C2D4FEC1E4B0}"/>
                  </c:ext>
                </c:extLst>
              </c15:ser>
            </c15:filteredLineSeries>
          </c:ext>
        </c:extLst>
      </c:lineChart>
      <c:catAx>
        <c:axId val="53282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22512"/>
        <c:crosses val="autoZero"/>
        <c:auto val="1"/>
        <c:lblAlgn val="ctr"/>
        <c:lblOffset val="100"/>
        <c:noMultiLvlLbl val="0"/>
      </c:catAx>
      <c:valAx>
        <c:axId val="532822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(GB/s)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23168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'I2'!$C$7</c:f>
              <c:strCache>
                <c:ptCount val="1"/>
                <c:pt idx="0">
                  <c:v>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'I2'!$D$3:$J$3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'I2'!$D$7:$J$7</c:f>
              <c:numCache>
                <c:formatCode>General</c:formatCode>
                <c:ptCount val="7"/>
                <c:pt idx="0">
                  <c:v>7.2178417968749997</c:v>
                </c:pt>
                <c:pt idx="1">
                  <c:v>13.9230859375</c:v>
                </c:pt>
                <c:pt idx="2">
                  <c:v>26.663310546875</c:v>
                </c:pt>
                <c:pt idx="3">
                  <c:v>47.143876953125002</c:v>
                </c:pt>
                <c:pt idx="4">
                  <c:v>66.801992187500005</c:v>
                </c:pt>
                <c:pt idx="5">
                  <c:v>71.050888671875001</c:v>
                </c:pt>
                <c:pt idx="6">
                  <c:v>75.988886718749995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7C-40AA-9172-B33A8EF3E04D}"/>
            </c:ext>
          </c:extLst>
        </c:ser>
        <c:ser>
          <c:idx val="4"/>
          <c:order val="4"/>
          <c:tx>
            <c:strRef>
              <c:f>'I2'!$C$8</c:f>
              <c:strCache>
                <c:ptCount val="1"/>
                <c:pt idx="0">
                  <c:v>store + clwb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'I2'!$D$3:$J$3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'I2'!$D$8:$J$8</c:f>
              <c:numCache>
                <c:formatCode>General</c:formatCode>
                <c:ptCount val="7"/>
                <c:pt idx="0">
                  <c:v>6.5161621093750002</c:v>
                </c:pt>
                <c:pt idx="1">
                  <c:v>12.247900390625</c:v>
                </c:pt>
                <c:pt idx="2">
                  <c:v>22.010361328125001</c:v>
                </c:pt>
                <c:pt idx="3">
                  <c:v>30.908808593749999</c:v>
                </c:pt>
                <c:pt idx="4">
                  <c:v>32.183164062499998</c:v>
                </c:pt>
                <c:pt idx="5">
                  <c:v>32.395244140625003</c:v>
                </c:pt>
                <c:pt idx="6">
                  <c:v>32.478906250000001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7C-40AA-9172-B33A8EF3E04D}"/>
            </c:ext>
          </c:extLst>
        </c:ser>
        <c:ser>
          <c:idx val="5"/>
          <c:order val="5"/>
          <c:tx>
            <c:strRef>
              <c:f>'I2'!$C$9</c:f>
              <c:strCache>
                <c:ptCount val="1"/>
                <c:pt idx="0">
                  <c:v>nt-store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'I2'!$D$3:$J$3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'I2'!$D$9:$J$9</c:f>
              <c:numCache>
                <c:formatCode>General</c:formatCode>
                <c:ptCount val="7"/>
                <c:pt idx="0">
                  <c:v>6.8644042968749996</c:v>
                </c:pt>
                <c:pt idx="1">
                  <c:v>13.435185546874999</c:v>
                </c:pt>
                <c:pt idx="2">
                  <c:v>24.483818359375</c:v>
                </c:pt>
                <c:pt idx="3">
                  <c:v>37.950439453125</c:v>
                </c:pt>
                <c:pt idx="4">
                  <c:v>40.125556640625</c:v>
                </c:pt>
                <c:pt idx="5">
                  <c:v>42.34716796875</c:v>
                </c:pt>
                <c:pt idx="6">
                  <c:v>41.672744140624999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7C-40AA-9172-B33A8EF3E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823168"/>
        <c:axId val="532822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'I2'!$C$4</c15:sqref>
                        </c15:formulaRef>
                      </c:ext>
                    </c:extLst>
                    <c:strCache>
                      <c:ptCount val="1"/>
                      <c:pt idx="0">
                        <c:v>load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'I2'!$D$3:$J$3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256</c:v>
                      </c:pt>
                      <c:pt idx="3">
                        <c:v>512</c:v>
                      </c:pt>
                      <c:pt idx="4">
                        <c:v>1024</c:v>
                      </c:pt>
                      <c:pt idx="5">
                        <c:v>2048</c:v>
                      </c:pt>
                      <c:pt idx="6">
                        <c:v>4096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'I2'!$D$4:$J$4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7.2936132812499999</c:v>
                      </c:pt>
                      <c:pt idx="1">
                        <c:v>14.101728515625</c:v>
                      </c:pt>
                      <c:pt idx="2">
                        <c:v>27.247285156250001</c:v>
                      </c:pt>
                      <c:pt idx="3">
                        <c:v>29.237832031250001</c:v>
                      </c:pt>
                      <c:pt idx="4">
                        <c:v>29.031298828124999</c:v>
                      </c:pt>
                      <c:pt idx="5">
                        <c:v>28.815800781250001</c:v>
                      </c:pt>
                      <c:pt idx="6">
                        <c:v>29.153203125000001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A7C-40AA-9172-B33A8EF3E04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'I2'!$C$5</c15:sqref>
                        </c15:formulaRef>
                      </c:ext>
                    </c:extLst>
                    <c:strCache>
                      <c:ptCount val="1"/>
                      <c:pt idx="0">
                        <c:v>store + clwb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'I2'!$D$3:$J$3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256</c:v>
                      </c:pt>
                      <c:pt idx="3">
                        <c:v>512</c:v>
                      </c:pt>
                      <c:pt idx="4">
                        <c:v>1024</c:v>
                      </c:pt>
                      <c:pt idx="5">
                        <c:v>2048</c:v>
                      </c:pt>
                      <c:pt idx="6">
                        <c:v>4096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'I2'!$D$5:$J$5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2.2199804687500002</c:v>
                      </c:pt>
                      <c:pt idx="1">
                        <c:v>4.15673828125</c:v>
                      </c:pt>
                      <c:pt idx="2">
                        <c:v>7.230263671875</c:v>
                      </c:pt>
                      <c:pt idx="3">
                        <c:v>7.799599609375</c:v>
                      </c:pt>
                      <c:pt idx="4">
                        <c:v>7.8329296875000001</c:v>
                      </c:pt>
                      <c:pt idx="5">
                        <c:v>7.8398535156250002</c:v>
                      </c:pt>
                      <c:pt idx="6">
                        <c:v>7.8253027343749997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A7C-40AA-9172-B33A8EF3E04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'I2'!$C$6</c15:sqref>
                        </c15:formulaRef>
                      </c:ext>
                    </c:extLst>
                    <c:strCache>
                      <c:ptCount val="1"/>
                      <c:pt idx="0">
                        <c:v>nt-store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'I2'!$D$3:$J$3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256</c:v>
                      </c:pt>
                      <c:pt idx="3">
                        <c:v>512</c:v>
                      </c:pt>
                      <c:pt idx="4">
                        <c:v>1024</c:v>
                      </c:pt>
                      <c:pt idx="5">
                        <c:v>2048</c:v>
                      </c:pt>
                      <c:pt idx="6">
                        <c:v>4096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'I2'!$D$6:$J$6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2.3876660156249998</c:v>
                      </c:pt>
                      <c:pt idx="1">
                        <c:v>4.7677050781250001</c:v>
                      </c:pt>
                      <c:pt idx="2">
                        <c:v>7.9121191406250002</c:v>
                      </c:pt>
                      <c:pt idx="3">
                        <c:v>7.8723046874999998</c:v>
                      </c:pt>
                      <c:pt idx="4">
                        <c:v>7.8642578125</c:v>
                      </c:pt>
                      <c:pt idx="5">
                        <c:v>7.8838183593749998</c:v>
                      </c:pt>
                      <c:pt idx="6">
                        <c:v>7.8796679687499998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A7C-40AA-9172-B33A8EF3E04D}"/>
                  </c:ext>
                </c:extLst>
              </c15:ser>
            </c15:filteredLineSeries>
          </c:ext>
        </c:extLst>
      </c:lineChart>
      <c:catAx>
        <c:axId val="53282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22512"/>
        <c:crosses val="autoZero"/>
        <c:auto val="1"/>
        <c:lblAlgn val="ctr"/>
        <c:lblOffset val="100"/>
        <c:noMultiLvlLbl val="0"/>
      </c:catAx>
      <c:valAx>
        <c:axId val="532822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(GB/s)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23168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'I2'!$C$14</c:f>
              <c:strCache>
                <c:ptCount val="1"/>
                <c:pt idx="0">
                  <c:v>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'I2'!$D$13:$J$13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'I2'!$D$14:$J$14</c:f>
              <c:numCache>
                <c:formatCode>General</c:formatCode>
                <c:ptCount val="7"/>
                <c:pt idx="0">
                  <c:v>953.99</c:v>
                </c:pt>
                <c:pt idx="1">
                  <c:v>1228.6600000000001</c:v>
                </c:pt>
                <c:pt idx="2">
                  <c:v>1454.62</c:v>
                </c:pt>
                <c:pt idx="3">
                  <c:v>1711.58</c:v>
                </c:pt>
                <c:pt idx="4">
                  <c:v>1955.29</c:v>
                </c:pt>
                <c:pt idx="5">
                  <c:v>2315.64</c:v>
                </c:pt>
                <c:pt idx="6">
                  <c:v>2435.09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4-4791-AE44-D16B08B2CBF7}"/>
            </c:ext>
          </c:extLst>
        </c:ser>
        <c:ser>
          <c:idx val="2"/>
          <c:order val="1"/>
          <c:tx>
            <c:strRef>
              <c:f>'I2'!$C$15</c:f>
              <c:strCache>
                <c:ptCount val="1"/>
                <c:pt idx="0">
                  <c:v>write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'I2'!$D$13:$J$13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'I2'!$D$15:$J$15</c:f>
              <c:numCache>
                <c:formatCode>General</c:formatCode>
                <c:ptCount val="7"/>
                <c:pt idx="0">
                  <c:v>919.85</c:v>
                </c:pt>
                <c:pt idx="1">
                  <c:v>970.43</c:v>
                </c:pt>
                <c:pt idx="2">
                  <c:v>1025.3599999999999</c:v>
                </c:pt>
                <c:pt idx="3">
                  <c:v>1035.77</c:v>
                </c:pt>
                <c:pt idx="4">
                  <c:v>1038.69</c:v>
                </c:pt>
                <c:pt idx="5">
                  <c:v>1047.8699999999999</c:v>
                </c:pt>
                <c:pt idx="6">
                  <c:v>1057.1099999999999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4-4791-AE44-D16B08B2C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189712"/>
        <c:axId val="416191680"/>
      </c:lineChart>
      <c:catAx>
        <c:axId val="41618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91680"/>
        <c:crosses val="autoZero"/>
        <c:auto val="1"/>
        <c:lblAlgn val="ctr"/>
        <c:lblOffset val="100"/>
        <c:noMultiLvlLbl val="0"/>
      </c:catAx>
      <c:valAx>
        <c:axId val="4161916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8971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'I3'!$A$4</c:f>
              <c:strCache>
                <c:ptCount val="1"/>
                <c:pt idx="0">
                  <c:v>SeqW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'I3'!$B$3:$E$3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cat>
          <c:val>
            <c:numRef>
              <c:f>'I3'!$B$4:$E$4</c:f>
              <c:numCache>
                <c:formatCode>General</c:formatCode>
                <c:ptCount val="4"/>
                <c:pt idx="0">
                  <c:v>4872.8100000000004</c:v>
                </c:pt>
                <c:pt idx="1">
                  <c:v>7581.98</c:v>
                </c:pt>
                <c:pt idx="2">
                  <c:v>6897.95</c:v>
                </c:pt>
                <c:pt idx="3">
                  <c:v>6819.96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D-4ECF-8291-666D88D76F70}"/>
            </c:ext>
          </c:extLst>
        </c:ser>
        <c:ser>
          <c:idx val="1"/>
          <c:order val="1"/>
          <c:tx>
            <c:strRef>
              <c:f>'I3'!$A$5</c:f>
              <c:strCache>
                <c:ptCount val="1"/>
                <c:pt idx="0">
                  <c:v>RandW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'I3'!$B$3:$E$3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cat>
          <c:val>
            <c:numRef>
              <c:f>'I3'!$B$5:$E$5</c:f>
              <c:numCache>
                <c:formatCode>General</c:formatCode>
                <c:ptCount val="4"/>
                <c:pt idx="0">
                  <c:v>1962.68</c:v>
                </c:pt>
                <c:pt idx="1">
                  <c:v>3172.18</c:v>
                </c:pt>
                <c:pt idx="2">
                  <c:v>7263.55</c:v>
                </c:pt>
                <c:pt idx="3">
                  <c:v>6881.81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D-4ECF-8291-666D88D76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206152"/>
        <c:axId val="521210744"/>
      </c:lineChart>
      <c:catAx>
        <c:axId val="521206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10744"/>
        <c:crosses val="autoZero"/>
        <c:auto val="1"/>
        <c:lblAlgn val="ctr"/>
        <c:lblOffset val="100"/>
        <c:noMultiLvlLbl val="0"/>
      </c:catAx>
      <c:valAx>
        <c:axId val="521210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0615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'I3'!$A$10</c:f>
              <c:strCache>
                <c:ptCount val="1"/>
                <c:pt idx="0">
                  <c:v>SeqW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'I3'!$B$9:$E$9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cat>
          <c:val>
            <c:numRef>
              <c:f>'I3'!$B$10:$E$10</c:f>
              <c:numCache>
                <c:formatCode>General</c:formatCode>
                <c:ptCount val="4"/>
                <c:pt idx="0">
                  <c:v>0.99143937859724773</c:v>
                </c:pt>
                <c:pt idx="1">
                  <c:v>0.98145322069464658</c:v>
                </c:pt>
                <c:pt idx="2">
                  <c:v>0.95054042139731076</c:v>
                </c:pt>
                <c:pt idx="3">
                  <c:v>0.94427237370821915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E-49B5-B68A-D6315EAEB9AF}"/>
            </c:ext>
          </c:extLst>
        </c:ser>
        <c:ser>
          <c:idx val="1"/>
          <c:order val="1"/>
          <c:tx>
            <c:strRef>
              <c:f>'I3'!$A$11</c:f>
              <c:strCache>
                <c:ptCount val="1"/>
                <c:pt idx="0">
                  <c:v>RandW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'I3'!$B$9:$E$9</c:f>
              <c:numCache>
                <c:formatCode>General</c:formatCode>
                <c:ptCount val="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</c:numCache>
            </c:numRef>
          </c:cat>
          <c:val>
            <c:numRef>
              <c:f>'I3'!$B$11:$E$11</c:f>
              <c:numCache>
                <c:formatCode>General</c:formatCode>
                <c:ptCount val="4"/>
                <c:pt idx="0">
                  <c:v>0.24834097209584557</c:v>
                </c:pt>
                <c:pt idx="1">
                  <c:v>0.24834097209584557</c:v>
                </c:pt>
                <c:pt idx="2">
                  <c:v>0.96099763377798653</c:v>
                </c:pt>
                <c:pt idx="3">
                  <c:v>0.94755029199789376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E-49B5-B68A-D6315EAEB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206152"/>
        <c:axId val="521210744"/>
      </c:lineChart>
      <c:catAx>
        <c:axId val="521206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10744"/>
        <c:crosses val="autoZero"/>
        <c:auto val="1"/>
        <c:lblAlgn val="ctr"/>
        <c:lblOffset val="100"/>
        <c:noMultiLvlLbl val="0"/>
      </c:catAx>
      <c:valAx>
        <c:axId val="521210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EWR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0615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'I6'!$A$4</c:f>
              <c:strCache>
                <c:ptCount val="1"/>
                <c:pt idx="0">
                  <c:v>PMEM-SeqR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'I6'!$B$3:$H$3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'I6'!$B$4:$H$4</c:f>
              <c:numCache>
                <c:formatCode>General</c:formatCode>
                <c:ptCount val="7"/>
                <c:pt idx="0">
                  <c:v>5106.76</c:v>
                </c:pt>
                <c:pt idx="1">
                  <c:v>9889.11</c:v>
                </c:pt>
                <c:pt idx="2">
                  <c:v>19606.240000000002</c:v>
                </c:pt>
                <c:pt idx="3">
                  <c:v>28730.81</c:v>
                </c:pt>
                <c:pt idx="4">
                  <c:v>29245.65</c:v>
                </c:pt>
                <c:pt idx="5">
                  <c:v>29185.62</c:v>
                </c:pt>
                <c:pt idx="6">
                  <c:v>29516.27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8-4E4D-B5D8-5B7A435669C5}"/>
            </c:ext>
          </c:extLst>
        </c:ser>
        <c:ser>
          <c:idx val="1"/>
          <c:order val="1"/>
          <c:tx>
            <c:strRef>
              <c:f>'I6'!$A$5</c:f>
              <c:strCache>
                <c:ptCount val="1"/>
                <c:pt idx="0">
                  <c:v>PMEM-RandR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'I6'!$B$3:$H$3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'I6'!$B$5:$H$5</c:f>
              <c:numCache>
                <c:formatCode>General</c:formatCode>
                <c:ptCount val="7"/>
                <c:pt idx="0">
                  <c:v>1530.68</c:v>
                </c:pt>
                <c:pt idx="1">
                  <c:v>2869.25</c:v>
                </c:pt>
                <c:pt idx="2">
                  <c:v>5500.71</c:v>
                </c:pt>
                <c:pt idx="3">
                  <c:v>10176.27</c:v>
                </c:pt>
                <c:pt idx="4">
                  <c:v>13503.7</c:v>
                </c:pt>
                <c:pt idx="5">
                  <c:v>14275.66</c:v>
                </c:pt>
                <c:pt idx="6">
                  <c:v>20186.84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8-4E4D-B5D8-5B7A435669C5}"/>
            </c:ext>
          </c:extLst>
        </c:ser>
        <c:ser>
          <c:idx val="2"/>
          <c:order val="2"/>
          <c:tx>
            <c:strRef>
              <c:f>'I6'!$A$6</c:f>
              <c:strCache>
                <c:ptCount val="1"/>
                <c:pt idx="0">
                  <c:v>DRAM-SeqR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'I6'!$B$3:$H$3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'I6'!$B$6:$H$6</c:f>
              <c:numCache>
                <c:formatCode>General</c:formatCode>
                <c:ptCount val="7"/>
                <c:pt idx="0">
                  <c:v>5091.72</c:v>
                </c:pt>
                <c:pt idx="1">
                  <c:v>9881.32</c:v>
                </c:pt>
                <c:pt idx="2">
                  <c:v>19039.05</c:v>
                </c:pt>
                <c:pt idx="3">
                  <c:v>33701.75</c:v>
                </c:pt>
                <c:pt idx="4">
                  <c:v>53241.15</c:v>
                </c:pt>
                <c:pt idx="5">
                  <c:v>63688.44</c:v>
                </c:pt>
                <c:pt idx="6">
                  <c:v>66945.03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8-4E4D-B5D8-5B7A435669C5}"/>
            </c:ext>
          </c:extLst>
        </c:ser>
        <c:ser>
          <c:idx val="3"/>
          <c:order val="3"/>
          <c:tx>
            <c:strRef>
              <c:f>'I6'!$A$7</c:f>
              <c:strCache>
                <c:ptCount val="1"/>
                <c:pt idx="0">
                  <c:v>DRAM-RandR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'I6'!$B$3:$H$3</c:f>
              <c:numCache>
                <c:formatCode>General</c:formatCode>
                <c:ptCount val="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</c:numCache>
            </c:numRef>
          </c:cat>
          <c:val>
            <c:numRef>
              <c:f>'I6'!$B$7:$H$7</c:f>
              <c:numCache>
                <c:formatCode>General</c:formatCode>
                <c:ptCount val="7"/>
                <c:pt idx="0">
                  <c:v>3129.09</c:v>
                </c:pt>
                <c:pt idx="1">
                  <c:v>5880.45</c:v>
                </c:pt>
                <c:pt idx="2">
                  <c:v>11057.97</c:v>
                </c:pt>
                <c:pt idx="3">
                  <c:v>20048.310000000001</c:v>
                </c:pt>
                <c:pt idx="4">
                  <c:v>30628.93</c:v>
                </c:pt>
                <c:pt idx="5">
                  <c:v>49044.14</c:v>
                </c:pt>
                <c:pt idx="6">
                  <c:v>74025.89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8-4E4D-B5D8-5B7A43566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987416"/>
        <c:axId val="542106632"/>
      </c:lineChart>
      <c:catAx>
        <c:axId val="328987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06632"/>
        <c:crosses val="autoZero"/>
        <c:auto val="1"/>
        <c:lblAlgn val="ctr"/>
        <c:lblOffset val="100"/>
        <c:noMultiLvlLbl val="0"/>
      </c:catAx>
      <c:valAx>
        <c:axId val="542106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87416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'I6'!$A$11</c:f>
              <c:strCache>
                <c:ptCount val="1"/>
                <c:pt idx="0">
                  <c:v>read_hit_ratio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'I6'!$B$10:$C$10</c:f>
              <c:strCache>
                <c:ptCount val="2"/>
                <c:pt idx="0">
                  <c:v>SeqR</c:v>
                </c:pt>
                <c:pt idx="1">
                  <c:v>RandR</c:v>
                </c:pt>
              </c:strCache>
            </c:strRef>
          </c:cat>
          <c:val>
            <c:numRef>
              <c:f>'I6'!$B$11:$C$11</c:f>
              <c:numCache>
                <c:formatCode>General</c:formatCode>
                <c:ptCount val="2"/>
                <c:pt idx="0">
                  <c:v>0.74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C-4F8B-B2A3-0EA9429B2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68680"/>
        <c:axId val="567573272"/>
      </c:barChart>
      <c:catAx>
        <c:axId val="56756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73272"/>
        <c:crosses val="autoZero"/>
        <c:auto val="1"/>
        <c:lblAlgn val="ctr"/>
        <c:lblOffset val="100"/>
        <c:noMultiLvlLbl val="0"/>
      </c:catAx>
      <c:valAx>
        <c:axId val="56757327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XPBuffer Read Hit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568680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'I6'!$A$16</c:f>
              <c:strCache>
                <c:ptCount val="1"/>
                <c:pt idx="0">
                  <c:v>Flash-SeqR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'I6'!$B$15:$H$15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'I6'!$B$16:$H$16</c:f>
              <c:numCache>
                <c:formatCode>General</c:formatCode>
                <c:ptCount val="7"/>
                <c:pt idx="0">
                  <c:v>658.2</c:v>
                </c:pt>
                <c:pt idx="1">
                  <c:v>960.35</c:v>
                </c:pt>
                <c:pt idx="2">
                  <c:v>1146.6199999999999</c:v>
                </c:pt>
                <c:pt idx="3">
                  <c:v>1367.59</c:v>
                </c:pt>
                <c:pt idx="4">
                  <c:v>1903.81</c:v>
                </c:pt>
                <c:pt idx="5">
                  <c:v>2156.2600000000002</c:v>
                </c:pt>
                <c:pt idx="6">
                  <c:v>2394.9299999999998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E-47AA-AA29-082722CA1B38}"/>
            </c:ext>
          </c:extLst>
        </c:ser>
        <c:ser>
          <c:idx val="1"/>
          <c:order val="1"/>
          <c:tx>
            <c:strRef>
              <c:f>'I6'!$A$17</c:f>
              <c:strCache>
                <c:ptCount val="1"/>
                <c:pt idx="0">
                  <c:v>Flash-RandR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'I6'!$B$15:$H$15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cat>
          <c:val>
            <c:numRef>
              <c:f>'I6'!$B$17:$H$17</c:f>
              <c:numCache>
                <c:formatCode>General</c:formatCode>
                <c:ptCount val="7"/>
                <c:pt idx="0">
                  <c:v>661.55</c:v>
                </c:pt>
                <c:pt idx="1">
                  <c:v>954.26</c:v>
                </c:pt>
                <c:pt idx="2">
                  <c:v>1264.9000000000001</c:v>
                </c:pt>
                <c:pt idx="3">
                  <c:v>1437.04</c:v>
                </c:pt>
                <c:pt idx="4">
                  <c:v>1872.59</c:v>
                </c:pt>
                <c:pt idx="5">
                  <c:v>2150.12</c:v>
                </c:pt>
                <c:pt idx="6">
                  <c:v>2348.96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E-47AA-AA29-082722CA1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936176"/>
        <c:axId val="421940768"/>
      </c:lineChart>
      <c:catAx>
        <c:axId val="42193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40768"/>
        <c:crosses val="autoZero"/>
        <c:auto val="1"/>
        <c:lblAlgn val="ctr"/>
        <c:lblOffset val="100"/>
        <c:noMultiLvlLbl val="0"/>
      </c:catAx>
      <c:valAx>
        <c:axId val="421940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</a:t>
                </a:r>
                <a:r>
                  <a:rPr lang="en-US" baseline="0"/>
                  <a:t> (MB/s)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361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1</xdr:row>
      <xdr:rowOff>4761</xdr:rowOff>
    </xdr:from>
    <xdr:to>
      <xdr:col>15</xdr:col>
      <xdr:colOff>285749</xdr:colOff>
      <xdr:row>16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E15C6E-3438-4786-AA7E-C8A888FC8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</xdr:row>
      <xdr:rowOff>109537</xdr:rowOff>
    </xdr:from>
    <xdr:to>
      <xdr:col>17</xdr:col>
      <xdr:colOff>485775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ADDDE-32AC-4E25-8EBD-111C384C2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400050</xdr:colOff>
      <xdr:row>1</xdr:row>
      <xdr:rowOff>114300</xdr:rowOff>
    </xdr:from>
    <xdr:to>
      <xdr:col>25</xdr:col>
      <xdr:colOff>438150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2B0157-627C-4C2A-8F36-4D0EB7C5C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409576</xdr:colOff>
      <xdr:row>18</xdr:row>
      <xdr:rowOff>76200</xdr:rowOff>
    </xdr:from>
    <xdr:to>
      <xdr:col>17</xdr:col>
      <xdr:colOff>581026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C49AA-1CFD-4FD8-8608-FDE022C7A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</xdr:row>
      <xdr:rowOff>90487</xdr:rowOff>
    </xdr:from>
    <xdr:to>
      <xdr:col>14</xdr:col>
      <xdr:colOff>514350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7C2A3-3400-4A27-87FE-9A1282C5A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276225</xdr:colOff>
      <xdr:row>1</xdr:row>
      <xdr:rowOff>76200</xdr:rowOff>
    </xdr:from>
    <xdr:to>
      <xdr:col>22</xdr:col>
      <xdr:colOff>581025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8CCE7-B2CD-4D0A-9E9C-FE5D0149C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4762</xdr:rowOff>
    </xdr:from>
    <xdr:to>
      <xdr:col>16</xdr:col>
      <xdr:colOff>285750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B8275-96A0-42EF-9957-E6DFFF116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485775</xdr:colOff>
      <xdr:row>1</xdr:row>
      <xdr:rowOff>4762</xdr:rowOff>
    </xdr:from>
    <xdr:to>
      <xdr:col>24</xdr:col>
      <xdr:colOff>428625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9E7EDC-06A7-46FD-B42E-688C48770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142875</xdr:colOff>
      <xdr:row>19</xdr:row>
      <xdr:rowOff>42861</xdr:rowOff>
    </xdr:from>
    <xdr:to>
      <xdr:col>16</xdr:col>
      <xdr:colOff>295275</xdr:colOff>
      <xdr:row>35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B59BBA-61B7-4097-B43D-605A769D8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109537</xdr:rowOff>
    </xdr:from>
    <xdr:to>
      <xdr:col>10</xdr:col>
      <xdr:colOff>304800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C7E9C-50E3-4836-A276-F433CE3B8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37EE1-E5D3-4A9A-9462-BBA079A78732}">
  <dimension ref="A1:E13"/>
  <sheetViews>
    <sheetView workbookViewId="0">
      <selection activeCell="A2" sqref="A2"/>
    </sheetView>
  </sheetViews>
  <sheetFormatPr defaultRowHeight="15" x14ac:dyDescent="0.25"/>
  <cols>
    <col min="1" max="1" width="14.42578125" customWidth="1"/>
    <col min="2" max="3" width="12" customWidth="1"/>
    <col min="4" max="4" width="11.5703125" customWidth="1"/>
    <col min="5" max="5" width="11.7109375" customWidth="1"/>
  </cols>
  <sheetData>
    <row r="1" spans="1:5" x14ac:dyDescent="0.25">
      <c r="A1" s="1" t="s">
        <v>61</v>
      </c>
    </row>
    <row r="2" spans="1:5" x14ac:dyDescent="0.25">
      <c r="A2" s="2" t="s">
        <v>0</v>
      </c>
      <c r="B2" s="2" t="s">
        <v>5</v>
      </c>
      <c r="C2" s="2" t="s">
        <v>6</v>
      </c>
      <c r="D2" s="11" t="s">
        <v>7</v>
      </c>
      <c r="E2" s="11" t="s">
        <v>8</v>
      </c>
    </row>
    <row r="3" spans="1:5" x14ac:dyDescent="0.25">
      <c r="A3" s="2">
        <v>0</v>
      </c>
      <c r="B3" s="3">
        <v>393.22101600000002</v>
      </c>
      <c r="C3" s="3">
        <v>2453.1915840000001</v>
      </c>
      <c r="D3" s="3">
        <v>182.94861599999999</v>
      </c>
      <c r="E3" s="3">
        <v>712.11594400000001</v>
      </c>
    </row>
    <row r="4" spans="1:5" x14ac:dyDescent="0.25">
      <c r="A4" s="2">
        <v>0.1</v>
      </c>
      <c r="B4" s="3">
        <v>370.23154399999999</v>
      </c>
      <c r="C4" s="3">
        <v>2427.0420720000002</v>
      </c>
      <c r="D4" s="3">
        <v>171.47029599999999</v>
      </c>
      <c r="E4" s="3">
        <v>711.69391199999995</v>
      </c>
    </row>
    <row r="5" spans="1:5" x14ac:dyDescent="0.25">
      <c r="A5" s="2">
        <v>0.2</v>
      </c>
      <c r="B5" s="3">
        <v>366.71290399999998</v>
      </c>
      <c r="C5" s="3">
        <v>2429.4384559999999</v>
      </c>
      <c r="D5" s="3">
        <v>163.95632800000001</v>
      </c>
      <c r="E5" s="3">
        <v>711.57264799999996</v>
      </c>
    </row>
    <row r="6" spans="1:5" x14ac:dyDescent="0.25">
      <c r="A6" s="2">
        <v>0.3</v>
      </c>
      <c r="B6" s="3">
        <v>336.15875199999999</v>
      </c>
      <c r="C6" s="3">
        <v>2447.8519200000001</v>
      </c>
      <c r="D6" s="3">
        <v>156.76770400000001</v>
      </c>
      <c r="E6" s="3">
        <v>711.51628000000005</v>
      </c>
    </row>
    <row r="7" spans="1:5" x14ac:dyDescent="0.25">
      <c r="A7" s="2">
        <v>0.4</v>
      </c>
      <c r="B7" s="3">
        <v>317.43772000000001</v>
      </c>
      <c r="C7" s="3">
        <v>2438.831576</v>
      </c>
      <c r="D7" s="3">
        <v>149.49075999999999</v>
      </c>
      <c r="E7" s="3">
        <v>711.41648799999996</v>
      </c>
    </row>
    <row r="8" spans="1:5" x14ac:dyDescent="0.25">
      <c r="A8" s="2">
        <v>0.5</v>
      </c>
      <c r="B8" s="3">
        <v>287.62711200000001</v>
      </c>
      <c r="C8" s="3">
        <v>2468.3424799999998</v>
      </c>
      <c r="D8" s="3">
        <v>142.340216</v>
      </c>
      <c r="E8" s="3">
        <v>711.26199199999996</v>
      </c>
    </row>
    <row r="9" spans="1:5" x14ac:dyDescent="0.25">
      <c r="A9" s="2">
        <v>0.6</v>
      </c>
      <c r="B9" s="3">
        <v>250.198408</v>
      </c>
      <c r="C9" s="3">
        <v>2450.6486960000002</v>
      </c>
      <c r="D9" s="3">
        <v>135.28412</v>
      </c>
      <c r="E9" s="3">
        <v>711.23076000000003</v>
      </c>
    </row>
    <row r="10" spans="1:5" x14ac:dyDescent="0.25">
      <c r="A10" s="2">
        <v>0.7</v>
      </c>
      <c r="B10" s="3">
        <v>213.82056</v>
      </c>
      <c r="C10" s="3">
        <v>2462.9424960000001</v>
      </c>
      <c r="D10" s="3">
        <v>128.41612799999999</v>
      </c>
      <c r="E10" s="3">
        <v>711.22410400000001</v>
      </c>
    </row>
    <row r="11" spans="1:5" x14ac:dyDescent="0.25">
      <c r="A11" s="2">
        <v>0.8</v>
      </c>
      <c r="B11" s="3">
        <v>179.06750400000001</v>
      </c>
      <c r="C11" s="3">
        <v>2468.3556640000002</v>
      </c>
      <c r="D11" s="3">
        <v>121.30636</v>
      </c>
      <c r="E11" s="3">
        <v>711.05054399999995</v>
      </c>
    </row>
    <row r="12" spans="1:5" x14ac:dyDescent="0.25">
      <c r="A12" s="2">
        <v>0.9</v>
      </c>
      <c r="B12" s="3">
        <v>143.289344</v>
      </c>
      <c r="C12" s="3">
        <v>2472.9777119999999</v>
      </c>
      <c r="D12" s="3">
        <v>114.22783200000001</v>
      </c>
      <c r="E12" s="3">
        <v>711.10649599999999</v>
      </c>
    </row>
    <row r="13" spans="1:5" x14ac:dyDescent="0.25">
      <c r="A13" s="2">
        <v>1</v>
      </c>
      <c r="B13" s="3">
        <v>106.810272</v>
      </c>
      <c r="C13" s="3">
        <v>2493.0077679999999</v>
      </c>
      <c r="D13" s="3">
        <v>106.36935200000001</v>
      </c>
      <c r="E13" s="3">
        <v>711.09681599999999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28AF-D35A-43D4-8B3E-A3BE4E498281}">
  <dimension ref="A1:J15"/>
  <sheetViews>
    <sheetView workbookViewId="0">
      <selection activeCell="C26" sqref="C26"/>
    </sheetView>
  </sheetViews>
  <sheetFormatPr defaultRowHeight="15" x14ac:dyDescent="0.25"/>
  <cols>
    <col min="3" max="3" width="18.28515625" customWidth="1"/>
  </cols>
  <sheetData>
    <row r="1" spans="1:10" x14ac:dyDescent="0.25">
      <c r="A1" s="1" t="s">
        <v>54</v>
      </c>
      <c r="B1" s="1"/>
    </row>
    <row r="2" spans="1:10" x14ac:dyDescent="0.25">
      <c r="A2" s="20" t="s">
        <v>43</v>
      </c>
      <c r="B2" s="21" t="s">
        <v>32</v>
      </c>
      <c r="C2" s="20" t="s">
        <v>46</v>
      </c>
      <c r="D2" s="19" t="s">
        <v>1</v>
      </c>
      <c r="E2" s="19"/>
      <c r="F2" s="19"/>
      <c r="G2" s="19"/>
      <c r="H2" s="19"/>
      <c r="I2" s="19"/>
      <c r="J2" s="19"/>
    </row>
    <row r="3" spans="1:10" x14ac:dyDescent="0.25">
      <c r="A3" s="20"/>
      <c r="B3" s="22"/>
      <c r="C3" s="20"/>
      <c r="D3" s="2">
        <v>64</v>
      </c>
      <c r="E3" s="2">
        <v>128</v>
      </c>
      <c r="F3" s="2">
        <v>256</v>
      </c>
      <c r="G3" s="2">
        <v>512</v>
      </c>
      <c r="H3" s="2">
        <v>1024</v>
      </c>
      <c r="I3" s="2">
        <v>2048</v>
      </c>
      <c r="J3" s="2">
        <v>4096</v>
      </c>
    </row>
    <row r="4" spans="1:10" x14ac:dyDescent="0.25">
      <c r="A4" s="20" t="s">
        <v>44</v>
      </c>
      <c r="B4" s="4">
        <v>28</v>
      </c>
      <c r="C4" s="2" t="s">
        <v>48</v>
      </c>
      <c r="D4" s="3">
        <v>7.2936132812499999</v>
      </c>
      <c r="E4" s="3">
        <v>14.101728515625</v>
      </c>
      <c r="F4" s="3">
        <v>27.247285156250001</v>
      </c>
      <c r="G4" s="3">
        <v>29.237832031250001</v>
      </c>
      <c r="H4" s="3">
        <v>29.031298828124999</v>
      </c>
      <c r="I4" s="3">
        <v>28.815800781250001</v>
      </c>
      <c r="J4" s="3">
        <v>29.153203125000001</v>
      </c>
    </row>
    <row r="5" spans="1:10" x14ac:dyDescent="0.25">
      <c r="A5" s="20"/>
      <c r="B5" s="4">
        <v>8</v>
      </c>
      <c r="C5" s="2" t="s">
        <v>49</v>
      </c>
      <c r="D5" s="3">
        <v>2.2199804687500002</v>
      </c>
      <c r="E5" s="3">
        <v>4.15673828125</v>
      </c>
      <c r="F5" s="3">
        <v>7.230263671875</v>
      </c>
      <c r="G5" s="3">
        <v>7.799599609375</v>
      </c>
      <c r="H5" s="3">
        <v>7.8329296875000001</v>
      </c>
      <c r="I5" s="3">
        <v>7.8398535156250002</v>
      </c>
      <c r="J5" s="3">
        <v>7.8253027343749997</v>
      </c>
    </row>
    <row r="6" spans="1:10" x14ac:dyDescent="0.25">
      <c r="A6" s="20"/>
      <c r="B6" s="4">
        <v>8</v>
      </c>
      <c r="C6" s="2" t="s">
        <v>47</v>
      </c>
      <c r="D6" s="3">
        <v>2.3876660156249998</v>
      </c>
      <c r="E6" s="3">
        <v>4.7677050781250001</v>
      </c>
      <c r="F6" s="3">
        <v>7.9121191406250002</v>
      </c>
      <c r="G6" s="3">
        <v>7.8723046874999998</v>
      </c>
      <c r="H6" s="3">
        <v>7.8642578125</v>
      </c>
      <c r="I6" s="3">
        <v>7.8838183593749998</v>
      </c>
      <c r="J6" s="3">
        <v>7.8796679687499998</v>
      </c>
    </row>
    <row r="7" spans="1:10" x14ac:dyDescent="0.25">
      <c r="A7" s="20" t="s">
        <v>45</v>
      </c>
      <c r="B7" s="4">
        <v>28</v>
      </c>
      <c r="C7" s="2" t="s">
        <v>48</v>
      </c>
      <c r="D7" s="3">
        <v>7.2178417968749997</v>
      </c>
      <c r="E7" s="3">
        <v>13.9230859375</v>
      </c>
      <c r="F7" s="3">
        <v>26.663310546875</v>
      </c>
      <c r="G7" s="3">
        <v>47.143876953125002</v>
      </c>
      <c r="H7" s="3">
        <v>66.801992187500005</v>
      </c>
      <c r="I7" s="3">
        <v>71.050888671875001</v>
      </c>
      <c r="J7" s="3">
        <v>75.988886718749995</v>
      </c>
    </row>
    <row r="8" spans="1:10" x14ac:dyDescent="0.25">
      <c r="A8" s="20"/>
      <c r="B8" s="4">
        <v>28</v>
      </c>
      <c r="C8" s="2" t="s">
        <v>49</v>
      </c>
      <c r="D8" s="3">
        <v>6.5161621093750002</v>
      </c>
      <c r="E8" s="3">
        <v>12.247900390625</v>
      </c>
      <c r="F8" s="3">
        <v>22.010361328125001</v>
      </c>
      <c r="G8" s="3">
        <v>30.908808593749999</v>
      </c>
      <c r="H8" s="3">
        <v>32.183164062499998</v>
      </c>
      <c r="I8" s="3">
        <v>32.395244140625003</v>
      </c>
      <c r="J8" s="3">
        <v>32.478906250000001</v>
      </c>
    </row>
    <row r="9" spans="1:10" x14ac:dyDescent="0.25">
      <c r="A9" s="20"/>
      <c r="B9" s="4">
        <v>28</v>
      </c>
      <c r="C9" s="2" t="s">
        <v>47</v>
      </c>
      <c r="D9" s="3">
        <v>6.8644042968749996</v>
      </c>
      <c r="E9" s="3">
        <v>13.435185546874999</v>
      </c>
      <c r="F9" s="3">
        <v>24.483818359375</v>
      </c>
      <c r="G9" s="3">
        <v>37.950439453125</v>
      </c>
      <c r="H9" s="3">
        <v>40.125556640625</v>
      </c>
      <c r="I9" s="3">
        <v>42.34716796875</v>
      </c>
      <c r="J9" s="3">
        <v>41.672744140624999</v>
      </c>
    </row>
    <row r="11" spans="1:10" x14ac:dyDescent="0.25">
      <c r="A11" s="1" t="s">
        <v>53</v>
      </c>
      <c r="B11" s="1"/>
    </row>
    <row r="12" spans="1:10" x14ac:dyDescent="0.25">
      <c r="A12" s="20" t="s">
        <v>43</v>
      </c>
      <c r="B12" s="21" t="s">
        <v>32</v>
      </c>
      <c r="C12" s="20" t="s">
        <v>46</v>
      </c>
      <c r="D12" s="19" t="s">
        <v>59</v>
      </c>
      <c r="E12" s="19"/>
      <c r="F12" s="19"/>
      <c r="G12" s="19"/>
      <c r="H12" s="19"/>
      <c r="I12" s="19"/>
      <c r="J12" s="19"/>
    </row>
    <row r="13" spans="1:10" x14ac:dyDescent="0.25">
      <c r="A13" s="20"/>
      <c r="B13" s="22"/>
      <c r="C13" s="20"/>
      <c r="D13" s="2">
        <v>4</v>
      </c>
      <c r="E13" s="2">
        <v>8</v>
      </c>
      <c r="F13" s="2">
        <v>16</v>
      </c>
      <c r="G13" s="2">
        <v>32</v>
      </c>
      <c r="H13" s="2">
        <v>64</v>
      </c>
      <c r="I13" s="2">
        <v>128</v>
      </c>
      <c r="J13" s="2">
        <v>256</v>
      </c>
    </row>
    <row r="14" spans="1:10" x14ac:dyDescent="0.25">
      <c r="A14" s="21" t="s">
        <v>55</v>
      </c>
      <c r="B14" s="18">
        <v>28</v>
      </c>
      <c r="C14" s="2" t="s">
        <v>51</v>
      </c>
      <c r="D14" s="3">
        <v>953.99</v>
      </c>
      <c r="E14" s="3">
        <v>1228.6600000000001</v>
      </c>
      <c r="F14" s="3">
        <v>1454.62</v>
      </c>
      <c r="G14" s="3">
        <v>1711.58</v>
      </c>
      <c r="H14" s="3">
        <v>1955.29</v>
      </c>
      <c r="I14" s="3">
        <v>2315.64</v>
      </c>
      <c r="J14" s="3">
        <v>2435.09</v>
      </c>
    </row>
    <row r="15" spans="1:10" x14ac:dyDescent="0.25">
      <c r="A15" s="22"/>
      <c r="B15" s="18">
        <v>28</v>
      </c>
      <c r="C15" s="2" t="s">
        <v>52</v>
      </c>
      <c r="D15" s="3">
        <v>919.85</v>
      </c>
      <c r="E15" s="3">
        <v>970.43</v>
      </c>
      <c r="F15" s="3">
        <v>1025.3599999999999</v>
      </c>
      <c r="G15" s="3">
        <v>1035.77</v>
      </c>
      <c r="H15" s="3">
        <v>1038.69</v>
      </c>
      <c r="I15" s="3">
        <v>1047.8699999999999</v>
      </c>
      <c r="J15" s="3">
        <v>1057.1099999999999</v>
      </c>
    </row>
  </sheetData>
  <mergeCells count="11">
    <mergeCell ref="A14:A15"/>
    <mergeCell ref="A12:A13"/>
    <mergeCell ref="B12:B13"/>
    <mergeCell ref="C12:C13"/>
    <mergeCell ref="D12:J12"/>
    <mergeCell ref="D2:J2"/>
    <mergeCell ref="C2:C3"/>
    <mergeCell ref="A2:A3"/>
    <mergeCell ref="A4:A6"/>
    <mergeCell ref="A7:A9"/>
    <mergeCell ref="B2:B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CAD59-52BE-44FC-9EC8-10F292E27076}">
  <dimension ref="A1:I13"/>
  <sheetViews>
    <sheetView workbookViewId="0">
      <selection activeCell="D28" sqref="D28"/>
    </sheetView>
  </sheetViews>
  <sheetFormatPr defaultRowHeight="15" x14ac:dyDescent="0.25"/>
  <cols>
    <col min="1" max="1" width="27.140625" customWidth="1"/>
  </cols>
  <sheetData>
    <row r="1" spans="1:9" x14ac:dyDescent="0.25">
      <c r="A1" s="1" t="s">
        <v>9</v>
      </c>
    </row>
    <row r="2" spans="1:9" x14ac:dyDescent="0.25">
      <c r="A2" s="20" t="s">
        <v>36</v>
      </c>
      <c r="B2" s="19" t="s">
        <v>1</v>
      </c>
      <c r="C2" s="19"/>
      <c r="D2" s="19"/>
      <c r="E2" s="19"/>
      <c r="F2" s="5"/>
      <c r="G2" s="5"/>
      <c r="H2" s="5"/>
    </row>
    <row r="3" spans="1:9" x14ac:dyDescent="0.25">
      <c r="A3" s="20"/>
      <c r="B3" s="2">
        <v>64</v>
      </c>
      <c r="C3" s="2">
        <v>128</v>
      </c>
      <c r="D3" s="2">
        <v>256</v>
      </c>
      <c r="E3" s="2">
        <v>512</v>
      </c>
      <c r="F3" s="6"/>
      <c r="G3" s="6"/>
      <c r="H3" s="6"/>
    </row>
    <row r="4" spans="1:9" x14ac:dyDescent="0.25">
      <c r="A4" s="2" t="s">
        <v>2</v>
      </c>
      <c r="B4" s="3">
        <v>4872.8100000000004</v>
      </c>
      <c r="C4" s="3">
        <v>7581.98</v>
      </c>
      <c r="D4" s="3">
        <v>6897.95</v>
      </c>
      <c r="E4" s="3">
        <v>6819.96</v>
      </c>
      <c r="F4" s="7"/>
      <c r="G4" s="7"/>
      <c r="H4" s="7"/>
    </row>
    <row r="5" spans="1:9" x14ac:dyDescent="0.25">
      <c r="A5" s="2" t="s">
        <v>3</v>
      </c>
      <c r="B5" s="3">
        <v>1962.68</v>
      </c>
      <c r="C5" s="3">
        <v>3172.18</v>
      </c>
      <c r="D5" s="3">
        <v>7263.55</v>
      </c>
      <c r="E5" s="3">
        <v>6881.81</v>
      </c>
      <c r="F5" s="7"/>
      <c r="G5" s="7"/>
      <c r="H5" s="7"/>
    </row>
    <row r="7" spans="1:9" x14ac:dyDescent="0.25">
      <c r="A7" s="1" t="s">
        <v>37</v>
      </c>
    </row>
    <row r="8" spans="1:9" x14ac:dyDescent="0.25">
      <c r="A8" s="20" t="s">
        <v>36</v>
      </c>
      <c r="B8" s="19" t="s">
        <v>1</v>
      </c>
      <c r="C8" s="19"/>
      <c r="D8" s="19"/>
      <c r="E8" s="19"/>
    </row>
    <row r="9" spans="1:9" x14ac:dyDescent="0.25">
      <c r="A9" s="20"/>
      <c r="B9" s="2">
        <v>64</v>
      </c>
      <c r="C9" s="2">
        <v>128</v>
      </c>
      <c r="D9" s="2">
        <v>256</v>
      </c>
      <c r="E9" s="2">
        <v>512</v>
      </c>
    </row>
    <row r="10" spans="1:9" x14ac:dyDescent="0.25">
      <c r="A10" s="8" t="s">
        <v>2</v>
      </c>
      <c r="B10" s="9">
        <v>0.99143937859724773</v>
      </c>
      <c r="C10" s="9">
        <v>0.98145322069464658</v>
      </c>
      <c r="D10" s="9">
        <v>0.95054042139731076</v>
      </c>
      <c r="E10" s="9">
        <v>0.94427237370821915</v>
      </c>
      <c r="F10" s="10"/>
      <c r="G10" s="10"/>
      <c r="H10" s="10"/>
      <c r="I10" s="10"/>
    </row>
    <row r="11" spans="1:9" x14ac:dyDescent="0.25">
      <c r="A11" s="8" t="s">
        <v>3</v>
      </c>
      <c r="B11" s="9">
        <v>0.24834097209584557</v>
      </c>
      <c r="C11" s="9">
        <v>0.24834097209584557</v>
      </c>
      <c r="D11" s="9">
        <v>0.96099763377798653</v>
      </c>
      <c r="E11" s="9">
        <v>0.94755029199789376</v>
      </c>
      <c r="F11" s="10"/>
      <c r="G11" s="10"/>
      <c r="H11" s="10"/>
      <c r="I11" s="10"/>
    </row>
    <row r="12" spans="1:9" x14ac:dyDescent="0.25">
      <c r="A12" s="13"/>
      <c r="B12" s="10"/>
      <c r="C12" s="10"/>
      <c r="D12" s="10"/>
      <c r="E12" s="10"/>
      <c r="F12" s="10"/>
      <c r="G12" s="10"/>
      <c r="H12" s="10"/>
      <c r="I12" s="10"/>
    </row>
    <row r="13" spans="1:9" x14ac:dyDescent="0.25">
      <c r="A13" s="13"/>
      <c r="B13" s="10"/>
      <c r="C13" s="10"/>
      <c r="D13" s="10"/>
      <c r="E13" s="10"/>
    </row>
  </sheetData>
  <mergeCells count="4">
    <mergeCell ref="A2:A3"/>
    <mergeCell ref="B2:E2"/>
    <mergeCell ref="A8:A9"/>
    <mergeCell ref="B8:E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D2C08-1AEE-417D-9DFE-1FAD3B29615E}">
  <dimension ref="A1:R64"/>
  <sheetViews>
    <sheetView workbookViewId="0">
      <selection activeCell="N8" sqref="N8"/>
    </sheetView>
  </sheetViews>
  <sheetFormatPr defaultRowHeight="15" x14ac:dyDescent="0.25"/>
  <cols>
    <col min="1" max="1" width="9.140625" customWidth="1"/>
  </cols>
  <sheetData>
    <row r="1" spans="1:18" x14ac:dyDescent="0.25">
      <c r="A1" s="1" t="s">
        <v>31</v>
      </c>
      <c r="I1" s="7"/>
      <c r="K1" s="1" t="s">
        <v>33</v>
      </c>
    </row>
    <row r="2" spans="1:18" x14ac:dyDescent="0.25">
      <c r="A2" s="1" t="s">
        <v>2</v>
      </c>
      <c r="I2" s="7"/>
      <c r="K2" s="1" t="s">
        <v>2</v>
      </c>
    </row>
    <row r="3" spans="1:18" x14ac:dyDescent="0.25">
      <c r="A3" s="21" t="s">
        <v>32</v>
      </c>
      <c r="B3" s="19" t="s">
        <v>1</v>
      </c>
      <c r="C3" s="19"/>
      <c r="D3" s="19"/>
      <c r="E3" s="19"/>
      <c r="F3" s="19"/>
      <c r="G3" s="19"/>
      <c r="H3" s="19"/>
      <c r="I3" s="7"/>
      <c r="K3" s="21" t="s">
        <v>32</v>
      </c>
      <c r="L3" s="19" t="s">
        <v>1</v>
      </c>
      <c r="M3" s="19"/>
      <c r="N3" s="19"/>
      <c r="O3" s="19"/>
      <c r="P3" s="19"/>
      <c r="Q3" s="19"/>
      <c r="R3" s="19"/>
    </row>
    <row r="4" spans="1:18" x14ac:dyDescent="0.25">
      <c r="A4" s="22"/>
      <c r="B4" s="2">
        <v>64</v>
      </c>
      <c r="C4" s="2">
        <v>128</v>
      </c>
      <c r="D4" s="2">
        <v>256</v>
      </c>
      <c r="E4" s="2">
        <v>512</v>
      </c>
      <c r="F4" s="2">
        <v>1024</v>
      </c>
      <c r="G4" s="2">
        <v>2048</v>
      </c>
      <c r="H4" s="2">
        <v>4096</v>
      </c>
      <c r="I4" s="7"/>
      <c r="K4" s="22"/>
      <c r="L4" s="2">
        <v>64</v>
      </c>
      <c r="M4" s="2">
        <v>128</v>
      </c>
      <c r="N4" s="2">
        <v>256</v>
      </c>
      <c r="O4" s="2">
        <v>512</v>
      </c>
      <c r="P4" s="2">
        <v>1024</v>
      </c>
      <c r="Q4" s="2">
        <v>2048</v>
      </c>
      <c r="R4" s="2">
        <v>4096</v>
      </c>
    </row>
    <row r="5" spans="1:18" x14ac:dyDescent="0.25">
      <c r="A5" s="2">
        <v>1</v>
      </c>
      <c r="B5" s="16">
        <f>(B28-B49)/B28*100</f>
        <v>0.84635543492055121</v>
      </c>
      <c r="C5" s="16">
        <f t="shared" ref="C5:H5" si="0">(C28-C49)/C28*100</f>
        <v>1.0067812991287748</v>
      </c>
      <c r="D5" s="16">
        <f t="shared" si="0"/>
        <v>1.1073457065983208</v>
      </c>
      <c r="E5" s="16">
        <f t="shared" si="0"/>
        <v>6.7245281141976125</v>
      </c>
      <c r="F5" s="16">
        <f t="shared" si="0"/>
        <v>17.609467321410342</v>
      </c>
      <c r="G5" s="16">
        <f t="shared" si="0"/>
        <v>21.170346874872923</v>
      </c>
      <c r="H5" s="16">
        <f t="shared" si="0"/>
        <v>21.174260264684719</v>
      </c>
      <c r="I5" s="7"/>
      <c r="K5" s="2">
        <v>1</v>
      </c>
      <c r="L5" s="16">
        <f t="shared" ref="L5:R10" si="1">(L28-L49)/L28*100</f>
        <v>1.8637102169549735</v>
      </c>
      <c r="M5" s="16">
        <f t="shared" si="1"/>
        <v>1.752181851684345</v>
      </c>
      <c r="N5" s="16">
        <f t="shared" si="1"/>
        <v>5.0625985347305873</v>
      </c>
      <c r="O5" s="16">
        <f t="shared" si="1"/>
        <v>6.7285510271339124</v>
      </c>
      <c r="P5" s="16">
        <f t="shared" si="1"/>
        <v>30.518859880467492</v>
      </c>
      <c r="Q5" s="16">
        <f t="shared" si="1"/>
        <v>33.008618853276609</v>
      </c>
      <c r="R5" s="16">
        <f t="shared" si="1"/>
        <v>41.245070158808176</v>
      </c>
    </row>
    <row r="6" spans="1:18" x14ac:dyDescent="0.25">
      <c r="A6" s="2">
        <v>2</v>
      </c>
      <c r="B6" s="16">
        <f t="shared" ref="B6:H6" si="2">(B29-B50)/B29*100</f>
        <v>-2.1512398911349111</v>
      </c>
      <c r="C6" s="16">
        <f t="shared" si="2"/>
        <v>-1.1840796019900424</v>
      </c>
      <c r="D6" s="16">
        <f t="shared" si="2"/>
        <v>-7.9418350250293576E-2</v>
      </c>
      <c r="E6" s="16">
        <f t="shared" si="2"/>
        <v>5.626821407203936</v>
      </c>
      <c r="F6" s="16">
        <f t="shared" si="2"/>
        <v>19.989884941206228</v>
      </c>
      <c r="G6" s="16">
        <f t="shared" si="2"/>
        <v>21.170178248621035</v>
      </c>
      <c r="H6" s="16">
        <f t="shared" si="2"/>
        <v>22.978912986605948</v>
      </c>
      <c r="I6" s="7"/>
      <c r="K6" s="2">
        <v>2</v>
      </c>
      <c r="L6" s="16">
        <f t="shared" si="1"/>
        <v>0.61070452052327695</v>
      </c>
      <c r="M6" s="16">
        <f t="shared" si="1"/>
        <v>1.0797876446220673</v>
      </c>
      <c r="N6" s="16">
        <f t="shared" si="1"/>
        <v>2.1594432381692936</v>
      </c>
      <c r="O6" s="16">
        <f t="shared" si="1"/>
        <v>5.0711058482692035</v>
      </c>
      <c r="P6" s="16">
        <f t="shared" si="1"/>
        <v>30.418573922891802</v>
      </c>
      <c r="Q6" s="16">
        <f t="shared" si="1"/>
        <v>33.438171565502998</v>
      </c>
      <c r="R6" s="16">
        <f t="shared" si="1"/>
        <v>41.972897063748015</v>
      </c>
    </row>
    <row r="7" spans="1:18" x14ac:dyDescent="0.25">
      <c r="A7" s="2">
        <v>4</v>
      </c>
      <c r="B7" s="16">
        <f t="shared" ref="B7:H7" si="3">(B30-B51)/B30*100</f>
        <v>0.88631984585740864</v>
      </c>
      <c r="C7" s="16">
        <f t="shared" si="3"/>
        <v>0.12286956278913315</v>
      </c>
      <c r="D7" s="16">
        <f t="shared" si="3"/>
        <v>0.38460928035212549</v>
      </c>
      <c r="E7" s="16">
        <f t="shared" si="3"/>
        <v>6.9642481509840399</v>
      </c>
      <c r="F7" s="16">
        <f t="shared" si="3"/>
        <v>15.525951312690214</v>
      </c>
      <c r="G7" s="16">
        <f t="shared" si="3"/>
        <v>16.150617470124452</v>
      </c>
      <c r="H7" s="16">
        <f t="shared" si="3"/>
        <v>22.42298582362822</v>
      </c>
      <c r="I7" s="7"/>
      <c r="K7" s="2">
        <v>4</v>
      </c>
      <c r="L7" s="16">
        <f t="shared" si="1"/>
        <v>0.32167950562938752</v>
      </c>
      <c r="M7" s="16">
        <f t="shared" si="1"/>
        <v>1.7713265128874351</v>
      </c>
      <c r="N7" s="16">
        <f t="shared" si="1"/>
        <v>2.3171235774783669</v>
      </c>
      <c r="O7" s="16">
        <f t="shared" si="1"/>
        <v>4.9797385993950014</v>
      </c>
      <c r="P7" s="16">
        <f t="shared" si="1"/>
        <v>30.130640495999693</v>
      </c>
      <c r="Q7" s="16">
        <f t="shared" si="1"/>
        <v>35.86125782605383</v>
      </c>
      <c r="R7" s="16">
        <f t="shared" si="1"/>
        <v>41.599049853061217</v>
      </c>
    </row>
    <row r="8" spans="1:18" x14ac:dyDescent="0.25">
      <c r="A8" s="2">
        <v>8</v>
      </c>
      <c r="B8" s="16">
        <f t="shared" ref="B8:H8" si="4">(B31-B52)/B31*100</f>
        <v>0.59913956168675575</v>
      </c>
      <c r="C8" s="16">
        <f t="shared" si="4"/>
        <v>1.4058498766592304</v>
      </c>
      <c r="D8" s="16">
        <f t="shared" si="4"/>
        <v>50.691335113502674</v>
      </c>
      <c r="E8" s="16">
        <f t="shared" si="4"/>
        <v>91.121960009512591</v>
      </c>
      <c r="F8" s="16">
        <f t="shared" si="4"/>
        <v>91.456557167460218</v>
      </c>
      <c r="G8" s="16">
        <f t="shared" si="4"/>
        <v>91.342870588804075</v>
      </c>
      <c r="H8" s="16">
        <f t="shared" si="4"/>
        <v>91.470196355371073</v>
      </c>
      <c r="I8" s="7"/>
      <c r="K8" s="2">
        <v>8</v>
      </c>
      <c r="L8" s="16">
        <f t="shared" si="1"/>
        <v>0.47020456055286103</v>
      </c>
      <c r="M8" s="16">
        <f t="shared" si="1"/>
        <v>1.3201948125495468</v>
      </c>
      <c r="N8" s="16">
        <f t="shared" si="1"/>
        <v>3.0844563018719051</v>
      </c>
      <c r="O8" s="16">
        <f t="shared" si="1"/>
        <v>9.9946917829419082</v>
      </c>
      <c r="P8" s="16">
        <f t="shared" si="1"/>
        <v>32.073125169821566</v>
      </c>
      <c r="Q8" s="16">
        <f t="shared" si="1"/>
        <v>38.256209339252472</v>
      </c>
      <c r="R8" s="16">
        <f t="shared" si="1"/>
        <v>42.137256462095422</v>
      </c>
    </row>
    <row r="9" spans="1:18" x14ac:dyDescent="0.25">
      <c r="A9" s="2">
        <v>16</v>
      </c>
      <c r="B9" s="16">
        <f t="shared" ref="B9:H9" si="5">(B32-B53)/B32*100</f>
        <v>84.625207348624727</v>
      </c>
      <c r="C9" s="16">
        <f t="shared" si="5"/>
        <v>93.90568672476148</v>
      </c>
      <c r="D9" s="16">
        <f t="shared" si="5"/>
        <v>92.076108727186906</v>
      </c>
      <c r="E9" s="16">
        <f t="shared" si="5"/>
        <v>92.416682468339687</v>
      </c>
      <c r="F9" s="16">
        <f t="shared" si="5"/>
        <v>92.534101052753854</v>
      </c>
      <c r="G9" s="16">
        <f t="shared" si="5"/>
        <v>92.333089350728159</v>
      </c>
      <c r="H9" s="16">
        <f t="shared" si="5"/>
        <v>92.475024696048635</v>
      </c>
      <c r="I9" s="7"/>
      <c r="K9" s="2">
        <v>16</v>
      </c>
      <c r="L9" s="16">
        <f t="shared" si="1"/>
        <v>0.69640055816048452</v>
      </c>
      <c r="M9" s="16">
        <f t="shared" si="1"/>
        <v>1.2673666287657477</v>
      </c>
      <c r="N9" s="16">
        <f t="shared" si="1"/>
        <v>11.00209576011607</v>
      </c>
      <c r="O9" s="16">
        <f t="shared" si="1"/>
        <v>47.485294286857609</v>
      </c>
      <c r="P9" s="16">
        <f t="shared" si="1"/>
        <v>56.435898046994595</v>
      </c>
      <c r="Q9" s="16">
        <f t="shared" si="1"/>
        <v>57.674869383675897</v>
      </c>
      <c r="R9" s="16">
        <f t="shared" si="1"/>
        <v>58.58040854871436</v>
      </c>
    </row>
    <row r="10" spans="1:18" x14ac:dyDescent="0.25">
      <c r="A10" s="2">
        <v>28</v>
      </c>
      <c r="B10" s="16">
        <f t="shared" ref="B10:H10" si="6">(B33-B54)/B33*100</f>
        <v>93.513569118394798</v>
      </c>
      <c r="C10" s="16">
        <f t="shared" si="6"/>
        <v>92.571063061767617</v>
      </c>
      <c r="D10" s="16">
        <f t="shared" si="6"/>
        <v>92.559854823715114</v>
      </c>
      <c r="E10" s="16">
        <f t="shared" si="6"/>
        <v>92.822345261908453</v>
      </c>
      <c r="F10" s="16">
        <f t="shared" si="6"/>
        <v>93.05166159788844</v>
      </c>
      <c r="G10" s="16">
        <f t="shared" si="6"/>
        <v>92.980684032375365</v>
      </c>
      <c r="H10" s="16">
        <f t="shared" si="6"/>
        <v>93.098468072600738</v>
      </c>
      <c r="I10" s="7"/>
      <c r="K10" s="2">
        <v>28</v>
      </c>
      <c r="L10" s="16">
        <f t="shared" si="1"/>
        <v>-0.30453125117083735</v>
      </c>
      <c r="M10" s="16">
        <f t="shared" si="1"/>
        <v>-0.21161152461557944</v>
      </c>
      <c r="N10" s="16">
        <f t="shared" si="1"/>
        <v>50.313129336724849</v>
      </c>
      <c r="O10" s="16">
        <f t="shared" si="1"/>
        <v>65.554734788765586</v>
      </c>
      <c r="P10" s="16">
        <f t="shared" si="1"/>
        <v>66.953345656999915</v>
      </c>
      <c r="Q10" s="16">
        <f t="shared" si="1"/>
        <v>67.075365820057613</v>
      </c>
      <c r="R10" s="16">
        <f t="shared" si="1"/>
        <v>67.151666947297514</v>
      </c>
    </row>
    <row r="11" spans="1:18" x14ac:dyDescent="0.25">
      <c r="I11" s="7"/>
    </row>
    <row r="12" spans="1:18" x14ac:dyDescent="0.25">
      <c r="A12" s="1" t="s">
        <v>3</v>
      </c>
      <c r="I12" s="7"/>
      <c r="K12" s="1" t="s">
        <v>3</v>
      </c>
    </row>
    <row r="13" spans="1:18" x14ac:dyDescent="0.25">
      <c r="A13" s="21" t="s">
        <v>32</v>
      </c>
      <c r="B13" s="19" t="s">
        <v>1</v>
      </c>
      <c r="C13" s="19"/>
      <c r="D13" s="19"/>
      <c r="E13" s="19"/>
      <c r="F13" s="19"/>
      <c r="G13" s="19"/>
      <c r="H13" s="19"/>
      <c r="I13" s="7"/>
      <c r="K13" s="21" t="s">
        <v>32</v>
      </c>
      <c r="L13" s="19" t="s">
        <v>1</v>
      </c>
      <c r="M13" s="19"/>
      <c r="N13" s="19"/>
      <c r="O13" s="19"/>
      <c r="P13" s="19"/>
      <c r="Q13" s="19"/>
      <c r="R13" s="19"/>
    </row>
    <row r="14" spans="1:18" x14ac:dyDescent="0.25">
      <c r="A14" s="22"/>
      <c r="B14" s="2">
        <v>64</v>
      </c>
      <c r="C14" s="2">
        <v>128</v>
      </c>
      <c r="D14" s="2">
        <v>256</v>
      </c>
      <c r="E14" s="2">
        <v>512</v>
      </c>
      <c r="F14" s="2">
        <v>1024</v>
      </c>
      <c r="G14" s="2">
        <v>2048</v>
      </c>
      <c r="H14" s="2">
        <v>4096</v>
      </c>
      <c r="I14" s="7"/>
      <c r="K14" s="22"/>
      <c r="L14" s="2">
        <v>64</v>
      </c>
      <c r="M14" s="2">
        <v>128</v>
      </c>
      <c r="N14" s="2">
        <v>256</v>
      </c>
      <c r="O14" s="2">
        <v>512</v>
      </c>
      <c r="P14" s="2">
        <v>1024</v>
      </c>
      <c r="Q14" s="2">
        <v>2048</v>
      </c>
      <c r="R14" s="2">
        <v>4096</v>
      </c>
    </row>
    <row r="15" spans="1:18" x14ac:dyDescent="0.25">
      <c r="A15" s="2">
        <v>1</v>
      </c>
      <c r="B15" s="16">
        <f>(B38-B59)/B38*100</f>
        <v>9.454485558865148</v>
      </c>
      <c r="C15" s="16">
        <f t="shared" ref="C15:H15" si="7">(C38-C59)/C38*100</f>
        <v>9.4592135875509697</v>
      </c>
      <c r="D15" s="16">
        <f t="shared" si="7"/>
        <v>10.420187338471221</v>
      </c>
      <c r="E15" s="16">
        <f t="shared" si="7"/>
        <v>15.181345968116281</v>
      </c>
      <c r="F15" s="16">
        <f t="shared" si="7"/>
        <v>11.925939662751588</v>
      </c>
      <c r="G15" s="16">
        <f t="shared" si="7"/>
        <v>14.998895959210717</v>
      </c>
      <c r="H15" s="16">
        <f t="shared" si="7"/>
        <v>22.212981940316126</v>
      </c>
      <c r="I15" s="7"/>
      <c r="K15" s="2">
        <v>1</v>
      </c>
      <c r="L15" s="16">
        <f t="shared" ref="L15:R20" si="8">(L38-L59)/L38*100</f>
        <v>19.624247059948374</v>
      </c>
      <c r="M15" s="16">
        <f t="shared" si="8"/>
        <v>17.65453555030998</v>
      </c>
      <c r="N15" s="16">
        <f t="shared" si="8"/>
        <v>17.144211238997968</v>
      </c>
      <c r="O15" s="16">
        <f t="shared" si="8"/>
        <v>22.350591258193681</v>
      </c>
      <c r="P15" s="16">
        <f t="shared" si="8"/>
        <v>26.806081365302564</v>
      </c>
      <c r="Q15" s="16">
        <f t="shared" si="8"/>
        <v>34.740586203358532</v>
      </c>
      <c r="R15" s="16">
        <f t="shared" si="8"/>
        <v>43.220729024957734</v>
      </c>
    </row>
    <row r="16" spans="1:18" x14ac:dyDescent="0.25">
      <c r="A16" s="2">
        <v>2</v>
      </c>
      <c r="B16" s="16">
        <f t="shared" ref="B16:H16" si="9">(B39-B60)/B39*100</f>
        <v>8.7981708954347919</v>
      </c>
      <c r="C16" s="16">
        <f t="shared" si="9"/>
        <v>8.3637601831829578</v>
      </c>
      <c r="D16" s="16">
        <f t="shared" si="9"/>
        <v>9.3468508064592939</v>
      </c>
      <c r="E16" s="16">
        <f t="shared" si="9"/>
        <v>13.804060311153018</v>
      </c>
      <c r="F16" s="16">
        <f t="shared" si="9"/>
        <v>11.582002206552506</v>
      </c>
      <c r="G16" s="16">
        <f t="shared" si="9"/>
        <v>18.43812302099213</v>
      </c>
      <c r="H16" s="16">
        <f t="shared" si="9"/>
        <v>27.989658201071286</v>
      </c>
      <c r="I16" s="7"/>
      <c r="K16" s="2">
        <v>2</v>
      </c>
      <c r="L16" s="16">
        <f t="shared" si="8"/>
        <v>17.783744203075425</v>
      </c>
      <c r="M16" s="16">
        <f t="shared" si="8"/>
        <v>15.315436061706716</v>
      </c>
      <c r="N16" s="16">
        <f t="shared" si="8"/>
        <v>16.345042794771913</v>
      </c>
      <c r="O16" s="16">
        <f t="shared" si="8"/>
        <v>22.542236677555724</v>
      </c>
      <c r="P16" s="16">
        <f t="shared" si="8"/>
        <v>24.877632222174093</v>
      </c>
      <c r="Q16" s="16">
        <f t="shared" si="8"/>
        <v>34.335945663531874</v>
      </c>
      <c r="R16" s="16">
        <f t="shared" si="8"/>
        <v>44.054446484197598</v>
      </c>
    </row>
    <row r="17" spans="1:18" x14ac:dyDescent="0.25">
      <c r="A17" s="2">
        <v>4</v>
      </c>
      <c r="B17" s="16">
        <f t="shared" ref="B17:H17" si="10">(B40-B61)/B40*100</f>
        <v>8.5696695953735063</v>
      </c>
      <c r="C17" s="16">
        <f t="shared" si="10"/>
        <v>8.5758307833498559</v>
      </c>
      <c r="D17" s="16">
        <f t="shared" si="10"/>
        <v>9.4957413999337046</v>
      </c>
      <c r="E17" s="16">
        <f t="shared" si="10"/>
        <v>16.550708828315884</v>
      </c>
      <c r="F17" s="16">
        <f t="shared" si="10"/>
        <v>13.387729083665336</v>
      </c>
      <c r="G17" s="16">
        <f t="shared" si="10"/>
        <v>38.714156451549457</v>
      </c>
      <c r="H17" s="16">
        <f t="shared" si="10"/>
        <v>59.734919313980619</v>
      </c>
      <c r="K17" s="2">
        <v>4</v>
      </c>
      <c r="L17" s="16">
        <f t="shared" si="8"/>
        <v>16.958247669291541</v>
      </c>
      <c r="M17" s="16">
        <f t="shared" si="8"/>
        <v>17.231540603055439</v>
      </c>
      <c r="N17" s="16">
        <f t="shared" si="8"/>
        <v>16.570915684628606</v>
      </c>
      <c r="O17" s="16">
        <f t="shared" si="8"/>
        <v>21.996147933313893</v>
      </c>
      <c r="P17" s="16">
        <f t="shared" si="8"/>
        <v>24.886857194970418</v>
      </c>
      <c r="Q17" s="16">
        <f t="shared" si="8"/>
        <v>35.330021538565745</v>
      </c>
      <c r="R17" s="16">
        <f t="shared" si="8"/>
        <v>44.757275998209401</v>
      </c>
    </row>
    <row r="18" spans="1:18" x14ac:dyDescent="0.25">
      <c r="A18" s="2">
        <v>8</v>
      </c>
      <c r="B18" s="16">
        <f t="shared" ref="B18:H18" si="11">(B41-B62)/B41*100</f>
        <v>8.3650175693581073</v>
      </c>
      <c r="C18" s="16">
        <f t="shared" si="11"/>
        <v>8.5306446131188416</v>
      </c>
      <c r="D18" s="16">
        <f t="shared" si="11"/>
        <v>9.5115813449422415</v>
      </c>
      <c r="E18" s="16">
        <f t="shared" si="11"/>
        <v>13.278236142168511</v>
      </c>
      <c r="F18" s="16">
        <f t="shared" si="11"/>
        <v>25.158596939177585</v>
      </c>
      <c r="G18" s="16">
        <f t="shared" si="11"/>
        <v>80.514804702420534</v>
      </c>
      <c r="H18" s="16">
        <f t="shared" si="11"/>
        <v>85.308876912268147</v>
      </c>
      <c r="K18" s="2">
        <v>8</v>
      </c>
      <c r="L18" s="16">
        <f t="shared" si="8"/>
        <v>17.279203218785028</v>
      </c>
      <c r="M18" s="16">
        <f t="shared" si="8"/>
        <v>16.911246667634366</v>
      </c>
      <c r="N18" s="16">
        <f t="shared" si="8"/>
        <v>17.251152112221213</v>
      </c>
      <c r="O18" s="16">
        <f t="shared" si="8"/>
        <v>22.03066312073091</v>
      </c>
      <c r="P18" s="16">
        <f t="shared" si="8"/>
        <v>26.543147693690788</v>
      </c>
      <c r="Q18" s="16">
        <f t="shared" si="8"/>
        <v>37.993067370895659</v>
      </c>
      <c r="R18" s="16">
        <f t="shared" si="8"/>
        <v>45.43929697828284</v>
      </c>
    </row>
    <row r="19" spans="1:18" x14ac:dyDescent="0.25">
      <c r="A19" s="2">
        <v>16</v>
      </c>
      <c r="B19" s="16">
        <f t="shared" ref="B19:H19" si="12">(B42-B63)/B42*100</f>
        <v>7.4382896152196665</v>
      </c>
      <c r="C19" s="16">
        <f t="shared" si="12"/>
        <v>7.4104831590130305</v>
      </c>
      <c r="D19" s="16">
        <f t="shared" si="12"/>
        <v>8.6632086809336251</v>
      </c>
      <c r="E19" s="16">
        <f t="shared" si="12"/>
        <v>42.533432392273397</v>
      </c>
      <c r="F19" s="16">
        <f t="shared" si="12"/>
        <v>78.640298108415209</v>
      </c>
      <c r="G19" s="16">
        <f t="shared" si="12"/>
        <v>84.189033749945381</v>
      </c>
      <c r="H19" s="16">
        <f t="shared" si="12"/>
        <v>87.053332784597998</v>
      </c>
      <c r="K19" s="2">
        <v>16</v>
      </c>
      <c r="L19" s="16">
        <f t="shared" si="8"/>
        <v>17.665489032400643</v>
      </c>
      <c r="M19" s="16">
        <f t="shared" si="8"/>
        <v>17.499279796771738</v>
      </c>
      <c r="N19" s="16">
        <f t="shared" si="8"/>
        <v>18.32253183942138</v>
      </c>
      <c r="O19" s="16">
        <f t="shared" si="8"/>
        <v>24.324711235873551</v>
      </c>
      <c r="P19" s="16">
        <f t="shared" si="8"/>
        <v>36.849493070169594</v>
      </c>
      <c r="Q19" s="16">
        <f t="shared" si="8"/>
        <v>50.025224011716794</v>
      </c>
      <c r="R19" s="16">
        <f t="shared" si="8"/>
        <v>55.312048887073438</v>
      </c>
    </row>
    <row r="20" spans="1:18" x14ac:dyDescent="0.25">
      <c r="A20" s="2">
        <v>28</v>
      </c>
      <c r="B20" s="16">
        <f t="shared" ref="B20:H20" si="13">(B43-B64)/B43*100</f>
        <v>32.476101333415173</v>
      </c>
      <c r="C20" s="16">
        <f t="shared" si="13"/>
        <v>41.420690049452588</v>
      </c>
      <c r="D20" s="16">
        <f t="shared" si="13"/>
        <v>45.584257722148514</v>
      </c>
      <c r="E20" s="16">
        <f t="shared" si="13"/>
        <v>78.684966538800055</v>
      </c>
      <c r="F20" s="16">
        <f t="shared" si="13"/>
        <v>85.690942477697078</v>
      </c>
      <c r="G20" s="16">
        <f t="shared" si="13"/>
        <v>83.986163505863189</v>
      </c>
      <c r="H20" s="16">
        <f t="shared" si="13"/>
        <v>86.229097224582446</v>
      </c>
      <c r="K20" s="2">
        <v>28</v>
      </c>
      <c r="L20" s="16">
        <f t="shared" si="8"/>
        <v>13.039216306293202</v>
      </c>
      <c r="M20" s="16">
        <f t="shared" si="8"/>
        <v>13.569482533628923</v>
      </c>
      <c r="N20" s="16">
        <f t="shared" si="8"/>
        <v>16.381559977148918</v>
      </c>
      <c r="O20" s="16">
        <f t="shared" si="8"/>
        <v>34.264910433403536</v>
      </c>
      <c r="P20" s="16">
        <f t="shared" si="8"/>
        <v>48.036820970220241</v>
      </c>
      <c r="Q20" s="16">
        <f t="shared" si="8"/>
        <v>56.376726483608365</v>
      </c>
      <c r="R20" s="16">
        <f t="shared" si="8"/>
        <v>59.697478436401688</v>
      </c>
    </row>
    <row r="24" spans="1:18" x14ac:dyDescent="0.25">
      <c r="A24" s="1" t="s">
        <v>40</v>
      </c>
      <c r="K24" s="1" t="s">
        <v>34</v>
      </c>
    </row>
    <row r="25" spans="1:18" x14ac:dyDescent="0.25">
      <c r="A25" s="1" t="s">
        <v>2</v>
      </c>
      <c r="K25" s="1" t="s">
        <v>2</v>
      </c>
    </row>
    <row r="26" spans="1:18" x14ac:dyDescent="0.25">
      <c r="A26" s="20" t="s">
        <v>32</v>
      </c>
      <c r="B26" s="19" t="s">
        <v>1</v>
      </c>
      <c r="C26" s="19"/>
      <c r="D26" s="19"/>
      <c r="E26" s="19"/>
      <c r="F26" s="19"/>
      <c r="G26" s="19"/>
      <c r="H26" s="19"/>
      <c r="K26" s="20" t="s">
        <v>32</v>
      </c>
      <c r="L26" s="19" t="s">
        <v>1</v>
      </c>
      <c r="M26" s="19"/>
      <c r="N26" s="19"/>
      <c r="O26" s="19"/>
      <c r="P26" s="19"/>
      <c r="Q26" s="19"/>
      <c r="R26" s="19"/>
    </row>
    <row r="27" spans="1:18" x14ac:dyDescent="0.25">
      <c r="A27" s="20"/>
      <c r="B27" s="2">
        <v>64</v>
      </c>
      <c r="C27" s="2">
        <v>128</v>
      </c>
      <c r="D27" s="2">
        <v>256</v>
      </c>
      <c r="E27" s="2">
        <v>512</v>
      </c>
      <c r="F27" s="2">
        <v>1024</v>
      </c>
      <c r="G27" s="2">
        <v>2048</v>
      </c>
      <c r="H27" s="2">
        <v>4096</v>
      </c>
      <c r="K27" s="20"/>
      <c r="L27" s="2">
        <v>64</v>
      </c>
      <c r="M27" s="2">
        <v>128</v>
      </c>
      <c r="N27" s="2">
        <v>256</v>
      </c>
      <c r="O27" s="2">
        <v>512</v>
      </c>
      <c r="P27" s="2">
        <v>1024</v>
      </c>
      <c r="Q27" s="2">
        <v>2048</v>
      </c>
      <c r="R27" s="2">
        <v>4096</v>
      </c>
    </row>
    <row r="28" spans="1:18" x14ac:dyDescent="0.25">
      <c r="A28" s="2">
        <v>1</v>
      </c>
      <c r="B28" s="3">
        <f>313135.58/1024</f>
        <v>305.79646484375002</v>
      </c>
      <c r="C28" s="3">
        <f>585005.9/1024</f>
        <v>571.29482421875002</v>
      </c>
      <c r="D28" s="3">
        <f>1029105.9/1024</f>
        <v>1004.98623046875</v>
      </c>
      <c r="E28" s="3">
        <v>1608.44</v>
      </c>
      <c r="F28" s="3">
        <v>1763.54</v>
      </c>
      <c r="G28" s="3">
        <v>1967.28</v>
      </c>
      <c r="H28" s="3">
        <v>1932.11</v>
      </c>
      <c r="K28" s="2">
        <v>1</v>
      </c>
      <c r="L28" s="3">
        <v>313.89</v>
      </c>
      <c r="M28" s="3">
        <v>596.97</v>
      </c>
      <c r="N28" s="3">
        <v>1078.3</v>
      </c>
      <c r="O28" s="3">
        <v>1820.6</v>
      </c>
      <c r="P28" s="3">
        <v>2521.4899999999998</v>
      </c>
      <c r="Q28" s="3">
        <v>2957.47</v>
      </c>
      <c r="R28" s="3">
        <v>3417.96</v>
      </c>
    </row>
    <row r="29" spans="1:18" x14ac:dyDescent="0.25">
      <c r="A29" s="2">
        <v>2</v>
      </c>
      <c r="B29" s="3">
        <f>601103.58/1024</f>
        <v>587.01521484374996</v>
      </c>
      <c r="C29" s="3">
        <v>1105.5</v>
      </c>
      <c r="D29" s="3">
        <v>1951.69</v>
      </c>
      <c r="E29" s="3">
        <v>3108.86</v>
      </c>
      <c r="F29" s="3">
        <v>3717.23</v>
      </c>
      <c r="G29" s="3">
        <v>3883.34</v>
      </c>
      <c r="H29" s="3">
        <v>3860.67</v>
      </c>
      <c r="K29" s="2">
        <v>2</v>
      </c>
      <c r="L29" s="3">
        <v>610.77</v>
      </c>
      <c r="M29" s="3">
        <v>1165.97</v>
      </c>
      <c r="N29" s="3">
        <v>2109.34</v>
      </c>
      <c r="O29" s="3">
        <v>3479.32</v>
      </c>
      <c r="P29" s="3">
        <v>4873.93</v>
      </c>
      <c r="Q29" s="3">
        <v>5742.18</v>
      </c>
      <c r="R29" s="3">
        <v>6629.54</v>
      </c>
    </row>
    <row r="30" spans="1:18" x14ac:dyDescent="0.25">
      <c r="A30" s="2">
        <v>4</v>
      </c>
      <c r="B30" s="3">
        <v>1141.8</v>
      </c>
      <c r="C30" s="3">
        <v>2148.62</v>
      </c>
      <c r="D30" s="3">
        <v>3780.46</v>
      </c>
      <c r="E30" s="3">
        <v>5942.35</v>
      </c>
      <c r="F30" s="3">
        <v>6512.58</v>
      </c>
      <c r="G30" s="3">
        <v>6763.89</v>
      </c>
      <c r="H30" s="3">
        <v>7113.95</v>
      </c>
      <c r="K30" s="2">
        <v>4</v>
      </c>
      <c r="L30" s="3">
        <v>1181.3</v>
      </c>
      <c r="M30" s="3">
        <v>2245.21</v>
      </c>
      <c r="N30" s="3">
        <v>4088.69</v>
      </c>
      <c r="O30" s="3">
        <v>6657.98</v>
      </c>
      <c r="P30" s="3">
        <v>9396.7800000000007</v>
      </c>
      <c r="Q30" s="3">
        <v>11418.59</v>
      </c>
      <c r="R30" s="3">
        <v>12814.86</v>
      </c>
    </row>
    <row r="31" spans="1:18" x14ac:dyDescent="0.25">
      <c r="A31" s="2">
        <v>8</v>
      </c>
      <c r="B31" s="3">
        <v>2273.2600000000002</v>
      </c>
      <c r="C31" s="3">
        <v>4256.5</v>
      </c>
      <c r="D31" s="3">
        <v>7403.79</v>
      </c>
      <c r="E31" s="3">
        <v>7986.79</v>
      </c>
      <c r="F31" s="3">
        <v>8020.92</v>
      </c>
      <c r="G31" s="3">
        <v>8028.01</v>
      </c>
      <c r="H31" s="3">
        <v>8013.11</v>
      </c>
      <c r="K31" s="2">
        <v>8</v>
      </c>
      <c r="L31" s="3">
        <v>2318.14</v>
      </c>
      <c r="M31" s="3">
        <v>4414.5</v>
      </c>
      <c r="N31" s="3">
        <v>8013.73</v>
      </c>
      <c r="O31" s="3">
        <v>12923.36</v>
      </c>
      <c r="P31" s="3">
        <v>17665.599999999999</v>
      </c>
      <c r="Q31" s="3">
        <v>20480.439999999999</v>
      </c>
      <c r="R31" s="3">
        <v>22119.759999999998</v>
      </c>
    </row>
    <row r="32" spans="1:18" x14ac:dyDescent="0.25">
      <c r="A32" s="2">
        <v>16</v>
      </c>
      <c r="B32" s="3">
        <v>4535.5</v>
      </c>
      <c r="C32" s="3">
        <v>7931.43</v>
      </c>
      <c r="D32" s="3">
        <v>6406.41</v>
      </c>
      <c r="E32" s="3">
        <v>6235.33</v>
      </c>
      <c r="F32" s="3">
        <v>6193.34</v>
      </c>
      <c r="G32" s="3">
        <v>6180</v>
      </c>
      <c r="H32" s="3">
        <v>6168.75</v>
      </c>
      <c r="K32" s="2">
        <v>16</v>
      </c>
      <c r="L32" s="3">
        <v>4615.16</v>
      </c>
      <c r="M32" s="3">
        <v>8715.7099999999991</v>
      </c>
      <c r="N32" s="3">
        <v>15507.5</v>
      </c>
      <c r="O32" s="3">
        <v>23465.37</v>
      </c>
      <c r="P32" s="3">
        <v>27273.35</v>
      </c>
      <c r="Q32" s="3">
        <v>28116.7</v>
      </c>
      <c r="R32" s="3">
        <v>28569.91</v>
      </c>
    </row>
    <row r="33" spans="1:18" x14ac:dyDescent="0.25">
      <c r="A33" s="2">
        <v>28</v>
      </c>
      <c r="B33" s="3">
        <v>6514.75</v>
      </c>
      <c r="C33" s="3">
        <v>5637.34</v>
      </c>
      <c r="D33" s="3">
        <v>5589.39</v>
      </c>
      <c r="E33" s="3">
        <v>5567.26</v>
      </c>
      <c r="F33" s="3">
        <v>5560.08</v>
      </c>
      <c r="G33" s="3">
        <v>5558.47</v>
      </c>
      <c r="H33" s="3">
        <v>5560.79</v>
      </c>
      <c r="K33" s="2">
        <v>28</v>
      </c>
      <c r="L33" s="3">
        <v>6672.55</v>
      </c>
      <c r="M33" s="3">
        <v>12541.85</v>
      </c>
      <c r="N33" s="3">
        <v>22538.61</v>
      </c>
      <c r="O33" s="3">
        <v>31650.62</v>
      </c>
      <c r="P33" s="3">
        <v>32955.56</v>
      </c>
      <c r="Q33" s="3">
        <v>33172.730000000003</v>
      </c>
      <c r="R33" s="3">
        <v>33258.400000000001</v>
      </c>
    </row>
    <row r="35" spans="1:18" x14ac:dyDescent="0.25">
      <c r="A35" s="1" t="s">
        <v>3</v>
      </c>
      <c r="K35" s="1" t="s">
        <v>3</v>
      </c>
    </row>
    <row r="36" spans="1:18" x14ac:dyDescent="0.25">
      <c r="A36" s="20" t="s">
        <v>32</v>
      </c>
      <c r="B36" s="19" t="s">
        <v>1</v>
      </c>
      <c r="C36" s="19"/>
      <c r="D36" s="19"/>
      <c r="E36" s="19"/>
      <c r="F36" s="19"/>
      <c r="G36" s="19"/>
      <c r="H36" s="19"/>
      <c r="K36" s="20" t="s">
        <v>32</v>
      </c>
      <c r="L36" s="19" t="s">
        <v>1</v>
      </c>
      <c r="M36" s="19"/>
      <c r="N36" s="19"/>
      <c r="O36" s="19"/>
      <c r="P36" s="19"/>
      <c r="Q36" s="19"/>
      <c r="R36" s="19"/>
    </row>
    <row r="37" spans="1:18" x14ac:dyDescent="0.25">
      <c r="A37" s="20"/>
      <c r="B37" s="2">
        <v>64</v>
      </c>
      <c r="C37" s="2">
        <v>128</v>
      </c>
      <c r="D37" s="2">
        <v>256</v>
      </c>
      <c r="E37" s="2">
        <v>512</v>
      </c>
      <c r="F37" s="2">
        <v>1024</v>
      </c>
      <c r="G37" s="2">
        <v>2048</v>
      </c>
      <c r="H37" s="2">
        <v>4096</v>
      </c>
      <c r="K37" s="20"/>
      <c r="L37" s="2">
        <v>64</v>
      </c>
      <c r="M37" s="2">
        <v>128</v>
      </c>
      <c r="N37" s="2">
        <v>256</v>
      </c>
      <c r="O37" s="2">
        <v>512</v>
      </c>
      <c r="P37" s="2">
        <v>1024</v>
      </c>
      <c r="Q37" s="2">
        <v>2048</v>
      </c>
      <c r="R37" s="2">
        <v>4096</v>
      </c>
    </row>
    <row r="38" spans="1:18" x14ac:dyDescent="0.25">
      <c r="A38" s="2">
        <v>1</v>
      </c>
      <c r="B38" s="3">
        <f>105091.81/1024</f>
        <v>102.628720703125</v>
      </c>
      <c r="C38" s="3">
        <f>194069.41/1024</f>
        <v>189.520908203125</v>
      </c>
      <c r="D38" s="3">
        <f>375881.15/1024</f>
        <v>367.07143554687502</v>
      </c>
      <c r="E38" s="3">
        <f>609238.8/1024</f>
        <v>594.95976562500005</v>
      </c>
      <c r="F38" s="3">
        <f>883216.61/1024</f>
        <v>862.51622070312499</v>
      </c>
      <c r="G38" s="3">
        <v>1494.51</v>
      </c>
      <c r="H38" s="3">
        <v>1863.82</v>
      </c>
      <c r="K38" s="2">
        <v>1</v>
      </c>
      <c r="L38" s="3">
        <v>209.18</v>
      </c>
      <c r="M38" s="3">
        <v>385.51</v>
      </c>
      <c r="N38" s="3">
        <v>738.5</v>
      </c>
      <c r="O38" s="3">
        <v>1066.3699999999999</v>
      </c>
      <c r="P38" s="3">
        <v>1664.1</v>
      </c>
      <c r="Q38" s="3">
        <v>2923.9</v>
      </c>
      <c r="R38" s="3">
        <v>3932.65</v>
      </c>
    </row>
    <row r="39" spans="1:18" x14ac:dyDescent="0.25">
      <c r="A39" s="2">
        <v>2</v>
      </c>
      <c r="B39" s="3">
        <f>205241.41/1024</f>
        <v>200.431064453125</v>
      </c>
      <c r="C39" s="3">
        <f>379349.71/1024</f>
        <v>370.45870117187502</v>
      </c>
      <c r="D39" s="3">
        <f>728925.19/1024</f>
        <v>711.84100585937495</v>
      </c>
      <c r="E39" s="3">
        <v>1160</v>
      </c>
      <c r="F39" s="3">
        <v>1667.76</v>
      </c>
      <c r="G39" s="3">
        <v>2728.64</v>
      </c>
      <c r="H39" s="3">
        <v>3233.48</v>
      </c>
      <c r="K39" s="2">
        <v>2</v>
      </c>
      <c r="L39" s="3">
        <v>409.7</v>
      </c>
      <c r="M39" s="3">
        <v>746.11</v>
      </c>
      <c r="N39" s="3">
        <v>1445.27</v>
      </c>
      <c r="O39" s="3">
        <v>2103.0300000000002</v>
      </c>
      <c r="P39" s="3">
        <v>3232.06</v>
      </c>
      <c r="Q39" s="3">
        <v>5742</v>
      </c>
      <c r="R39" s="3">
        <v>7816.85</v>
      </c>
    </row>
    <row r="40" spans="1:18" x14ac:dyDescent="0.25">
      <c r="A40" s="2">
        <v>4</v>
      </c>
      <c r="B40" s="3">
        <f>398413.61/1024</f>
        <v>389.07579101562499</v>
      </c>
      <c r="C40" s="3">
        <f>740906.76/1024</f>
        <v>723.54175781250001</v>
      </c>
      <c r="D40" s="3">
        <v>1387.78</v>
      </c>
      <c r="E40" s="3">
        <v>2255.13</v>
      </c>
      <c r="F40" s="3">
        <v>3137.5</v>
      </c>
      <c r="G40" s="3">
        <v>4321.21</v>
      </c>
      <c r="H40" s="3">
        <v>4914.7299999999996</v>
      </c>
      <c r="K40" s="2">
        <v>4</v>
      </c>
      <c r="L40" s="3">
        <v>773.37</v>
      </c>
      <c r="M40" s="3">
        <v>1443.98</v>
      </c>
      <c r="N40" s="3">
        <v>2751.93</v>
      </c>
      <c r="O40" s="3">
        <v>4013.43</v>
      </c>
      <c r="P40" s="3">
        <v>6140.47</v>
      </c>
      <c r="Q40" s="3">
        <v>10924.59</v>
      </c>
      <c r="R40" s="3">
        <v>14855.35</v>
      </c>
    </row>
    <row r="41" spans="1:18" x14ac:dyDescent="0.25">
      <c r="A41" s="2">
        <v>8</v>
      </c>
      <c r="B41" s="3">
        <f>775196.22/1024</f>
        <v>757.02755859374997</v>
      </c>
      <c r="C41" s="3">
        <v>1412.32</v>
      </c>
      <c r="D41" s="3">
        <v>2722.05</v>
      </c>
      <c r="E41" s="3">
        <v>4279.71</v>
      </c>
      <c r="F41" s="3">
        <v>5075.76</v>
      </c>
      <c r="G41" s="3">
        <v>5654.96</v>
      </c>
      <c r="H41" s="3">
        <v>5820.15</v>
      </c>
      <c r="K41" s="2">
        <v>8</v>
      </c>
      <c r="L41" s="3">
        <v>1516.1</v>
      </c>
      <c r="M41" s="3">
        <v>2824.57</v>
      </c>
      <c r="N41" s="3">
        <v>5387.93</v>
      </c>
      <c r="O41" s="3">
        <v>7806.12</v>
      </c>
      <c r="P41" s="3">
        <v>11813.03</v>
      </c>
      <c r="Q41" s="3">
        <v>20001.07</v>
      </c>
      <c r="R41" s="3">
        <v>26202.32</v>
      </c>
    </row>
    <row r="42" spans="1:18" x14ac:dyDescent="0.25">
      <c r="A42" s="2">
        <v>16</v>
      </c>
      <c r="B42" s="3">
        <v>1422.37</v>
      </c>
      <c r="C42" s="3">
        <v>2673.24</v>
      </c>
      <c r="D42" s="3">
        <v>5134.01</v>
      </c>
      <c r="E42" s="3">
        <v>6945.36</v>
      </c>
      <c r="F42" s="3">
        <v>5984.4</v>
      </c>
      <c r="G42" s="3">
        <v>5035.8599999999997</v>
      </c>
      <c r="H42" s="3">
        <v>5071.32</v>
      </c>
      <c r="K42" s="2">
        <v>16</v>
      </c>
      <c r="L42" s="3">
        <v>3076.79</v>
      </c>
      <c r="M42" s="3">
        <v>5727.55</v>
      </c>
      <c r="N42" s="3">
        <v>10839.55</v>
      </c>
      <c r="O42" s="3">
        <v>15716.98</v>
      </c>
      <c r="P42" s="3">
        <v>22633.31</v>
      </c>
      <c r="Q42" s="3">
        <v>31121.14</v>
      </c>
      <c r="R42" s="3">
        <v>38141.78</v>
      </c>
    </row>
    <row r="43" spans="1:18" x14ac:dyDescent="0.25">
      <c r="A43" s="2">
        <v>28</v>
      </c>
      <c r="B43" s="3">
        <v>1955.13</v>
      </c>
      <c r="C43" s="3">
        <v>3498.3</v>
      </c>
      <c r="D43" s="3">
        <v>7198.45</v>
      </c>
      <c r="E43" s="3">
        <v>6021.9</v>
      </c>
      <c r="F43" s="3">
        <v>4911.91</v>
      </c>
      <c r="G43" s="3">
        <v>4487.75</v>
      </c>
      <c r="H43" s="3">
        <v>4560.53</v>
      </c>
      <c r="K43" s="2">
        <v>28</v>
      </c>
      <c r="L43" s="3">
        <v>4743.6899999999996</v>
      </c>
      <c r="M43" s="3">
        <v>8904.5400000000009</v>
      </c>
      <c r="N43" s="3">
        <v>16611.91</v>
      </c>
      <c r="O43" s="3">
        <v>24616.32</v>
      </c>
      <c r="P43" s="3">
        <v>29865.59</v>
      </c>
      <c r="Q43" s="3">
        <v>35759.1</v>
      </c>
      <c r="R43" s="3">
        <v>42380.45</v>
      </c>
    </row>
    <row r="45" spans="1:18" x14ac:dyDescent="0.25">
      <c r="A45" s="1" t="s">
        <v>50</v>
      </c>
      <c r="K45" s="1" t="s">
        <v>35</v>
      </c>
    </row>
    <row r="46" spans="1:18" x14ac:dyDescent="0.25">
      <c r="A46" s="1" t="s">
        <v>2</v>
      </c>
      <c r="K46" s="1" t="s">
        <v>2</v>
      </c>
    </row>
    <row r="47" spans="1:18" x14ac:dyDescent="0.25">
      <c r="A47" s="21" t="s">
        <v>32</v>
      </c>
      <c r="B47" s="19" t="s">
        <v>1</v>
      </c>
      <c r="C47" s="19"/>
      <c r="D47" s="19"/>
      <c r="E47" s="19"/>
      <c r="F47" s="19"/>
      <c r="G47" s="19"/>
      <c r="H47" s="19"/>
      <c r="K47" s="20" t="s">
        <v>32</v>
      </c>
      <c r="L47" s="19" t="s">
        <v>1</v>
      </c>
      <c r="M47" s="19"/>
      <c r="N47" s="19"/>
      <c r="O47" s="19"/>
      <c r="P47" s="19"/>
      <c r="Q47" s="19"/>
      <c r="R47" s="19"/>
    </row>
    <row r="48" spans="1:18" x14ac:dyDescent="0.25">
      <c r="A48" s="22"/>
      <c r="B48" s="2">
        <v>64</v>
      </c>
      <c r="C48" s="2">
        <v>128</v>
      </c>
      <c r="D48" s="2">
        <v>256</v>
      </c>
      <c r="E48" s="2">
        <v>512</v>
      </c>
      <c r="F48" s="2">
        <v>1024</v>
      </c>
      <c r="G48" s="2">
        <v>2048</v>
      </c>
      <c r="H48" s="2">
        <v>4096</v>
      </c>
      <c r="K48" s="20"/>
      <c r="L48" s="2">
        <v>64</v>
      </c>
      <c r="M48" s="2">
        <v>128</v>
      </c>
      <c r="N48" s="2">
        <v>256</v>
      </c>
      <c r="O48" s="2">
        <v>512</v>
      </c>
      <c r="P48" s="2">
        <v>1024</v>
      </c>
      <c r="Q48" s="2">
        <v>2048</v>
      </c>
      <c r="R48" s="2">
        <v>4096</v>
      </c>
    </row>
    <row r="49" spans="1:18" x14ac:dyDescent="0.25">
      <c r="A49" s="2">
        <v>1</v>
      </c>
      <c r="B49" s="3">
        <v>303.20833984375003</v>
      </c>
      <c r="C49" s="3">
        <v>565.54313476562504</v>
      </c>
      <c r="D49" s="3">
        <v>993.85755859375001</v>
      </c>
      <c r="E49" s="3">
        <v>1500.28</v>
      </c>
      <c r="F49" s="3">
        <v>1452.99</v>
      </c>
      <c r="G49" s="3">
        <v>1550.8</v>
      </c>
      <c r="H49" s="3">
        <v>1523</v>
      </c>
      <c r="K49" s="2">
        <v>1</v>
      </c>
      <c r="L49" s="3">
        <v>308.04000000000002</v>
      </c>
      <c r="M49" s="3">
        <v>586.51</v>
      </c>
      <c r="N49" s="3">
        <v>1023.71</v>
      </c>
      <c r="O49" s="3">
        <v>1698.1</v>
      </c>
      <c r="P49" s="3">
        <v>1751.96</v>
      </c>
      <c r="Q49" s="3">
        <v>1981.25</v>
      </c>
      <c r="R49" s="3">
        <v>2008.22</v>
      </c>
    </row>
    <row r="50" spans="1:18" x14ac:dyDescent="0.25">
      <c r="A50" s="2">
        <v>2</v>
      </c>
      <c r="B50" s="3">
        <v>599.64332031250001</v>
      </c>
      <c r="C50" s="3">
        <v>1118.5899999999999</v>
      </c>
      <c r="D50" s="3">
        <v>1953.24</v>
      </c>
      <c r="E50" s="3">
        <v>2933.93</v>
      </c>
      <c r="F50" s="3">
        <v>2974.16</v>
      </c>
      <c r="G50" s="3">
        <v>3061.23</v>
      </c>
      <c r="H50" s="3">
        <v>2973.53</v>
      </c>
      <c r="K50" s="2">
        <v>2</v>
      </c>
      <c r="L50" s="3">
        <v>607.04</v>
      </c>
      <c r="M50" s="3">
        <v>1153.3800000000001</v>
      </c>
      <c r="N50" s="3">
        <v>2063.79</v>
      </c>
      <c r="O50" s="3">
        <v>3302.88</v>
      </c>
      <c r="P50" s="3">
        <v>3391.35</v>
      </c>
      <c r="Q50" s="3">
        <v>3822.1</v>
      </c>
      <c r="R50" s="3">
        <v>3846.93</v>
      </c>
    </row>
    <row r="51" spans="1:18" x14ac:dyDescent="0.25">
      <c r="A51" s="2">
        <v>4</v>
      </c>
      <c r="B51" s="3">
        <v>1131.68</v>
      </c>
      <c r="C51" s="3">
        <v>2145.98</v>
      </c>
      <c r="D51" s="3">
        <v>3765.92</v>
      </c>
      <c r="E51" s="3">
        <v>5528.51</v>
      </c>
      <c r="F51" s="3">
        <v>5501.44</v>
      </c>
      <c r="G51" s="3">
        <v>5671.48</v>
      </c>
      <c r="H51" s="3">
        <v>5518.79</v>
      </c>
      <c r="K51" s="2">
        <v>4</v>
      </c>
      <c r="L51" s="3">
        <v>1177.5</v>
      </c>
      <c r="M51" s="3">
        <v>2205.44</v>
      </c>
      <c r="N51" s="3">
        <v>3993.95</v>
      </c>
      <c r="O51" s="3">
        <v>6326.43</v>
      </c>
      <c r="P51" s="3">
        <v>6565.47</v>
      </c>
      <c r="Q51" s="3">
        <v>7323.74</v>
      </c>
      <c r="R51" s="3">
        <v>7484</v>
      </c>
    </row>
    <row r="52" spans="1:18" x14ac:dyDescent="0.25">
      <c r="A52" s="2">
        <v>8</v>
      </c>
      <c r="B52" s="3">
        <v>2259.64</v>
      </c>
      <c r="C52" s="3">
        <v>4196.66</v>
      </c>
      <c r="D52" s="3">
        <v>3650.71</v>
      </c>
      <c r="E52" s="3">
        <v>709.07041015624998</v>
      </c>
      <c r="F52" s="3">
        <v>685.26271484375002</v>
      </c>
      <c r="G52" s="3">
        <v>694.99521484374998</v>
      </c>
      <c r="H52" s="3">
        <v>683.50254882812499</v>
      </c>
      <c r="K52" s="2">
        <v>8</v>
      </c>
      <c r="L52" s="3">
        <v>2307.2399999999998</v>
      </c>
      <c r="M52" s="3">
        <v>4356.22</v>
      </c>
      <c r="N52" s="3">
        <v>7766.55</v>
      </c>
      <c r="O52" s="3">
        <v>11631.71</v>
      </c>
      <c r="P52" s="3">
        <v>11999.69</v>
      </c>
      <c r="Q52" s="3">
        <v>12645.4</v>
      </c>
      <c r="R52" s="3">
        <v>12799.1</v>
      </c>
    </row>
    <row r="53" spans="1:18" x14ac:dyDescent="0.25">
      <c r="A53" s="2">
        <v>16</v>
      </c>
      <c r="B53" s="3">
        <v>697.32372070312499</v>
      </c>
      <c r="C53" s="3">
        <v>483.36619140624998</v>
      </c>
      <c r="D53" s="3">
        <v>507.636962890625</v>
      </c>
      <c r="E53" s="3">
        <v>472.84487304687502</v>
      </c>
      <c r="F53" s="3">
        <v>462.38850585937502</v>
      </c>
      <c r="G53" s="3">
        <v>473.81507812500001</v>
      </c>
      <c r="H53" s="3">
        <v>464.19691406250001</v>
      </c>
      <c r="K53" s="2">
        <v>16</v>
      </c>
      <c r="L53" s="3">
        <v>4583.0200000000004</v>
      </c>
      <c r="M53" s="3">
        <v>8605.25</v>
      </c>
      <c r="N53" s="3">
        <v>13801.35</v>
      </c>
      <c r="O53" s="3">
        <v>12322.77</v>
      </c>
      <c r="P53" s="3">
        <v>11881.39</v>
      </c>
      <c r="Q53" s="3">
        <v>11900.43</v>
      </c>
      <c r="R53" s="3">
        <v>11833.54</v>
      </c>
    </row>
    <row r="54" spans="1:18" x14ac:dyDescent="0.25">
      <c r="A54" s="2">
        <v>28</v>
      </c>
      <c r="B54" s="3">
        <v>422.57475585937499</v>
      </c>
      <c r="C54" s="3">
        <v>418.79443359375</v>
      </c>
      <c r="D54" s="3">
        <v>415.85873046875003</v>
      </c>
      <c r="E54" s="3">
        <v>399.59870117187501</v>
      </c>
      <c r="F54" s="3">
        <v>386.33317382812498</v>
      </c>
      <c r="G54" s="3">
        <v>390.16657226562501</v>
      </c>
      <c r="H54" s="3">
        <v>383.77969726562497</v>
      </c>
      <c r="K54" s="2">
        <v>28</v>
      </c>
      <c r="L54" s="3">
        <v>6692.87</v>
      </c>
      <c r="M54" s="3">
        <v>12568.39</v>
      </c>
      <c r="N54" s="3">
        <v>11198.73</v>
      </c>
      <c r="O54" s="3">
        <v>10902.14</v>
      </c>
      <c r="P54" s="3">
        <v>10890.71</v>
      </c>
      <c r="Q54" s="3">
        <v>10922</v>
      </c>
      <c r="R54" s="3">
        <v>10924.83</v>
      </c>
    </row>
    <row r="56" spans="1:18" x14ac:dyDescent="0.25">
      <c r="A56" s="1" t="s">
        <v>3</v>
      </c>
      <c r="K56" s="1" t="s">
        <v>3</v>
      </c>
    </row>
    <row r="57" spans="1:18" x14ac:dyDescent="0.25">
      <c r="A57" s="21" t="s">
        <v>32</v>
      </c>
      <c r="B57" s="19" t="s">
        <v>1</v>
      </c>
      <c r="C57" s="19"/>
      <c r="D57" s="19"/>
      <c r="E57" s="19"/>
      <c r="F57" s="19"/>
      <c r="G57" s="19"/>
      <c r="H57" s="19"/>
      <c r="K57" s="20" t="s">
        <v>32</v>
      </c>
      <c r="L57" s="19" t="s">
        <v>1</v>
      </c>
      <c r="M57" s="19"/>
      <c r="N57" s="19"/>
      <c r="O57" s="19"/>
      <c r="P57" s="19"/>
      <c r="Q57" s="19"/>
      <c r="R57" s="19"/>
    </row>
    <row r="58" spans="1:18" x14ac:dyDescent="0.25">
      <c r="A58" s="22"/>
      <c r="B58" s="2">
        <v>64</v>
      </c>
      <c r="C58" s="2">
        <v>128</v>
      </c>
      <c r="D58" s="2">
        <v>256</v>
      </c>
      <c r="E58" s="2">
        <v>512</v>
      </c>
      <c r="F58" s="2">
        <v>1024</v>
      </c>
      <c r="G58" s="2">
        <v>2048</v>
      </c>
      <c r="H58" s="2">
        <v>4096</v>
      </c>
      <c r="K58" s="20"/>
      <c r="L58" s="2">
        <v>64</v>
      </c>
      <c r="M58" s="2">
        <v>128</v>
      </c>
      <c r="N58" s="2">
        <v>256</v>
      </c>
      <c r="O58" s="2">
        <v>512</v>
      </c>
      <c r="P58" s="2">
        <v>1024</v>
      </c>
      <c r="Q58" s="2">
        <v>2048</v>
      </c>
      <c r="R58" s="2">
        <v>4096</v>
      </c>
    </row>
    <row r="59" spans="1:18" x14ac:dyDescent="0.25">
      <c r="A59" s="2">
        <v>1</v>
      </c>
      <c r="B59" s="3">
        <v>92.925703124999998</v>
      </c>
      <c r="C59" s="3">
        <v>171.593720703125</v>
      </c>
      <c r="D59" s="3">
        <v>328.821904296875</v>
      </c>
      <c r="E59" s="3">
        <v>504.63686523437502</v>
      </c>
      <c r="F59" s="3">
        <v>759.65305664062498</v>
      </c>
      <c r="G59" s="3">
        <v>1270.3499999999999</v>
      </c>
      <c r="H59" s="3">
        <v>1449.81</v>
      </c>
      <c r="K59" s="2">
        <v>1</v>
      </c>
      <c r="L59" s="3">
        <v>168.13</v>
      </c>
      <c r="M59" s="3">
        <v>317.45</v>
      </c>
      <c r="N59" s="3">
        <v>611.89</v>
      </c>
      <c r="O59" s="3">
        <v>828.03</v>
      </c>
      <c r="P59" s="3">
        <v>1218.02</v>
      </c>
      <c r="Q59" s="3">
        <v>1908.12</v>
      </c>
      <c r="R59" s="3">
        <v>2232.9299999999998</v>
      </c>
    </row>
    <row r="60" spans="1:18" x14ac:dyDescent="0.25">
      <c r="A60" s="2">
        <v>2</v>
      </c>
      <c r="B60" s="3">
        <v>182.79679687500001</v>
      </c>
      <c r="C60" s="3">
        <v>339.474423828125</v>
      </c>
      <c r="D60" s="3">
        <v>645.30628906250001</v>
      </c>
      <c r="E60" s="3">
        <v>999.87290039062498</v>
      </c>
      <c r="F60" s="3">
        <v>1474.6</v>
      </c>
      <c r="G60" s="3">
        <v>2225.5300000000002</v>
      </c>
      <c r="H60" s="3">
        <v>2328.44</v>
      </c>
      <c r="K60" s="2">
        <v>2</v>
      </c>
      <c r="L60" s="3">
        <v>336.84</v>
      </c>
      <c r="M60" s="3">
        <v>631.84</v>
      </c>
      <c r="N60" s="3">
        <v>1209.04</v>
      </c>
      <c r="O60" s="3">
        <v>1628.96</v>
      </c>
      <c r="P60" s="3">
        <v>2428</v>
      </c>
      <c r="Q60" s="3">
        <v>3770.43</v>
      </c>
      <c r="R60" s="3">
        <v>4373.18</v>
      </c>
    </row>
    <row r="61" spans="1:18" x14ac:dyDescent="0.25">
      <c r="A61" s="2">
        <v>4</v>
      </c>
      <c r="B61" s="3">
        <v>355.73328125</v>
      </c>
      <c r="C61" s="3">
        <v>661.49204101562498</v>
      </c>
      <c r="D61" s="3">
        <v>1256</v>
      </c>
      <c r="E61" s="3">
        <v>1881.89</v>
      </c>
      <c r="F61" s="3">
        <v>2717.46</v>
      </c>
      <c r="G61" s="3">
        <v>2648.29</v>
      </c>
      <c r="H61" s="3">
        <v>1978.92</v>
      </c>
      <c r="K61" s="2">
        <v>4</v>
      </c>
      <c r="L61" s="3">
        <v>642.22</v>
      </c>
      <c r="M61" s="3">
        <v>1195.1600000000001</v>
      </c>
      <c r="N61" s="3">
        <v>2295.91</v>
      </c>
      <c r="O61" s="3">
        <v>3130.63</v>
      </c>
      <c r="P61" s="3">
        <v>4612.3</v>
      </c>
      <c r="Q61" s="3">
        <v>7064.93</v>
      </c>
      <c r="R61" s="3">
        <v>8206.5</v>
      </c>
    </row>
    <row r="62" spans="1:18" x14ac:dyDescent="0.25">
      <c r="A62" s="2">
        <v>8</v>
      </c>
      <c r="B62" s="3">
        <v>693.70207031250004</v>
      </c>
      <c r="C62" s="3">
        <v>1291.8399999999999</v>
      </c>
      <c r="D62" s="3">
        <v>2463.14</v>
      </c>
      <c r="E62" s="3">
        <v>3711.44</v>
      </c>
      <c r="F62" s="3">
        <v>3798.77</v>
      </c>
      <c r="G62" s="3">
        <v>1101.8800000000001</v>
      </c>
      <c r="H62" s="3">
        <v>855.04540039062499</v>
      </c>
      <c r="K62" s="2">
        <v>8</v>
      </c>
      <c r="L62" s="3">
        <v>1254.1300000000001</v>
      </c>
      <c r="M62" s="3">
        <v>2346.9</v>
      </c>
      <c r="N62" s="3">
        <v>4458.45</v>
      </c>
      <c r="O62" s="3">
        <v>6086.38</v>
      </c>
      <c r="P62" s="3">
        <v>8677.48</v>
      </c>
      <c r="Q62" s="3">
        <v>12402.05</v>
      </c>
      <c r="R62" s="3">
        <v>14296.17</v>
      </c>
    </row>
    <row r="63" spans="1:18" x14ac:dyDescent="0.25">
      <c r="A63" s="2">
        <v>16</v>
      </c>
      <c r="B63" s="3">
        <v>1316.57</v>
      </c>
      <c r="C63" s="3">
        <v>2475.14</v>
      </c>
      <c r="D63" s="3">
        <v>4689.24</v>
      </c>
      <c r="E63" s="3">
        <v>3991.26</v>
      </c>
      <c r="F63" s="3">
        <v>1278.25</v>
      </c>
      <c r="G63" s="3">
        <v>796.21812499999999</v>
      </c>
      <c r="H63" s="3">
        <v>656.56692382812503</v>
      </c>
      <c r="K63" s="2">
        <v>16</v>
      </c>
      <c r="L63" s="3">
        <v>2533.2600000000002</v>
      </c>
      <c r="M63" s="3">
        <v>4725.2700000000004</v>
      </c>
      <c r="N63" s="3">
        <v>8853.4699999999993</v>
      </c>
      <c r="O63" s="3">
        <v>11893.87</v>
      </c>
      <c r="P63" s="3">
        <v>14293.05</v>
      </c>
      <c r="Q63" s="3">
        <v>15552.72</v>
      </c>
      <c r="R63" s="3">
        <v>17044.78</v>
      </c>
    </row>
    <row r="64" spans="1:18" x14ac:dyDescent="0.25">
      <c r="A64" s="2">
        <v>28</v>
      </c>
      <c r="B64" s="3">
        <v>1320.18</v>
      </c>
      <c r="C64" s="3">
        <v>2049.2800000000002</v>
      </c>
      <c r="D64" s="3">
        <v>3917.09</v>
      </c>
      <c r="E64" s="3">
        <v>1283.57</v>
      </c>
      <c r="F64" s="3">
        <v>702.84802734375</v>
      </c>
      <c r="G64" s="3">
        <v>718.66094726562505</v>
      </c>
      <c r="H64" s="3">
        <v>628.02615234375003</v>
      </c>
      <c r="K64" s="2">
        <v>28</v>
      </c>
      <c r="L64" s="3">
        <v>4125.1499999999996</v>
      </c>
      <c r="M64" s="3">
        <v>7696.24</v>
      </c>
      <c r="N64" s="3">
        <v>13890.62</v>
      </c>
      <c r="O64" s="3">
        <v>16181.56</v>
      </c>
      <c r="P64" s="3">
        <v>15519.11</v>
      </c>
      <c r="Q64" s="3">
        <v>15599.29</v>
      </c>
      <c r="R64" s="3">
        <v>17080.39</v>
      </c>
    </row>
  </sheetData>
  <mergeCells count="24">
    <mergeCell ref="L57:R57"/>
    <mergeCell ref="K3:K4"/>
    <mergeCell ref="L3:R3"/>
    <mergeCell ref="K13:K14"/>
    <mergeCell ref="L13:R13"/>
    <mergeCell ref="K26:K27"/>
    <mergeCell ref="L26:R26"/>
    <mergeCell ref="K36:K37"/>
    <mergeCell ref="L36:R36"/>
    <mergeCell ref="K47:K48"/>
    <mergeCell ref="L47:R47"/>
    <mergeCell ref="A3:A4"/>
    <mergeCell ref="B3:H3"/>
    <mergeCell ref="A13:A14"/>
    <mergeCell ref="B13:H13"/>
    <mergeCell ref="K57:K58"/>
    <mergeCell ref="A57:A58"/>
    <mergeCell ref="B57:H57"/>
    <mergeCell ref="A26:A27"/>
    <mergeCell ref="B26:H26"/>
    <mergeCell ref="A36:A37"/>
    <mergeCell ref="B36:H36"/>
    <mergeCell ref="A47:A48"/>
    <mergeCell ref="B47:H47"/>
  </mergeCells>
  <conditionalFormatting sqref="B15:H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H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:R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R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552FA-E166-4BEA-A3B5-B7A38D7A945F}">
  <dimension ref="A1:R64"/>
  <sheetViews>
    <sheetView workbookViewId="0">
      <selection activeCell="F48" sqref="F48"/>
    </sheetView>
  </sheetViews>
  <sheetFormatPr defaultRowHeight="15" x14ac:dyDescent="0.25"/>
  <sheetData>
    <row r="1" spans="1:18" x14ac:dyDescent="0.25">
      <c r="A1" s="1" t="s">
        <v>38</v>
      </c>
      <c r="I1" s="7"/>
      <c r="K1" s="1" t="s">
        <v>39</v>
      </c>
    </row>
    <row r="2" spans="1:18" x14ac:dyDescent="0.25">
      <c r="A2" s="1" t="s">
        <v>2</v>
      </c>
      <c r="I2" s="7"/>
      <c r="K2" s="1" t="s">
        <v>2</v>
      </c>
    </row>
    <row r="3" spans="1:18" x14ac:dyDescent="0.25">
      <c r="A3" s="21" t="s">
        <v>32</v>
      </c>
      <c r="B3" s="19" t="s">
        <v>1</v>
      </c>
      <c r="C3" s="19"/>
      <c r="D3" s="19"/>
      <c r="E3" s="19"/>
      <c r="F3" s="19"/>
      <c r="G3" s="19"/>
      <c r="H3" s="19"/>
      <c r="I3" s="7"/>
      <c r="K3" s="21" t="s">
        <v>32</v>
      </c>
      <c r="L3" s="19" t="s">
        <v>1</v>
      </c>
      <c r="M3" s="19"/>
      <c r="N3" s="19"/>
      <c r="O3" s="19"/>
      <c r="P3" s="19"/>
      <c r="Q3" s="19"/>
      <c r="R3" s="19"/>
    </row>
    <row r="4" spans="1:18" x14ac:dyDescent="0.25">
      <c r="A4" s="22"/>
      <c r="B4" s="2">
        <v>64</v>
      </c>
      <c r="C4" s="2">
        <v>128</v>
      </c>
      <c r="D4" s="2">
        <v>256</v>
      </c>
      <c r="E4" s="2">
        <v>512</v>
      </c>
      <c r="F4" s="2">
        <v>1024</v>
      </c>
      <c r="G4" s="2">
        <v>2048</v>
      </c>
      <c r="H4" s="2">
        <v>4096</v>
      </c>
      <c r="I4" s="7"/>
      <c r="K4" s="22"/>
      <c r="L4" s="2">
        <v>64</v>
      </c>
      <c r="M4" s="2">
        <v>128</v>
      </c>
      <c r="N4" s="2">
        <v>256</v>
      </c>
      <c r="O4" s="2">
        <v>512</v>
      </c>
      <c r="P4" s="2">
        <v>1024</v>
      </c>
      <c r="Q4" s="2">
        <v>2048</v>
      </c>
      <c r="R4" s="2">
        <v>4096</v>
      </c>
    </row>
    <row r="5" spans="1:18" x14ac:dyDescent="0.25">
      <c r="A5" s="2">
        <v>1</v>
      </c>
      <c r="B5" s="16">
        <f t="shared" ref="B5:H10" si="0">(B28-B49)/B28*100</f>
        <v>-0.87428582852194925</v>
      </c>
      <c r="C5" s="16">
        <f t="shared" si="0"/>
        <v>-1.9596144244015294</v>
      </c>
      <c r="D5" s="16">
        <f t="shared" si="0"/>
        <v>8.8305916815752408</v>
      </c>
      <c r="E5" s="16">
        <f t="shared" si="0"/>
        <v>14.081967620800279</v>
      </c>
      <c r="F5" s="16">
        <f t="shared" si="0"/>
        <v>7.0874491080440487</v>
      </c>
      <c r="G5" s="16">
        <f t="shared" si="0"/>
        <v>15.777113578138339</v>
      </c>
      <c r="H5" s="16">
        <f t="shared" si="0"/>
        <v>7.2682197183390098</v>
      </c>
      <c r="I5" s="7"/>
      <c r="K5" s="2">
        <v>1</v>
      </c>
      <c r="L5" s="16">
        <f t="shared" ref="L5:R10" si="1">(L28-L49)/L28*100</f>
        <v>-0.6530950332919212</v>
      </c>
      <c r="M5" s="16">
        <f t="shared" si="1"/>
        <v>-0.73538033737038477</v>
      </c>
      <c r="N5" s="16">
        <f t="shared" si="1"/>
        <v>-0.53788370583325185</v>
      </c>
      <c r="O5" s="16">
        <f t="shared" si="1"/>
        <v>0.66736240799735602</v>
      </c>
      <c r="P5" s="16">
        <f t="shared" si="1"/>
        <v>-7.7374885484376446</v>
      </c>
      <c r="Q5" s="16">
        <f t="shared" si="1"/>
        <v>-12.147883156887476</v>
      </c>
      <c r="R5" s="16">
        <f t="shared" si="1"/>
        <v>-17.116642675748107</v>
      </c>
    </row>
    <row r="6" spans="1:18" x14ac:dyDescent="0.25">
      <c r="A6" s="2">
        <v>2</v>
      </c>
      <c r="B6" s="16">
        <f t="shared" si="0"/>
        <v>-4.6037623000016081</v>
      </c>
      <c r="C6" s="16">
        <f t="shared" si="0"/>
        <v>-4.5336951605608222</v>
      </c>
      <c r="D6" s="16">
        <f t="shared" si="0"/>
        <v>-1.4479758568215235</v>
      </c>
      <c r="E6" s="16">
        <f t="shared" si="0"/>
        <v>15.023513442226408</v>
      </c>
      <c r="F6" s="16">
        <f t="shared" si="0"/>
        <v>21.188896032798613</v>
      </c>
      <c r="G6" s="16">
        <f t="shared" si="0"/>
        <v>25.079184413417323</v>
      </c>
      <c r="H6" s="16">
        <f t="shared" si="0"/>
        <v>23.522860021706073</v>
      </c>
      <c r="I6" s="7"/>
      <c r="K6" s="2">
        <v>2</v>
      </c>
      <c r="L6" s="16">
        <f t="shared" si="1"/>
        <v>-1.3884113496078752</v>
      </c>
      <c r="M6" s="16">
        <f t="shared" si="1"/>
        <v>-2.2976577441958166</v>
      </c>
      <c r="N6" s="16">
        <f t="shared" si="1"/>
        <v>-2.7307119762579721</v>
      </c>
      <c r="O6" s="16">
        <f t="shared" si="1"/>
        <v>-4.4842095581895309</v>
      </c>
      <c r="P6" s="16">
        <f t="shared" si="1"/>
        <v>-12.824148069422414</v>
      </c>
      <c r="Q6" s="16">
        <f t="shared" si="1"/>
        <v>-19.087524250371811</v>
      </c>
      <c r="R6" s="16">
        <f t="shared" si="1"/>
        <v>-22.862219701517748</v>
      </c>
    </row>
    <row r="7" spans="1:18" x14ac:dyDescent="0.25">
      <c r="A7" s="2">
        <v>4</v>
      </c>
      <c r="B7" s="16">
        <f t="shared" si="0"/>
        <v>-2.6405675249605967</v>
      </c>
      <c r="C7" s="16">
        <f t="shared" si="0"/>
        <v>-2.0878517373942405</v>
      </c>
      <c r="D7" s="16">
        <f t="shared" si="0"/>
        <v>6.9261412632325197</v>
      </c>
      <c r="E7" s="16">
        <f t="shared" si="0"/>
        <v>51.099985695894723</v>
      </c>
      <c r="F7" s="16">
        <f t="shared" si="0"/>
        <v>56.604602169954155</v>
      </c>
      <c r="G7" s="16">
        <f t="shared" si="0"/>
        <v>58.889780880528811</v>
      </c>
      <c r="H7" s="16">
        <f t="shared" si="0"/>
        <v>61.224073826776973</v>
      </c>
      <c r="I7" s="7"/>
      <c r="K7" s="2">
        <v>4</v>
      </c>
      <c r="L7" s="16">
        <f t="shared" si="1"/>
        <v>-1.0708541437399552</v>
      </c>
      <c r="M7" s="16">
        <f t="shared" si="1"/>
        <v>-1.7517292369087938</v>
      </c>
      <c r="N7" s="16">
        <f t="shared" si="1"/>
        <v>-1.6452702454820487</v>
      </c>
      <c r="O7" s="16">
        <f t="shared" si="1"/>
        <v>-4.6189685159763272</v>
      </c>
      <c r="P7" s="16">
        <f t="shared" si="1"/>
        <v>-12.087012785230675</v>
      </c>
      <c r="Q7" s="16">
        <f t="shared" si="1"/>
        <v>-13.801616486799166</v>
      </c>
      <c r="R7" s="16">
        <f t="shared" si="1"/>
        <v>-18.825722637625379</v>
      </c>
    </row>
    <row r="8" spans="1:18" x14ac:dyDescent="0.25">
      <c r="A8" s="2">
        <v>8</v>
      </c>
      <c r="B8" s="16">
        <f t="shared" si="0"/>
        <v>-1.6667693092739004</v>
      </c>
      <c r="C8" s="16">
        <f t="shared" si="0"/>
        <v>29.536473628568068</v>
      </c>
      <c r="D8" s="16">
        <f t="shared" si="0"/>
        <v>61.282667390620205</v>
      </c>
      <c r="E8" s="16">
        <f t="shared" si="0"/>
        <v>64.839441127161223</v>
      </c>
      <c r="F8" s="16">
        <f t="shared" si="0"/>
        <v>65.614916992065758</v>
      </c>
      <c r="G8" s="16">
        <f t="shared" si="0"/>
        <v>66.098198681865128</v>
      </c>
      <c r="H8" s="16">
        <f t="shared" si="0"/>
        <v>66.352390020853321</v>
      </c>
      <c r="I8" s="7"/>
      <c r="K8" s="2">
        <v>8</v>
      </c>
      <c r="L8" s="16">
        <f t="shared" si="1"/>
        <v>-1.1953548965981364</v>
      </c>
      <c r="M8" s="16">
        <f t="shared" si="1"/>
        <v>-1.6642881413523671</v>
      </c>
      <c r="N8" s="16">
        <f t="shared" si="1"/>
        <v>-0.9870559651997306</v>
      </c>
      <c r="O8" s="16">
        <f t="shared" si="1"/>
        <v>-3.5997604338190619</v>
      </c>
      <c r="P8" s="16">
        <f t="shared" si="1"/>
        <v>-8.7417919572502534</v>
      </c>
      <c r="Q8" s="16">
        <f t="shared" si="1"/>
        <v>-6.6961940270814493</v>
      </c>
      <c r="R8" s="16">
        <f t="shared" si="1"/>
        <v>-6.7581655497166482</v>
      </c>
    </row>
    <row r="9" spans="1:18" x14ac:dyDescent="0.25">
      <c r="A9" s="2">
        <v>16</v>
      </c>
      <c r="B9" s="16">
        <f t="shared" si="0"/>
        <v>37.601807959431149</v>
      </c>
      <c r="C9" s="16">
        <f t="shared" si="0"/>
        <v>65.658777799211492</v>
      </c>
      <c r="D9" s="16">
        <f t="shared" si="0"/>
        <v>58.420550667222358</v>
      </c>
      <c r="E9" s="16">
        <f t="shared" si="0"/>
        <v>58.049533865890012</v>
      </c>
      <c r="F9" s="16">
        <f t="shared" si="0"/>
        <v>58.504780942108781</v>
      </c>
      <c r="G9" s="16">
        <f t="shared" si="0"/>
        <v>58.851618122977342</v>
      </c>
      <c r="H9" s="16">
        <f t="shared" si="0"/>
        <v>58.996393110435662</v>
      </c>
      <c r="I9" s="7"/>
      <c r="K9" s="2">
        <v>16</v>
      </c>
      <c r="L9" s="16">
        <f t="shared" si="1"/>
        <v>-0.57636138292064332</v>
      </c>
      <c r="M9" s="16">
        <f t="shared" si="1"/>
        <v>-0.97743041014444632</v>
      </c>
      <c r="N9" s="16">
        <f t="shared" si="1"/>
        <v>0.57913912622924069</v>
      </c>
      <c r="O9" s="16">
        <f t="shared" si="1"/>
        <v>1.1968274951556279</v>
      </c>
      <c r="P9" s="16">
        <f t="shared" si="1"/>
        <v>0.33549233959157931</v>
      </c>
      <c r="Q9" s="16">
        <f t="shared" si="1"/>
        <v>2.8130968428016114</v>
      </c>
      <c r="R9" s="16">
        <f t="shared" si="1"/>
        <v>3.0843639339430915</v>
      </c>
    </row>
    <row r="10" spans="1:18" x14ac:dyDescent="0.25">
      <c r="A10" s="2">
        <v>28</v>
      </c>
      <c r="B10" s="16">
        <f t="shared" si="0"/>
        <v>60.683372347365591</v>
      </c>
      <c r="C10" s="16">
        <f t="shared" si="0"/>
        <v>54.903553803744323</v>
      </c>
      <c r="D10" s="16">
        <f t="shared" si="0"/>
        <v>54.664283580140236</v>
      </c>
      <c r="E10" s="16">
        <f t="shared" si="0"/>
        <v>54.578194659491388</v>
      </c>
      <c r="F10" s="16">
        <f t="shared" si="0"/>
        <v>54.61666019193968</v>
      </c>
      <c r="G10" s="16">
        <f t="shared" si="0"/>
        <v>54.482258607134696</v>
      </c>
      <c r="H10" s="16">
        <f t="shared" si="0"/>
        <v>54.644933543615203</v>
      </c>
      <c r="I10" s="7"/>
      <c r="K10" s="2">
        <v>28</v>
      </c>
      <c r="L10" s="16">
        <f t="shared" si="1"/>
        <v>-1.4561149785314438</v>
      </c>
      <c r="M10" s="16">
        <f t="shared" si="1"/>
        <v>-0.81192168619461991</v>
      </c>
      <c r="N10" s="16">
        <f t="shared" si="1"/>
        <v>-1.7187395318522349</v>
      </c>
      <c r="O10" s="16">
        <f t="shared" si="1"/>
        <v>-0.54378081693186608</v>
      </c>
      <c r="P10" s="16">
        <f t="shared" si="1"/>
        <v>1.7235938336353465</v>
      </c>
      <c r="Q10" s="16">
        <f t="shared" si="1"/>
        <v>3.0424990647438492</v>
      </c>
      <c r="R10" s="16">
        <f t="shared" si="1"/>
        <v>2.7203954489692888</v>
      </c>
    </row>
    <row r="11" spans="1:18" x14ac:dyDescent="0.25">
      <c r="I11" s="7"/>
    </row>
    <row r="12" spans="1:18" x14ac:dyDescent="0.25">
      <c r="A12" s="1" t="s">
        <v>3</v>
      </c>
      <c r="I12" s="7"/>
      <c r="K12" s="1" t="s">
        <v>3</v>
      </c>
    </row>
    <row r="13" spans="1:18" x14ac:dyDescent="0.25">
      <c r="A13" s="21" t="s">
        <v>32</v>
      </c>
      <c r="B13" s="19" t="s">
        <v>1</v>
      </c>
      <c r="C13" s="19"/>
      <c r="D13" s="19"/>
      <c r="E13" s="19"/>
      <c r="F13" s="19"/>
      <c r="G13" s="19"/>
      <c r="H13" s="19"/>
      <c r="I13" s="7"/>
      <c r="K13" s="21" t="s">
        <v>32</v>
      </c>
      <c r="L13" s="19" t="s">
        <v>1</v>
      </c>
      <c r="M13" s="19"/>
      <c r="N13" s="19"/>
      <c r="O13" s="19"/>
      <c r="P13" s="19"/>
      <c r="Q13" s="19"/>
      <c r="R13" s="19"/>
    </row>
    <row r="14" spans="1:18" x14ac:dyDescent="0.25">
      <c r="A14" s="22"/>
      <c r="B14" s="2">
        <v>64</v>
      </c>
      <c r="C14" s="2">
        <v>128</v>
      </c>
      <c r="D14" s="2">
        <v>256</v>
      </c>
      <c r="E14" s="2">
        <v>512</v>
      </c>
      <c r="F14" s="2">
        <v>1024</v>
      </c>
      <c r="G14" s="2">
        <v>2048</v>
      </c>
      <c r="H14" s="2">
        <v>4096</v>
      </c>
      <c r="I14" s="7"/>
      <c r="K14" s="22"/>
      <c r="L14" s="2">
        <v>64</v>
      </c>
      <c r="M14" s="2">
        <v>128</v>
      </c>
      <c r="N14" s="2">
        <v>256</v>
      </c>
      <c r="O14" s="2">
        <v>512</v>
      </c>
      <c r="P14" s="2">
        <v>1024</v>
      </c>
      <c r="Q14" s="2">
        <v>2048</v>
      </c>
      <c r="R14" s="2">
        <v>4096</v>
      </c>
    </row>
    <row r="15" spans="1:18" x14ac:dyDescent="0.25">
      <c r="A15" s="2">
        <v>1</v>
      </c>
      <c r="B15" s="16">
        <f t="shared" ref="B15:H20" si="2">(B38-B59)/B38*100</f>
        <v>-2.0084819169067503</v>
      </c>
      <c r="C15" s="16">
        <f t="shared" si="2"/>
        <v>-0.36887317790062601</v>
      </c>
      <c r="D15" s="16">
        <f t="shared" si="2"/>
        <v>4.026855297212963</v>
      </c>
      <c r="E15" s="16">
        <f t="shared" si="2"/>
        <v>-0.33955815026882263</v>
      </c>
      <c r="F15" s="16">
        <f t="shared" si="2"/>
        <v>5.9982895928553717</v>
      </c>
      <c r="G15" s="16">
        <f t="shared" si="2"/>
        <v>12.36324949314491</v>
      </c>
      <c r="H15" s="16">
        <f t="shared" si="2"/>
        <v>10.585786181068984</v>
      </c>
      <c r="I15" s="7"/>
      <c r="K15" s="2">
        <v>1</v>
      </c>
      <c r="L15" s="16">
        <f t="shared" ref="L15:R20" si="3">(L38-L59)/L38*100</f>
        <v>1.0469452146476708</v>
      </c>
      <c r="M15" s="16">
        <f t="shared" si="3"/>
        <v>0.12969832170371715</v>
      </c>
      <c r="N15" s="16">
        <f t="shared" si="3"/>
        <v>5.7914691943127936</v>
      </c>
      <c r="O15" s="16">
        <f t="shared" si="3"/>
        <v>-2.7363860573722127</v>
      </c>
      <c r="P15" s="16">
        <f t="shared" si="3"/>
        <v>0.76257436452135252</v>
      </c>
      <c r="Q15" s="16">
        <f t="shared" si="3"/>
        <v>-6.1099900817401442</v>
      </c>
      <c r="R15" s="16">
        <f t="shared" si="3"/>
        <v>-19.505931115151359</v>
      </c>
    </row>
    <row r="16" spans="1:18" x14ac:dyDescent="0.25">
      <c r="A16" s="2">
        <v>2</v>
      </c>
      <c r="B16" s="16">
        <f t="shared" si="2"/>
        <v>-0.8675978205372803</v>
      </c>
      <c r="C16" s="16">
        <f t="shared" si="2"/>
        <v>1.1009867385953782</v>
      </c>
      <c r="D16" s="16">
        <f t="shared" si="2"/>
        <v>4.0375597391551148</v>
      </c>
      <c r="E16" s="16">
        <f t="shared" si="2"/>
        <v>2.1887931034482846</v>
      </c>
      <c r="F16" s="16">
        <f t="shared" si="2"/>
        <v>10.090780448026093</v>
      </c>
      <c r="G16" s="16">
        <f t="shared" si="2"/>
        <v>21.000571713381017</v>
      </c>
      <c r="H16" s="16">
        <f t="shared" si="2"/>
        <v>24.49775474102206</v>
      </c>
      <c r="I16" s="7"/>
      <c r="K16" s="2">
        <v>2</v>
      </c>
      <c r="L16" s="16">
        <f t="shared" si="3"/>
        <v>1.9013912618989417</v>
      </c>
      <c r="M16" s="16">
        <f t="shared" si="3"/>
        <v>-1.6606130463336488</v>
      </c>
      <c r="N16" s="16">
        <f t="shared" si="3"/>
        <v>2.8313048772893699</v>
      </c>
      <c r="O16" s="16">
        <f t="shared" si="3"/>
        <v>-3.5601013775362156</v>
      </c>
      <c r="P16" s="16">
        <f t="shared" si="3"/>
        <v>-1.8232953596158439</v>
      </c>
      <c r="Q16" s="16">
        <f t="shared" si="3"/>
        <v>-13.079763148728665</v>
      </c>
      <c r="R16" s="16">
        <f t="shared" si="3"/>
        <v>-24.839929127461811</v>
      </c>
    </row>
    <row r="17" spans="1:18" x14ac:dyDescent="0.25">
      <c r="A17" s="2">
        <v>4</v>
      </c>
      <c r="B17" s="16">
        <f t="shared" si="2"/>
        <v>-0.28894344246924758</v>
      </c>
      <c r="C17" s="16">
        <f t="shared" si="2"/>
        <v>2.3110978228893417</v>
      </c>
      <c r="D17" s="16">
        <f t="shared" si="2"/>
        <v>6.71071783712115</v>
      </c>
      <c r="E17" s="16">
        <f t="shared" si="2"/>
        <v>8.5640295681402012</v>
      </c>
      <c r="F17" s="16">
        <f t="shared" si="2"/>
        <v>23.174501992031871</v>
      </c>
      <c r="G17" s="16">
        <f t="shared" si="2"/>
        <v>45.133654693939896</v>
      </c>
      <c r="H17" s="16">
        <f t="shared" si="2"/>
        <v>51.865921423964288</v>
      </c>
      <c r="K17" s="2">
        <v>4</v>
      </c>
      <c r="L17" s="16">
        <f t="shared" si="3"/>
        <v>0.43575520126200973</v>
      </c>
      <c r="M17" s="16">
        <f t="shared" si="3"/>
        <v>0.17382512223160923</v>
      </c>
      <c r="N17" s="16">
        <f t="shared" si="3"/>
        <v>4.1131133422725163</v>
      </c>
      <c r="O17" s="16">
        <f t="shared" si="3"/>
        <v>-2.8068260814315957</v>
      </c>
      <c r="P17" s="16">
        <f t="shared" si="3"/>
        <v>-0.97891529475756212</v>
      </c>
      <c r="Q17" s="16">
        <f t="shared" si="3"/>
        <v>-8.7716793032965121</v>
      </c>
      <c r="R17" s="16">
        <f t="shared" si="3"/>
        <v>-19.024257254120574</v>
      </c>
    </row>
    <row r="18" spans="1:18" x14ac:dyDescent="0.25">
      <c r="A18" s="2">
        <v>8</v>
      </c>
      <c r="B18" s="16">
        <f t="shared" si="2"/>
        <v>4.194808896255129E-2</v>
      </c>
      <c r="C18" s="16">
        <f t="shared" si="2"/>
        <v>3.9998017446471064</v>
      </c>
      <c r="D18" s="16">
        <f t="shared" si="2"/>
        <v>14.101137010708845</v>
      </c>
      <c r="E18" s="16">
        <f t="shared" si="2"/>
        <v>38.811040935016621</v>
      </c>
      <c r="F18" s="16">
        <f t="shared" si="2"/>
        <v>51.585969391775812</v>
      </c>
      <c r="G18" s="16">
        <f t="shared" si="2"/>
        <v>58.374771881675557</v>
      </c>
      <c r="H18" s="16">
        <f t="shared" si="2"/>
        <v>59.404482702335848</v>
      </c>
      <c r="K18" s="2">
        <v>8</v>
      </c>
      <c r="L18" s="16">
        <f t="shared" si="3"/>
        <v>0.78029153749752178</v>
      </c>
      <c r="M18" s="16">
        <f t="shared" si="3"/>
        <v>0.47122216833004477</v>
      </c>
      <c r="N18" s="16">
        <f t="shared" si="3"/>
        <v>4.9824329566271413</v>
      </c>
      <c r="O18" s="16">
        <f t="shared" si="3"/>
        <v>-1.5936214149923462</v>
      </c>
      <c r="P18" s="16">
        <f t="shared" si="3"/>
        <v>0.30517149283461642</v>
      </c>
      <c r="Q18" s="16">
        <f t="shared" si="3"/>
        <v>-4.7437462095777834</v>
      </c>
      <c r="R18" s="16">
        <f t="shared" si="3"/>
        <v>-5.4338699779256165</v>
      </c>
    </row>
    <row r="19" spans="1:18" x14ac:dyDescent="0.25">
      <c r="A19" s="2">
        <v>16</v>
      </c>
      <c r="B19" s="16">
        <f t="shared" si="2"/>
        <v>1.2591660397786693</v>
      </c>
      <c r="C19" s="16">
        <f t="shared" si="2"/>
        <v>16.675270458320242</v>
      </c>
      <c r="D19" s="16">
        <f t="shared" si="2"/>
        <v>49.869400332293864</v>
      </c>
      <c r="E19" s="16">
        <f t="shared" si="2"/>
        <v>62.451910340140756</v>
      </c>
      <c r="F19" s="16">
        <f t="shared" si="2"/>
        <v>59.023293897466743</v>
      </c>
      <c r="G19" s="16">
        <f t="shared" si="2"/>
        <v>53.376185994050672</v>
      </c>
      <c r="H19" s="16">
        <f t="shared" si="2"/>
        <v>53.341339138528035</v>
      </c>
      <c r="K19" s="2">
        <v>16</v>
      </c>
      <c r="L19" s="16">
        <f t="shared" si="3"/>
        <v>3.3242437735431971</v>
      </c>
      <c r="M19" s="16">
        <f t="shared" si="3"/>
        <v>4.3447896570086746</v>
      </c>
      <c r="N19" s="16">
        <f t="shared" si="3"/>
        <v>8.6402110788731967</v>
      </c>
      <c r="O19" s="16">
        <f t="shared" si="3"/>
        <v>2.9321154572952319</v>
      </c>
      <c r="P19" s="16">
        <f t="shared" si="3"/>
        <v>2.0340374430430308</v>
      </c>
      <c r="Q19" s="16">
        <f t="shared" si="3"/>
        <v>0.87821333023146864</v>
      </c>
      <c r="R19" s="16">
        <f t="shared" si="3"/>
        <v>-0.78499220539786951</v>
      </c>
    </row>
    <row r="20" spans="1:18" x14ac:dyDescent="0.25">
      <c r="A20" s="2">
        <v>28</v>
      </c>
      <c r="B20" s="16">
        <f t="shared" si="2"/>
        <v>1.2981233984440987</v>
      </c>
      <c r="C20" s="16">
        <f t="shared" si="2"/>
        <v>34.144298659348834</v>
      </c>
      <c r="D20" s="16">
        <f t="shared" si="2"/>
        <v>64.589738068611993</v>
      </c>
      <c r="E20" s="16">
        <f t="shared" si="2"/>
        <v>57.487503943937959</v>
      </c>
      <c r="F20" s="16">
        <f t="shared" si="2"/>
        <v>51.02373618409132</v>
      </c>
      <c r="G20" s="16">
        <f t="shared" si="2"/>
        <v>48.055261545317805</v>
      </c>
      <c r="H20" s="16">
        <f t="shared" si="2"/>
        <v>48.14221154120245</v>
      </c>
      <c r="K20" s="2">
        <v>28</v>
      </c>
      <c r="L20" s="16">
        <f t="shared" si="3"/>
        <v>4.1446637533228285</v>
      </c>
      <c r="M20" s="16">
        <f t="shared" si="3"/>
        <v>7.8949614466328439</v>
      </c>
      <c r="N20" s="16">
        <f t="shared" si="3"/>
        <v>11.113111014928448</v>
      </c>
      <c r="O20" s="16">
        <f t="shared" si="3"/>
        <v>6.8588643631542059</v>
      </c>
      <c r="P20" s="16">
        <f t="shared" si="3"/>
        <v>2.8354035530521959</v>
      </c>
      <c r="Q20" s="16">
        <f t="shared" si="3"/>
        <v>3.8980567184297037</v>
      </c>
      <c r="R20" s="16">
        <f t="shared" si="3"/>
        <v>2.4390255412578163</v>
      </c>
    </row>
    <row r="24" spans="1:18" x14ac:dyDescent="0.25">
      <c r="A24" s="1" t="s">
        <v>40</v>
      </c>
      <c r="K24" s="1" t="s">
        <v>34</v>
      </c>
    </row>
    <row r="25" spans="1:18" x14ac:dyDescent="0.25">
      <c r="A25" s="1" t="s">
        <v>2</v>
      </c>
      <c r="K25" s="1" t="s">
        <v>2</v>
      </c>
    </row>
    <row r="26" spans="1:18" x14ac:dyDescent="0.25">
      <c r="A26" s="17" t="s">
        <v>32</v>
      </c>
      <c r="B26" s="23" t="s">
        <v>1</v>
      </c>
      <c r="C26" s="24"/>
      <c r="D26" s="24"/>
      <c r="E26" s="24"/>
      <c r="F26" s="24"/>
      <c r="G26" s="24"/>
      <c r="H26" s="25"/>
      <c r="K26" s="17" t="s">
        <v>32</v>
      </c>
      <c r="L26" s="23" t="s">
        <v>1</v>
      </c>
      <c r="M26" s="24"/>
      <c r="N26" s="24"/>
      <c r="O26" s="24"/>
      <c r="P26" s="24"/>
      <c r="Q26" s="24"/>
      <c r="R26" s="25"/>
    </row>
    <row r="27" spans="1:18" x14ac:dyDescent="0.25">
      <c r="A27" s="17"/>
      <c r="B27" s="2">
        <v>64</v>
      </c>
      <c r="C27" s="2">
        <v>128</v>
      </c>
      <c r="D27" s="2">
        <v>256</v>
      </c>
      <c r="E27" s="2">
        <v>512</v>
      </c>
      <c r="F27" s="2">
        <v>1024</v>
      </c>
      <c r="G27" s="2">
        <v>2048</v>
      </c>
      <c r="H27" s="2">
        <v>4096</v>
      </c>
      <c r="K27" s="17"/>
      <c r="L27" s="2">
        <v>64</v>
      </c>
      <c r="M27" s="2">
        <v>128</v>
      </c>
      <c r="N27" s="2">
        <v>256</v>
      </c>
      <c r="O27" s="2">
        <v>512</v>
      </c>
      <c r="P27" s="2">
        <v>1024</v>
      </c>
      <c r="Q27" s="2">
        <v>2048</v>
      </c>
      <c r="R27" s="2">
        <v>4096</v>
      </c>
    </row>
    <row r="28" spans="1:18" x14ac:dyDescent="0.25">
      <c r="A28" s="2">
        <v>1</v>
      </c>
      <c r="B28" s="3">
        <f>313135.58/1024</f>
        <v>305.79646484375002</v>
      </c>
      <c r="C28" s="3">
        <f>585005.9/1024</f>
        <v>571.29482421875002</v>
      </c>
      <c r="D28" s="3">
        <f>1029105.9/1024</f>
        <v>1004.98623046875</v>
      </c>
      <c r="E28" s="3">
        <v>1608.44</v>
      </c>
      <c r="F28" s="3">
        <v>1763.54</v>
      </c>
      <c r="G28" s="3">
        <v>1967.28</v>
      </c>
      <c r="H28" s="3">
        <v>1932.11</v>
      </c>
      <c r="K28" s="2">
        <v>1</v>
      </c>
      <c r="L28" s="3">
        <v>313.89</v>
      </c>
      <c r="M28" s="3">
        <v>596.97</v>
      </c>
      <c r="N28" s="3">
        <v>1078.3</v>
      </c>
      <c r="O28" s="3">
        <v>1820.6</v>
      </c>
      <c r="P28" s="3">
        <v>2521.4899999999998</v>
      </c>
      <c r="Q28" s="3">
        <v>2957.47</v>
      </c>
      <c r="R28" s="3">
        <v>3417.96</v>
      </c>
    </row>
    <row r="29" spans="1:18" x14ac:dyDescent="0.25">
      <c r="A29" s="2">
        <v>2</v>
      </c>
      <c r="B29" s="3">
        <f>601103.58/1024</f>
        <v>587.01521484374996</v>
      </c>
      <c r="C29" s="3">
        <v>1105.5</v>
      </c>
      <c r="D29" s="3">
        <v>1951.69</v>
      </c>
      <c r="E29" s="3">
        <v>3108.86</v>
      </c>
      <c r="F29" s="3">
        <v>3717.23</v>
      </c>
      <c r="G29" s="3">
        <v>3883.34</v>
      </c>
      <c r="H29" s="3">
        <v>3860.67</v>
      </c>
      <c r="K29" s="2">
        <v>2</v>
      </c>
      <c r="L29" s="3">
        <v>610.77</v>
      </c>
      <c r="M29" s="3">
        <v>1165.97</v>
      </c>
      <c r="N29" s="3">
        <v>2109.34</v>
      </c>
      <c r="O29" s="3">
        <v>3479.32</v>
      </c>
      <c r="P29" s="3">
        <v>4873.93</v>
      </c>
      <c r="Q29" s="3">
        <v>5742.18</v>
      </c>
      <c r="R29" s="3">
        <v>6629.54</v>
      </c>
    </row>
    <row r="30" spans="1:18" x14ac:dyDescent="0.25">
      <c r="A30" s="2">
        <v>4</v>
      </c>
      <c r="B30" s="3">
        <v>1141.8</v>
      </c>
      <c r="C30" s="3">
        <v>2148.62</v>
      </c>
      <c r="D30" s="3">
        <v>3780.46</v>
      </c>
      <c r="E30" s="3">
        <v>5942.35</v>
      </c>
      <c r="F30" s="3">
        <v>6512.58</v>
      </c>
      <c r="G30" s="3">
        <v>6763.89</v>
      </c>
      <c r="H30" s="3">
        <v>7113.95</v>
      </c>
      <c r="K30" s="2">
        <v>4</v>
      </c>
      <c r="L30" s="3">
        <v>1181.3</v>
      </c>
      <c r="M30" s="3">
        <v>2245.21</v>
      </c>
      <c r="N30" s="3">
        <v>4088.69</v>
      </c>
      <c r="O30" s="3">
        <v>6657.98</v>
      </c>
      <c r="P30" s="3">
        <v>9396.7800000000007</v>
      </c>
      <c r="Q30" s="3">
        <v>11418.59</v>
      </c>
      <c r="R30" s="3">
        <v>12814.86</v>
      </c>
    </row>
    <row r="31" spans="1:18" x14ac:dyDescent="0.25">
      <c r="A31" s="2">
        <v>8</v>
      </c>
      <c r="B31" s="3">
        <v>2273.2600000000002</v>
      </c>
      <c r="C31" s="3">
        <v>4256.5</v>
      </c>
      <c r="D31" s="3">
        <v>7403.79</v>
      </c>
      <c r="E31" s="3">
        <v>7986.79</v>
      </c>
      <c r="F31" s="3">
        <v>8020.92</v>
      </c>
      <c r="G31" s="3">
        <v>8028.01</v>
      </c>
      <c r="H31" s="3">
        <v>8013.11</v>
      </c>
      <c r="K31" s="2">
        <v>8</v>
      </c>
      <c r="L31" s="3">
        <v>2318.14</v>
      </c>
      <c r="M31" s="3">
        <v>4414.5</v>
      </c>
      <c r="N31" s="3">
        <v>8013.73</v>
      </c>
      <c r="O31" s="3">
        <v>12923.36</v>
      </c>
      <c r="P31" s="3">
        <v>17665.599999999999</v>
      </c>
      <c r="Q31" s="3">
        <v>20480.439999999999</v>
      </c>
      <c r="R31" s="3">
        <v>22119.759999999998</v>
      </c>
    </row>
    <row r="32" spans="1:18" x14ac:dyDescent="0.25">
      <c r="A32" s="2">
        <v>16</v>
      </c>
      <c r="B32" s="3">
        <v>4535.5</v>
      </c>
      <c r="C32" s="3">
        <v>7931.43</v>
      </c>
      <c r="D32" s="3">
        <v>6406.41</v>
      </c>
      <c r="E32" s="3">
        <v>6235.33</v>
      </c>
      <c r="F32" s="3">
        <v>6193.34</v>
      </c>
      <c r="G32" s="3">
        <v>6180</v>
      </c>
      <c r="H32" s="3">
        <v>6168.75</v>
      </c>
      <c r="K32" s="2">
        <v>16</v>
      </c>
      <c r="L32" s="3">
        <v>4615.16</v>
      </c>
      <c r="M32" s="3">
        <v>8715.7099999999991</v>
      </c>
      <c r="N32" s="3">
        <v>15507.5</v>
      </c>
      <c r="O32" s="3">
        <v>23465.37</v>
      </c>
      <c r="P32" s="3">
        <v>27273.35</v>
      </c>
      <c r="Q32" s="3">
        <v>28116.7</v>
      </c>
      <c r="R32" s="3">
        <v>28569.91</v>
      </c>
    </row>
    <row r="33" spans="1:18" x14ac:dyDescent="0.25">
      <c r="A33" s="2">
        <v>28</v>
      </c>
      <c r="B33" s="3">
        <v>6514.75</v>
      </c>
      <c r="C33" s="3">
        <v>5637.34</v>
      </c>
      <c r="D33" s="3">
        <v>5589.39</v>
      </c>
      <c r="E33" s="3">
        <v>5567.26</v>
      </c>
      <c r="F33" s="3">
        <v>5560.08</v>
      </c>
      <c r="G33" s="3">
        <v>5558.47</v>
      </c>
      <c r="H33" s="3">
        <v>5560.79</v>
      </c>
      <c r="K33" s="2">
        <v>28</v>
      </c>
      <c r="L33" s="3">
        <v>6672.55</v>
      </c>
      <c r="M33" s="3">
        <v>12541.85</v>
      </c>
      <c r="N33" s="3">
        <v>22538.61</v>
      </c>
      <c r="O33" s="3">
        <v>31650.62</v>
      </c>
      <c r="P33" s="3">
        <v>32955.56</v>
      </c>
      <c r="Q33" s="3">
        <v>33172.730000000003</v>
      </c>
      <c r="R33" s="3">
        <v>33258.400000000001</v>
      </c>
    </row>
    <row r="35" spans="1:18" x14ac:dyDescent="0.25">
      <c r="A35" s="1" t="s">
        <v>3</v>
      </c>
      <c r="K35" s="1" t="s">
        <v>3</v>
      </c>
    </row>
    <row r="36" spans="1:18" x14ac:dyDescent="0.25">
      <c r="A36" s="17" t="s">
        <v>32</v>
      </c>
      <c r="B36" s="23" t="s">
        <v>1</v>
      </c>
      <c r="C36" s="24"/>
      <c r="D36" s="24"/>
      <c r="E36" s="24"/>
      <c r="F36" s="24"/>
      <c r="G36" s="24"/>
      <c r="H36" s="25"/>
      <c r="K36" s="17" t="s">
        <v>32</v>
      </c>
      <c r="L36" s="23" t="s">
        <v>1</v>
      </c>
      <c r="M36" s="24"/>
      <c r="N36" s="24"/>
      <c r="O36" s="24"/>
      <c r="P36" s="24"/>
      <c r="Q36" s="24"/>
      <c r="R36" s="25"/>
    </row>
    <row r="37" spans="1:18" x14ac:dyDescent="0.25">
      <c r="A37" s="17"/>
      <c r="B37" s="2">
        <v>64</v>
      </c>
      <c r="C37" s="2">
        <v>128</v>
      </c>
      <c r="D37" s="2">
        <v>256</v>
      </c>
      <c r="E37" s="2">
        <v>512</v>
      </c>
      <c r="F37" s="2">
        <v>1024</v>
      </c>
      <c r="G37" s="2">
        <v>2048</v>
      </c>
      <c r="H37" s="2">
        <v>4096</v>
      </c>
      <c r="K37" s="17"/>
      <c r="L37" s="2">
        <v>64</v>
      </c>
      <c r="M37" s="2">
        <v>128</v>
      </c>
      <c r="N37" s="2">
        <v>256</v>
      </c>
      <c r="O37" s="2">
        <v>512</v>
      </c>
      <c r="P37" s="2">
        <v>1024</v>
      </c>
      <c r="Q37" s="2">
        <v>2048</v>
      </c>
      <c r="R37" s="2">
        <v>4096</v>
      </c>
    </row>
    <row r="38" spans="1:18" x14ac:dyDescent="0.25">
      <c r="A38" s="2">
        <v>1</v>
      </c>
      <c r="B38" s="3">
        <f>105091.81/1024</f>
        <v>102.628720703125</v>
      </c>
      <c r="C38" s="3">
        <f>194069.41/1024</f>
        <v>189.520908203125</v>
      </c>
      <c r="D38" s="3">
        <f>375881.15/1024</f>
        <v>367.07143554687502</v>
      </c>
      <c r="E38" s="3">
        <f>609238.8/1024</f>
        <v>594.95976562500005</v>
      </c>
      <c r="F38" s="3">
        <f>883216.61/1024</f>
        <v>862.51622070312499</v>
      </c>
      <c r="G38" s="3">
        <v>1494.51</v>
      </c>
      <c r="H38" s="3">
        <v>1863.82</v>
      </c>
      <c r="K38" s="2">
        <v>1</v>
      </c>
      <c r="L38" s="3">
        <v>209.18</v>
      </c>
      <c r="M38" s="3">
        <v>385.51</v>
      </c>
      <c r="N38" s="3">
        <v>738.5</v>
      </c>
      <c r="O38" s="3">
        <v>1066.3699999999999</v>
      </c>
      <c r="P38" s="3">
        <v>1664.1</v>
      </c>
      <c r="Q38" s="3">
        <v>2923.9</v>
      </c>
      <c r="R38" s="3">
        <v>3932.65</v>
      </c>
    </row>
    <row r="39" spans="1:18" x14ac:dyDescent="0.25">
      <c r="A39" s="2">
        <v>2</v>
      </c>
      <c r="B39" s="3">
        <f>205241.41/1024</f>
        <v>200.431064453125</v>
      </c>
      <c r="C39" s="3">
        <f>379349.71/1024</f>
        <v>370.45870117187502</v>
      </c>
      <c r="D39" s="3">
        <f>728925.19/1024</f>
        <v>711.84100585937495</v>
      </c>
      <c r="E39" s="3">
        <v>1160</v>
      </c>
      <c r="F39" s="3">
        <v>1667.76</v>
      </c>
      <c r="G39" s="3">
        <v>2728.64</v>
      </c>
      <c r="H39" s="3">
        <v>3233.48</v>
      </c>
      <c r="K39" s="2">
        <v>2</v>
      </c>
      <c r="L39" s="3">
        <v>409.7</v>
      </c>
      <c r="M39" s="3">
        <v>746.11</v>
      </c>
      <c r="N39" s="3">
        <v>1445.27</v>
      </c>
      <c r="O39" s="3">
        <v>2103.0300000000002</v>
      </c>
      <c r="P39" s="3">
        <v>3232.06</v>
      </c>
      <c r="Q39" s="3">
        <v>5742</v>
      </c>
      <c r="R39" s="3">
        <v>7816.85</v>
      </c>
    </row>
    <row r="40" spans="1:18" x14ac:dyDescent="0.25">
      <c r="A40" s="2">
        <v>4</v>
      </c>
      <c r="B40" s="3">
        <f>398413.61/1024</f>
        <v>389.07579101562499</v>
      </c>
      <c r="C40" s="3">
        <f>740906.76/1024</f>
        <v>723.54175781250001</v>
      </c>
      <c r="D40" s="3">
        <v>1387.78</v>
      </c>
      <c r="E40" s="3">
        <v>2255.13</v>
      </c>
      <c r="F40" s="3">
        <v>3137.5</v>
      </c>
      <c r="G40" s="3">
        <v>4321.21</v>
      </c>
      <c r="H40" s="3">
        <v>4914.7299999999996</v>
      </c>
      <c r="K40" s="2">
        <v>4</v>
      </c>
      <c r="L40" s="3">
        <v>773.37</v>
      </c>
      <c r="M40" s="3">
        <v>1443.98</v>
      </c>
      <c r="N40" s="3">
        <v>2751.93</v>
      </c>
      <c r="O40" s="3">
        <v>4013.43</v>
      </c>
      <c r="P40" s="3">
        <v>6140.47</v>
      </c>
      <c r="Q40" s="3">
        <v>10924.59</v>
      </c>
      <c r="R40" s="3">
        <v>14855.35</v>
      </c>
    </row>
    <row r="41" spans="1:18" x14ac:dyDescent="0.25">
      <c r="A41" s="2">
        <v>8</v>
      </c>
      <c r="B41" s="3">
        <f>775196.22/1024</f>
        <v>757.02755859374997</v>
      </c>
      <c r="C41" s="3">
        <v>1412.32</v>
      </c>
      <c r="D41" s="3">
        <v>2722.05</v>
      </c>
      <c r="E41" s="3">
        <v>4279.71</v>
      </c>
      <c r="F41" s="3">
        <v>5075.76</v>
      </c>
      <c r="G41" s="3">
        <v>5654.96</v>
      </c>
      <c r="H41" s="3">
        <v>5820.15</v>
      </c>
      <c r="K41" s="2">
        <v>8</v>
      </c>
      <c r="L41" s="3">
        <v>1516.1</v>
      </c>
      <c r="M41" s="3">
        <v>2824.57</v>
      </c>
      <c r="N41" s="3">
        <v>5387.93</v>
      </c>
      <c r="O41" s="3">
        <v>7806.12</v>
      </c>
      <c r="P41" s="3">
        <v>11813.03</v>
      </c>
      <c r="Q41" s="3">
        <v>20001.07</v>
      </c>
      <c r="R41" s="3">
        <v>26202.32</v>
      </c>
    </row>
    <row r="42" spans="1:18" x14ac:dyDescent="0.25">
      <c r="A42" s="2">
        <v>16</v>
      </c>
      <c r="B42" s="3">
        <v>1422.37</v>
      </c>
      <c r="C42" s="3">
        <v>2673.24</v>
      </c>
      <c r="D42" s="3">
        <v>5134.01</v>
      </c>
      <c r="E42" s="3">
        <v>6945.36</v>
      </c>
      <c r="F42" s="3">
        <v>5984.4</v>
      </c>
      <c r="G42" s="3">
        <v>5035.8599999999997</v>
      </c>
      <c r="H42" s="3">
        <v>5071.32</v>
      </c>
      <c r="K42" s="2">
        <v>16</v>
      </c>
      <c r="L42" s="3">
        <v>3076.79</v>
      </c>
      <c r="M42" s="3">
        <v>5727.55</v>
      </c>
      <c r="N42" s="3">
        <v>10839.55</v>
      </c>
      <c r="O42" s="3">
        <v>15716.98</v>
      </c>
      <c r="P42" s="3">
        <v>22633.31</v>
      </c>
      <c r="Q42" s="3">
        <v>31121.14</v>
      </c>
      <c r="R42" s="3">
        <v>38141.78</v>
      </c>
    </row>
    <row r="43" spans="1:18" x14ac:dyDescent="0.25">
      <c r="A43" s="2">
        <v>28</v>
      </c>
      <c r="B43" s="3">
        <v>1955.13</v>
      </c>
      <c r="C43" s="3">
        <v>3498.3</v>
      </c>
      <c r="D43" s="3">
        <v>7198.45</v>
      </c>
      <c r="E43" s="3">
        <v>6021.9</v>
      </c>
      <c r="F43" s="3">
        <v>4911.91</v>
      </c>
      <c r="G43" s="3">
        <v>4487.75</v>
      </c>
      <c r="H43" s="3">
        <v>4560.53</v>
      </c>
      <c r="K43" s="2">
        <v>28</v>
      </c>
      <c r="L43" s="3">
        <v>4743.6899999999996</v>
      </c>
      <c r="M43" s="3">
        <v>8904.5400000000009</v>
      </c>
      <c r="N43" s="3">
        <v>16611.91</v>
      </c>
      <c r="O43" s="3">
        <v>24616.32</v>
      </c>
      <c r="P43" s="3">
        <v>29865.59</v>
      </c>
      <c r="Q43" s="3">
        <v>35759.1</v>
      </c>
      <c r="R43" s="3">
        <v>42380.45</v>
      </c>
    </row>
    <row r="45" spans="1:18" x14ac:dyDescent="0.25">
      <c r="A45" s="1" t="s">
        <v>41</v>
      </c>
      <c r="K45" s="1" t="s">
        <v>42</v>
      </c>
    </row>
    <row r="46" spans="1:18" x14ac:dyDescent="0.25">
      <c r="A46" s="1" t="s">
        <v>2</v>
      </c>
      <c r="K46" s="1" t="s">
        <v>2</v>
      </c>
    </row>
    <row r="47" spans="1:18" x14ac:dyDescent="0.25">
      <c r="A47" s="17" t="s">
        <v>32</v>
      </c>
      <c r="B47" s="23" t="s">
        <v>1</v>
      </c>
      <c r="C47" s="24"/>
      <c r="D47" s="24"/>
      <c r="E47" s="24"/>
      <c r="F47" s="24"/>
      <c r="G47" s="24"/>
      <c r="H47" s="25"/>
      <c r="K47" s="17" t="s">
        <v>32</v>
      </c>
      <c r="L47" s="23" t="s">
        <v>1</v>
      </c>
      <c r="M47" s="24"/>
      <c r="N47" s="24"/>
      <c r="O47" s="24"/>
      <c r="P47" s="24"/>
      <c r="Q47" s="24"/>
      <c r="R47" s="25"/>
    </row>
    <row r="48" spans="1:18" x14ac:dyDescent="0.25">
      <c r="A48" s="17"/>
      <c r="B48" s="2">
        <v>64</v>
      </c>
      <c r="C48" s="2">
        <v>128</v>
      </c>
      <c r="D48" s="2">
        <v>256</v>
      </c>
      <c r="E48" s="2">
        <v>512</v>
      </c>
      <c r="F48" s="2">
        <v>1024</v>
      </c>
      <c r="G48" s="2">
        <v>2048</v>
      </c>
      <c r="H48" s="2">
        <v>4096</v>
      </c>
      <c r="K48" s="17"/>
      <c r="L48" s="2">
        <v>64</v>
      </c>
      <c r="M48" s="2">
        <v>128</v>
      </c>
      <c r="N48" s="2">
        <v>256</v>
      </c>
      <c r="O48" s="2">
        <v>512</v>
      </c>
      <c r="P48" s="2">
        <v>1024</v>
      </c>
      <c r="Q48" s="2">
        <v>2048</v>
      </c>
      <c r="R48" s="2">
        <v>4096</v>
      </c>
    </row>
    <row r="49" spans="1:18" x14ac:dyDescent="0.25">
      <c r="A49" s="2">
        <v>1</v>
      </c>
      <c r="B49" s="3">
        <v>308.47000000000003</v>
      </c>
      <c r="C49" s="3">
        <v>582.49</v>
      </c>
      <c r="D49" s="3">
        <v>916.24</v>
      </c>
      <c r="E49" s="3">
        <v>1381.94</v>
      </c>
      <c r="F49" s="3">
        <v>1638.55</v>
      </c>
      <c r="G49" s="3">
        <v>1656.9</v>
      </c>
      <c r="H49" s="3">
        <v>1791.68</v>
      </c>
      <c r="K49" s="2">
        <v>1</v>
      </c>
      <c r="L49" s="3">
        <v>315.94</v>
      </c>
      <c r="M49" s="3">
        <v>601.36</v>
      </c>
      <c r="N49" s="3">
        <v>1084.0999999999999</v>
      </c>
      <c r="O49" s="3">
        <v>1808.45</v>
      </c>
      <c r="P49" s="3">
        <v>2716.59</v>
      </c>
      <c r="Q49" s="3">
        <v>3316.74</v>
      </c>
      <c r="R49" s="3">
        <v>4003</v>
      </c>
    </row>
    <row r="50" spans="1:18" x14ac:dyDescent="0.25">
      <c r="A50" s="2">
        <v>2</v>
      </c>
      <c r="B50" s="3">
        <v>614.04</v>
      </c>
      <c r="C50" s="3">
        <v>1155.6199999999999</v>
      </c>
      <c r="D50" s="3">
        <v>1979.95</v>
      </c>
      <c r="E50" s="3">
        <v>2641.8</v>
      </c>
      <c r="F50" s="3">
        <v>2929.59</v>
      </c>
      <c r="G50" s="3">
        <v>2909.43</v>
      </c>
      <c r="H50" s="3">
        <v>2952.53</v>
      </c>
      <c r="K50" s="2">
        <v>2</v>
      </c>
      <c r="L50" s="3">
        <v>619.25</v>
      </c>
      <c r="M50" s="3">
        <v>1192.76</v>
      </c>
      <c r="N50" s="3">
        <v>2166.94</v>
      </c>
      <c r="O50" s="3">
        <v>3635.34</v>
      </c>
      <c r="P50" s="3">
        <v>5498.97</v>
      </c>
      <c r="Q50" s="3">
        <v>6838.22</v>
      </c>
      <c r="R50" s="3">
        <v>8145.2</v>
      </c>
    </row>
    <row r="51" spans="1:18" x14ac:dyDescent="0.25">
      <c r="A51" s="2">
        <v>4</v>
      </c>
      <c r="B51" s="3">
        <v>1171.95</v>
      </c>
      <c r="C51" s="3">
        <v>2193.48</v>
      </c>
      <c r="D51" s="3">
        <v>3518.62</v>
      </c>
      <c r="E51" s="3">
        <v>2905.81</v>
      </c>
      <c r="F51" s="3">
        <v>2826.16</v>
      </c>
      <c r="G51" s="3">
        <v>2780.65</v>
      </c>
      <c r="H51" s="3">
        <v>2758.5</v>
      </c>
      <c r="K51" s="2">
        <v>4</v>
      </c>
      <c r="L51" s="3">
        <v>1193.95</v>
      </c>
      <c r="M51" s="3">
        <v>2284.54</v>
      </c>
      <c r="N51" s="3">
        <v>4155.96</v>
      </c>
      <c r="O51" s="3">
        <v>6965.51</v>
      </c>
      <c r="P51" s="3">
        <v>10532.57</v>
      </c>
      <c r="Q51" s="3">
        <v>12994.54</v>
      </c>
      <c r="R51" s="3">
        <v>15227.35</v>
      </c>
    </row>
    <row r="52" spans="1:18" x14ac:dyDescent="0.25">
      <c r="A52" s="2">
        <v>8</v>
      </c>
      <c r="B52" s="3">
        <v>2311.15</v>
      </c>
      <c r="C52" s="3">
        <v>2999.28</v>
      </c>
      <c r="D52" s="3">
        <v>2866.55</v>
      </c>
      <c r="E52" s="3">
        <v>2808.2</v>
      </c>
      <c r="F52" s="3">
        <v>2758</v>
      </c>
      <c r="G52" s="3">
        <v>2721.64</v>
      </c>
      <c r="H52" s="3">
        <v>2696.22</v>
      </c>
      <c r="K52" s="2">
        <v>8</v>
      </c>
      <c r="L52" s="3">
        <v>2345.85</v>
      </c>
      <c r="M52" s="3">
        <v>4487.97</v>
      </c>
      <c r="N52" s="3">
        <v>8092.83</v>
      </c>
      <c r="O52" s="3">
        <v>13388.57</v>
      </c>
      <c r="P52" s="3">
        <v>19209.89</v>
      </c>
      <c r="Q52" s="3">
        <v>21851.85</v>
      </c>
      <c r="R52" s="3">
        <v>23614.65</v>
      </c>
    </row>
    <row r="53" spans="1:18" x14ac:dyDescent="0.25">
      <c r="A53" s="2">
        <v>16</v>
      </c>
      <c r="B53" s="3">
        <v>2830.07</v>
      </c>
      <c r="C53" s="3">
        <v>2723.75</v>
      </c>
      <c r="D53" s="3">
        <v>2663.75</v>
      </c>
      <c r="E53" s="3">
        <v>2615.75</v>
      </c>
      <c r="F53" s="3">
        <v>2569.94</v>
      </c>
      <c r="G53" s="3">
        <v>2542.9699999999998</v>
      </c>
      <c r="H53" s="3">
        <v>2529.41</v>
      </c>
      <c r="K53" s="2">
        <v>16</v>
      </c>
      <c r="L53" s="3">
        <v>4641.76</v>
      </c>
      <c r="M53" s="3">
        <v>8800.9</v>
      </c>
      <c r="N53" s="3">
        <v>15417.69</v>
      </c>
      <c r="O53" s="3">
        <v>23184.53</v>
      </c>
      <c r="P53" s="3">
        <v>27181.85</v>
      </c>
      <c r="Q53" s="3">
        <v>27325.75</v>
      </c>
      <c r="R53" s="3">
        <v>27688.71</v>
      </c>
    </row>
    <row r="54" spans="1:18" x14ac:dyDescent="0.25">
      <c r="A54" s="2">
        <v>28</v>
      </c>
      <c r="B54" s="3">
        <v>2561.38</v>
      </c>
      <c r="C54" s="3">
        <v>2542.2399999999998</v>
      </c>
      <c r="D54" s="3">
        <v>2533.9899999999998</v>
      </c>
      <c r="E54" s="3">
        <v>2528.75</v>
      </c>
      <c r="F54" s="3">
        <v>2523.35</v>
      </c>
      <c r="G54" s="3">
        <v>2530.09</v>
      </c>
      <c r="H54" s="3">
        <v>2522.1</v>
      </c>
      <c r="K54" s="2">
        <v>28</v>
      </c>
      <c r="L54" s="3">
        <v>6769.71</v>
      </c>
      <c r="M54" s="3">
        <v>12643.68</v>
      </c>
      <c r="N54" s="3">
        <v>22925.99</v>
      </c>
      <c r="O54" s="3">
        <v>31822.73</v>
      </c>
      <c r="P54" s="3">
        <v>32387.54</v>
      </c>
      <c r="Q54" s="3">
        <v>32163.45</v>
      </c>
      <c r="R54" s="3">
        <v>32353.64</v>
      </c>
    </row>
    <row r="56" spans="1:18" x14ac:dyDescent="0.25">
      <c r="A56" s="1" t="s">
        <v>3</v>
      </c>
      <c r="K56" s="1" t="s">
        <v>3</v>
      </c>
    </row>
    <row r="57" spans="1:18" x14ac:dyDescent="0.25">
      <c r="A57" s="20" t="s">
        <v>32</v>
      </c>
      <c r="B57" s="19" t="s">
        <v>1</v>
      </c>
      <c r="C57" s="19"/>
      <c r="D57" s="19"/>
      <c r="E57" s="19"/>
      <c r="F57" s="19"/>
      <c r="G57" s="19"/>
      <c r="H57" s="19"/>
      <c r="K57" s="20" t="s">
        <v>32</v>
      </c>
      <c r="L57" s="19" t="s">
        <v>1</v>
      </c>
      <c r="M57" s="19"/>
      <c r="N57" s="19"/>
      <c r="O57" s="19"/>
      <c r="P57" s="19"/>
      <c r="Q57" s="19"/>
      <c r="R57" s="19"/>
    </row>
    <row r="58" spans="1:18" x14ac:dyDescent="0.25">
      <c r="A58" s="20"/>
      <c r="B58" s="2">
        <v>64</v>
      </c>
      <c r="C58" s="2">
        <v>128</v>
      </c>
      <c r="D58" s="2">
        <v>256</v>
      </c>
      <c r="E58" s="2">
        <v>512</v>
      </c>
      <c r="F58" s="2">
        <v>1024</v>
      </c>
      <c r="G58" s="2">
        <v>2048</v>
      </c>
      <c r="H58" s="2">
        <v>4096</v>
      </c>
      <c r="K58" s="20"/>
      <c r="L58" s="2">
        <v>64</v>
      </c>
      <c r="M58" s="2">
        <v>128</v>
      </c>
      <c r="N58" s="2">
        <v>256</v>
      </c>
      <c r="O58" s="2">
        <v>512</v>
      </c>
      <c r="P58" s="2">
        <v>1024</v>
      </c>
      <c r="Q58" s="2">
        <v>2048</v>
      </c>
      <c r="R58" s="2">
        <v>4096</v>
      </c>
    </row>
    <row r="59" spans="1:18" x14ac:dyDescent="0.25">
      <c r="A59" s="2">
        <v>1</v>
      </c>
      <c r="B59" s="3">
        <v>104.69</v>
      </c>
      <c r="C59" s="3">
        <v>190.22</v>
      </c>
      <c r="D59" s="3">
        <v>352.29</v>
      </c>
      <c r="E59" s="3">
        <v>596.98</v>
      </c>
      <c r="F59" s="3">
        <v>810.78</v>
      </c>
      <c r="G59" s="3">
        <v>1309.74</v>
      </c>
      <c r="H59" s="3">
        <v>1666.52</v>
      </c>
      <c r="K59" s="2">
        <v>1</v>
      </c>
      <c r="L59" s="3">
        <v>206.99</v>
      </c>
      <c r="M59" s="3">
        <v>385.01</v>
      </c>
      <c r="N59" s="3">
        <v>695.73</v>
      </c>
      <c r="O59" s="3">
        <v>1095.55</v>
      </c>
      <c r="P59" s="3">
        <v>1651.41</v>
      </c>
      <c r="Q59" s="3">
        <v>3102.55</v>
      </c>
      <c r="R59" s="3">
        <v>4699.75</v>
      </c>
    </row>
    <row r="60" spans="1:18" x14ac:dyDescent="0.25">
      <c r="A60" s="2">
        <v>2</v>
      </c>
      <c r="B60" s="3">
        <v>202.17</v>
      </c>
      <c r="C60" s="3">
        <v>366.38</v>
      </c>
      <c r="D60" s="3">
        <v>683.1</v>
      </c>
      <c r="E60" s="3">
        <v>1134.6099999999999</v>
      </c>
      <c r="F60" s="3">
        <v>1499.47</v>
      </c>
      <c r="G60" s="3">
        <v>2155.61</v>
      </c>
      <c r="H60" s="3">
        <v>2441.35</v>
      </c>
      <c r="K60" s="2">
        <v>2</v>
      </c>
      <c r="L60" s="3">
        <v>401.91</v>
      </c>
      <c r="M60" s="3">
        <v>758.5</v>
      </c>
      <c r="N60" s="3">
        <v>1404.35</v>
      </c>
      <c r="O60" s="3">
        <v>2177.9</v>
      </c>
      <c r="P60" s="3">
        <v>3290.99</v>
      </c>
      <c r="Q60" s="3">
        <v>6493.04</v>
      </c>
      <c r="R60" s="3">
        <v>9758.5499999999993</v>
      </c>
    </row>
    <row r="61" spans="1:18" x14ac:dyDescent="0.25">
      <c r="A61" s="2">
        <v>4</v>
      </c>
      <c r="B61" s="3">
        <v>390.2</v>
      </c>
      <c r="C61" s="3">
        <v>706.82</v>
      </c>
      <c r="D61" s="3">
        <v>1294.6500000000001</v>
      </c>
      <c r="E61" s="3">
        <v>2062</v>
      </c>
      <c r="F61" s="3">
        <v>2410.4</v>
      </c>
      <c r="G61" s="3">
        <v>2370.89</v>
      </c>
      <c r="H61" s="3">
        <v>2365.66</v>
      </c>
      <c r="K61" s="2">
        <v>4</v>
      </c>
      <c r="L61" s="3">
        <v>770</v>
      </c>
      <c r="M61" s="3">
        <v>1441.47</v>
      </c>
      <c r="N61" s="3">
        <v>2638.74</v>
      </c>
      <c r="O61" s="3">
        <v>4126.08</v>
      </c>
      <c r="P61" s="3">
        <v>6200.58</v>
      </c>
      <c r="Q61" s="3">
        <v>11882.86</v>
      </c>
      <c r="R61" s="3">
        <v>17681.47</v>
      </c>
    </row>
    <row r="62" spans="1:18" x14ac:dyDescent="0.25">
      <c r="A62" s="2">
        <v>8</v>
      </c>
      <c r="B62" s="3">
        <v>756.71</v>
      </c>
      <c r="C62" s="3">
        <v>1355.83</v>
      </c>
      <c r="D62" s="3">
        <v>2338.21</v>
      </c>
      <c r="E62" s="3">
        <v>2618.71</v>
      </c>
      <c r="F62" s="3">
        <v>2457.38</v>
      </c>
      <c r="G62" s="3">
        <v>2353.89</v>
      </c>
      <c r="H62" s="3">
        <v>2362.7199999999998</v>
      </c>
      <c r="K62" s="2">
        <v>8</v>
      </c>
      <c r="L62" s="3">
        <v>1504.27</v>
      </c>
      <c r="M62" s="3">
        <v>2811.26</v>
      </c>
      <c r="N62" s="3">
        <v>5119.4799999999996</v>
      </c>
      <c r="O62" s="3">
        <v>7930.52</v>
      </c>
      <c r="P62" s="3">
        <v>11776.98</v>
      </c>
      <c r="Q62" s="3">
        <v>20949.87</v>
      </c>
      <c r="R62" s="3">
        <v>27626.12</v>
      </c>
    </row>
    <row r="63" spans="1:18" x14ac:dyDescent="0.25">
      <c r="A63" s="2">
        <v>16</v>
      </c>
      <c r="B63" s="3">
        <v>1404.46</v>
      </c>
      <c r="C63" s="3">
        <v>2227.4699999999998</v>
      </c>
      <c r="D63" s="3">
        <v>2573.71</v>
      </c>
      <c r="E63" s="3">
        <v>2607.85</v>
      </c>
      <c r="F63" s="3">
        <v>2452.21</v>
      </c>
      <c r="G63" s="3">
        <v>2347.91</v>
      </c>
      <c r="H63" s="3">
        <v>2366.21</v>
      </c>
      <c r="K63" s="2">
        <v>16</v>
      </c>
      <c r="L63" s="3">
        <v>2974.51</v>
      </c>
      <c r="M63" s="3">
        <v>5478.7</v>
      </c>
      <c r="N63" s="3">
        <v>9902.99</v>
      </c>
      <c r="O63" s="3">
        <v>15256.14</v>
      </c>
      <c r="P63" s="3">
        <v>22172.94</v>
      </c>
      <c r="Q63" s="3">
        <v>30847.83</v>
      </c>
      <c r="R63" s="3">
        <v>38441.19</v>
      </c>
    </row>
    <row r="64" spans="1:18" x14ac:dyDescent="0.25">
      <c r="A64" s="2">
        <v>28</v>
      </c>
      <c r="B64" s="3">
        <v>1929.75</v>
      </c>
      <c r="C64" s="3">
        <v>2303.83</v>
      </c>
      <c r="D64" s="3">
        <v>2548.9899999999998</v>
      </c>
      <c r="E64" s="3">
        <v>2560.06</v>
      </c>
      <c r="F64" s="3">
        <v>2405.67</v>
      </c>
      <c r="G64" s="3">
        <v>2331.15</v>
      </c>
      <c r="H64" s="3">
        <v>2364.9899999999998</v>
      </c>
      <c r="K64" s="2">
        <v>28</v>
      </c>
      <c r="L64" s="3">
        <v>4547.08</v>
      </c>
      <c r="M64" s="3">
        <v>8201.5300000000007</v>
      </c>
      <c r="N64" s="3">
        <v>14765.81</v>
      </c>
      <c r="O64" s="3">
        <v>22927.919999999998</v>
      </c>
      <c r="P64" s="3">
        <v>29018.78</v>
      </c>
      <c r="Q64" s="3">
        <v>34365.19</v>
      </c>
      <c r="R64" s="3">
        <v>41346.78</v>
      </c>
    </row>
  </sheetData>
  <mergeCells count="18">
    <mergeCell ref="L47:R47"/>
    <mergeCell ref="L36:R36"/>
    <mergeCell ref="A57:A58"/>
    <mergeCell ref="B57:H57"/>
    <mergeCell ref="K57:K58"/>
    <mergeCell ref="L57:R57"/>
    <mergeCell ref="A3:A4"/>
    <mergeCell ref="B3:H3"/>
    <mergeCell ref="K3:K4"/>
    <mergeCell ref="L3:R3"/>
    <mergeCell ref="A13:A14"/>
    <mergeCell ref="B13:H13"/>
    <mergeCell ref="K13:K14"/>
    <mergeCell ref="L13:R13"/>
    <mergeCell ref="B26:H26"/>
    <mergeCell ref="L26:R26"/>
    <mergeCell ref="B36:H36"/>
    <mergeCell ref="B47:H47"/>
  </mergeCells>
  <conditionalFormatting sqref="B15:H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H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:R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:R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D4B6-EAA3-4A25-8137-2931252AA384}">
  <dimension ref="A1:H17"/>
  <sheetViews>
    <sheetView workbookViewId="0">
      <selection activeCell="F26" sqref="F26"/>
    </sheetView>
  </sheetViews>
  <sheetFormatPr defaultRowHeight="15" x14ac:dyDescent="0.25"/>
  <cols>
    <col min="1" max="1" width="16.42578125" customWidth="1"/>
  </cols>
  <sheetData>
    <row r="1" spans="1:8" x14ac:dyDescent="0.25">
      <c r="A1" s="1" t="s">
        <v>58</v>
      </c>
    </row>
    <row r="2" spans="1:8" x14ac:dyDescent="0.25">
      <c r="A2" s="21" t="s">
        <v>36</v>
      </c>
      <c r="B2" s="23" t="s">
        <v>1</v>
      </c>
      <c r="C2" s="24"/>
      <c r="D2" s="24"/>
      <c r="E2" s="24"/>
      <c r="F2" s="24"/>
      <c r="G2" s="24"/>
      <c r="H2" s="25"/>
    </row>
    <row r="3" spans="1:8" x14ac:dyDescent="0.25">
      <c r="A3" s="22"/>
      <c r="B3" s="2">
        <v>64</v>
      </c>
      <c r="C3" s="2">
        <v>128</v>
      </c>
      <c r="D3" s="2">
        <v>256</v>
      </c>
      <c r="E3" s="2">
        <v>512</v>
      </c>
      <c r="F3" s="11">
        <v>1024</v>
      </c>
      <c r="G3" s="11">
        <v>2048</v>
      </c>
      <c r="H3" s="11">
        <v>4096</v>
      </c>
    </row>
    <row r="4" spans="1:8" x14ac:dyDescent="0.25">
      <c r="A4" s="2" t="s">
        <v>24</v>
      </c>
      <c r="B4" s="3">
        <v>5106.76</v>
      </c>
      <c r="C4" s="3">
        <v>9889.11</v>
      </c>
      <c r="D4" s="3">
        <v>19606.240000000002</v>
      </c>
      <c r="E4" s="3">
        <v>28730.81</v>
      </c>
      <c r="F4" s="3">
        <v>29245.65</v>
      </c>
      <c r="G4" s="3">
        <v>29185.62</v>
      </c>
      <c r="H4" s="3">
        <v>29516.27</v>
      </c>
    </row>
    <row r="5" spans="1:8" x14ac:dyDescent="0.25">
      <c r="A5" s="2" t="s">
        <v>25</v>
      </c>
      <c r="B5" s="9">
        <v>1530.68</v>
      </c>
      <c r="C5" s="9">
        <v>2869.25</v>
      </c>
      <c r="D5" s="9">
        <v>5500.71</v>
      </c>
      <c r="E5" s="9">
        <v>10176.27</v>
      </c>
      <c r="F5" s="9">
        <v>13503.7</v>
      </c>
      <c r="G5" s="9">
        <v>14275.66</v>
      </c>
      <c r="H5" s="9">
        <v>20186.84</v>
      </c>
    </row>
    <row r="6" spans="1:8" x14ac:dyDescent="0.25">
      <c r="A6" s="2" t="s">
        <v>26</v>
      </c>
      <c r="B6" s="3">
        <v>5091.72</v>
      </c>
      <c r="C6" s="3">
        <v>9881.32</v>
      </c>
      <c r="D6" s="3">
        <v>19039.05</v>
      </c>
      <c r="E6" s="3">
        <v>33701.75</v>
      </c>
      <c r="F6" s="3">
        <v>53241.15</v>
      </c>
      <c r="G6" s="3">
        <v>63688.44</v>
      </c>
      <c r="H6" s="3">
        <v>66945.03</v>
      </c>
    </row>
    <row r="7" spans="1:8" x14ac:dyDescent="0.25">
      <c r="A7" s="2" t="s">
        <v>27</v>
      </c>
      <c r="B7" s="3">
        <v>3129.09</v>
      </c>
      <c r="C7" s="3">
        <v>5880.45</v>
      </c>
      <c r="D7" s="3">
        <v>11057.97</v>
      </c>
      <c r="E7" s="3">
        <v>20048.310000000001</v>
      </c>
      <c r="F7" s="3">
        <v>30628.93</v>
      </c>
      <c r="G7" s="3">
        <v>49044.14</v>
      </c>
      <c r="H7" s="3">
        <v>74025.89</v>
      </c>
    </row>
    <row r="9" spans="1:8" x14ac:dyDescent="0.25">
      <c r="A9" s="1" t="s">
        <v>28</v>
      </c>
    </row>
    <row r="10" spans="1:8" x14ac:dyDescent="0.25">
      <c r="A10" s="2" t="s">
        <v>10</v>
      </c>
      <c r="B10" s="2" t="s">
        <v>29</v>
      </c>
      <c r="C10" s="2" t="s">
        <v>30</v>
      </c>
    </row>
    <row r="11" spans="1:8" x14ac:dyDescent="0.25">
      <c r="A11" s="2" t="s">
        <v>21</v>
      </c>
      <c r="B11" s="3">
        <v>0.74</v>
      </c>
      <c r="C11" s="3">
        <v>0.6</v>
      </c>
    </row>
    <row r="13" spans="1:8" x14ac:dyDescent="0.25">
      <c r="A13" s="1" t="s">
        <v>60</v>
      </c>
    </row>
    <row r="14" spans="1:8" x14ac:dyDescent="0.25">
      <c r="A14" s="21" t="s">
        <v>36</v>
      </c>
      <c r="B14" s="23" t="s">
        <v>59</v>
      </c>
      <c r="C14" s="24"/>
      <c r="D14" s="24"/>
      <c r="E14" s="24"/>
      <c r="F14" s="24"/>
      <c r="G14" s="24"/>
      <c r="H14" s="25"/>
    </row>
    <row r="15" spans="1:8" x14ac:dyDescent="0.25">
      <c r="A15" s="22"/>
      <c r="B15" s="2">
        <v>4</v>
      </c>
      <c r="C15" s="2">
        <v>8</v>
      </c>
      <c r="D15" s="2">
        <v>16</v>
      </c>
      <c r="E15" s="2">
        <v>32</v>
      </c>
      <c r="F15" s="11">
        <v>64</v>
      </c>
      <c r="G15" s="11">
        <v>128</v>
      </c>
      <c r="H15" s="11">
        <v>256</v>
      </c>
    </row>
    <row r="16" spans="1:8" x14ac:dyDescent="0.25">
      <c r="A16" s="2" t="s">
        <v>56</v>
      </c>
      <c r="B16" s="3">
        <v>658.2</v>
      </c>
      <c r="C16" s="3">
        <v>960.35</v>
      </c>
      <c r="D16" s="3">
        <v>1146.6199999999999</v>
      </c>
      <c r="E16" s="3">
        <v>1367.59</v>
      </c>
      <c r="F16" s="3">
        <v>1903.81</v>
      </c>
      <c r="G16" s="3">
        <v>2156.2600000000002</v>
      </c>
      <c r="H16" s="3">
        <v>2394.9299999999998</v>
      </c>
    </row>
    <row r="17" spans="1:8" x14ac:dyDescent="0.25">
      <c r="A17" s="2" t="s">
        <v>57</v>
      </c>
      <c r="B17" s="9">
        <v>661.55</v>
      </c>
      <c r="C17" s="9">
        <v>954.26</v>
      </c>
      <c r="D17" s="9">
        <v>1264.9000000000001</v>
      </c>
      <c r="E17" s="9">
        <v>1437.04</v>
      </c>
      <c r="F17" s="9">
        <v>1872.59</v>
      </c>
      <c r="G17" s="9">
        <v>2150.12</v>
      </c>
      <c r="H17" s="9">
        <v>2348.96</v>
      </c>
    </row>
  </sheetData>
  <mergeCells count="4">
    <mergeCell ref="A2:A3"/>
    <mergeCell ref="B2:H2"/>
    <mergeCell ref="A14:A15"/>
    <mergeCell ref="B14:H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C4BC-D388-400F-8A1C-76474E407258}">
  <dimension ref="A1:B14"/>
  <sheetViews>
    <sheetView tabSelected="1" workbookViewId="0">
      <selection activeCell="A14" sqref="A14"/>
    </sheetView>
  </sheetViews>
  <sheetFormatPr defaultRowHeight="15" x14ac:dyDescent="0.25"/>
  <cols>
    <col min="1" max="1" width="22" customWidth="1"/>
  </cols>
  <sheetData>
    <row r="1" spans="1:2" x14ac:dyDescent="0.25">
      <c r="A1" s="14" t="s">
        <v>11</v>
      </c>
      <c r="B1" s="15"/>
    </row>
    <row r="2" spans="1:2" x14ac:dyDescent="0.25">
      <c r="A2" s="14" t="s">
        <v>12</v>
      </c>
      <c r="B2" s="15"/>
    </row>
    <row r="3" spans="1:2" x14ac:dyDescent="0.25">
      <c r="A3" s="14" t="s">
        <v>13</v>
      </c>
      <c r="B3" s="15"/>
    </row>
    <row r="4" spans="1:2" x14ac:dyDescent="0.25">
      <c r="A4" s="8" t="s">
        <v>10</v>
      </c>
      <c r="B4" s="8" t="s">
        <v>14</v>
      </c>
    </row>
    <row r="5" spans="1:2" x14ac:dyDescent="0.25">
      <c r="A5" s="8" t="s">
        <v>15</v>
      </c>
      <c r="B5" s="9">
        <v>559629312</v>
      </c>
    </row>
    <row r="6" spans="1:2" x14ac:dyDescent="0.25">
      <c r="A6" s="8" t="s">
        <v>16</v>
      </c>
      <c r="B6" s="9">
        <v>705683200</v>
      </c>
    </row>
    <row r="7" spans="1:2" x14ac:dyDescent="0.25">
      <c r="A7" s="8" t="s">
        <v>17</v>
      </c>
      <c r="B7" s="9">
        <v>2186052</v>
      </c>
    </row>
    <row r="8" spans="1:2" x14ac:dyDescent="0.25">
      <c r="A8" s="8" t="s">
        <v>18</v>
      </c>
      <c r="B8" s="9">
        <v>2756575</v>
      </c>
    </row>
    <row r="9" spans="1:2" x14ac:dyDescent="0.25">
      <c r="A9" s="8" t="s">
        <v>19</v>
      </c>
      <c r="B9" s="9">
        <v>10069187</v>
      </c>
    </row>
    <row r="10" spans="1:2" x14ac:dyDescent="0.25">
      <c r="A10" s="8" t="s">
        <v>20</v>
      </c>
      <c r="B10" s="9">
        <v>10067626</v>
      </c>
    </row>
    <row r="11" spans="1:2" x14ac:dyDescent="0.25">
      <c r="A11" s="8" t="s">
        <v>21</v>
      </c>
      <c r="B11" s="9">
        <v>0.78</v>
      </c>
    </row>
    <row r="12" spans="1:2" x14ac:dyDescent="0.25">
      <c r="A12" s="8" t="s">
        <v>22</v>
      </c>
      <c r="B12" s="9">
        <v>0.72</v>
      </c>
    </row>
    <row r="13" spans="1:2" x14ac:dyDescent="0.25">
      <c r="A13" s="8" t="s">
        <v>4</v>
      </c>
      <c r="B13" s="9">
        <v>0.91305569411316578</v>
      </c>
    </row>
    <row r="14" spans="1:2" x14ac:dyDescent="0.25">
      <c r="A14" s="12" t="s">
        <v>23</v>
      </c>
      <c r="B14" s="3">
        <f>B7/B8</f>
        <v>0.7930319327426244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I1</vt:lpstr>
      <vt:lpstr>I2</vt:lpstr>
      <vt:lpstr>I3</vt:lpstr>
      <vt:lpstr>I4</vt:lpstr>
      <vt:lpstr>I5</vt:lpstr>
      <vt:lpstr>I6</vt:lpstr>
      <vt:lpstr>I7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Gugnani</dc:creator>
  <cp:lastModifiedBy>Shashank Gugnani</cp:lastModifiedBy>
  <dcterms:created xsi:type="dcterms:W3CDTF">2020-04-06T16:50:35Z</dcterms:created>
  <dcterms:modified xsi:type="dcterms:W3CDTF">2020-11-27T17:29:19Z</dcterms:modified>
</cp:coreProperties>
</file>