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a\Desktop\"/>
    </mc:Choice>
  </mc:AlternateContent>
  <bookViews>
    <workbookView xWindow="0" yWindow="0" windowWidth="18850" windowHeight="6820" firstSheet="1" activeTab="3"/>
  </bookViews>
  <sheets>
    <sheet name="Выбросы и пропуски" sheetId="5" r:id="rId1"/>
    <sheet name="Обработка выбросов и пропусков" sheetId="6" r:id="rId2"/>
    <sheet name="Множественная импутация" sheetId="7" r:id="rId3"/>
    <sheet name="Множ имп решено" sheetId="8" r:id="rId4"/>
  </sheets>
  <definedNames>
    <definedName name="solver_adj" localSheetId="3" hidden="1">'Множ имп решено'!$N$3:$N$8</definedName>
    <definedName name="solver_adj" localSheetId="2" hidden="1">'Множественная импутация'!$N$3:$N$8</definedName>
    <definedName name="solver_cvg" localSheetId="3" hidden="1">"""""""""""""""0,0001"""""""""""""""</definedName>
    <definedName name="solver_cvg" localSheetId="2" hidden="1">"""""""0,0001"""""""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3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'Множ имп решено'!$N$3:$N$8</definedName>
    <definedName name="solver_lhs1" localSheetId="2" hidden="1">'Множественная импутация'!$N$3:$N$8</definedName>
    <definedName name="solver_lhs2" localSheetId="3" hidden="1">'Множ имп решено'!$N$3:$N$8</definedName>
    <definedName name="solver_lhs2" localSheetId="2" hidden="1">'Множественная импутация'!$N$3:$N$8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"""""""""""""""0,075"""""""""""""""</definedName>
    <definedName name="solver_mrt" localSheetId="2" hidden="1">"""""""0,075"""""""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'Множ имп решено'!$P$8</definedName>
    <definedName name="solver_opt" localSheetId="2" hidden="1">'Множественная импутация'!$P$8</definedName>
    <definedName name="solver_pre" localSheetId="3" hidden="1">"""""""""""""""0,000001"""""""""""""""</definedName>
    <definedName name="solver_pre" localSheetId="2" hidden="1">"""""""0,000001"""""""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hs1" localSheetId="3" hidden="1">'Множ имп решено'!$E$7</definedName>
    <definedName name="solver_rhs1" localSheetId="2" hidden="1">'Множественная импутация'!$E$7</definedName>
    <definedName name="solver_rhs2" localSheetId="3" hidden="1">'Множ имп решено'!$E$6</definedName>
    <definedName name="solver_rhs2" localSheetId="2" hidden="1">'Множественная импутация'!$E$6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G3" i="5"/>
  <c r="C3" i="5"/>
  <c r="B3" i="8"/>
  <c r="E3" i="8"/>
  <c r="F3" i="8"/>
  <c r="H3" i="8"/>
  <c r="B4" i="8"/>
  <c r="E4" i="8"/>
  <c r="F4" i="8"/>
  <c r="H4" i="8"/>
  <c r="B5" i="8"/>
  <c r="E5" i="8"/>
  <c r="E6" i="8"/>
  <c r="F5" i="8"/>
  <c r="H5" i="8"/>
  <c r="B6" i="8"/>
  <c r="F6" i="8"/>
  <c r="H6" i="8"/>
  <c r="B7" i="8"/>
  <c r="F7" i="8"/>
  <c r="L7" i="8"/>
  <c r="P7" i="8"/>
  <c r="B8" i="8"/>
  <c r="F8" i="8"/>
  <c r="H8" i="8"/>
  <c r="B9" i="8"/>
  <c r="F9" i="8"/>
  <c r="H9" i="8"/>
  <c r="B10" i="8"/>
  <c r="F10" i="8"/>
  <c r="H10" i="8"/>
  <c r="B11" i="8"/>
  <c r="F11" i="8"/>
  <c r="H11" i="8"/>
  <c r="B12" i="8"/>
  <c r="F12" i="8"/>
  <c r="H12" i="8"/>
  <c r="B13" i="8"/>
  <c r="F13" i="8"/>
  <c r="H13" i="8"/>
  <c r="B14" i="8"/>
  <c r="F14" i="8"/>
  <c r="L14" i="8"/>
  <c r="B15" i="8"/>
  <c r="F15" i="8"/>
  <c r="H15" i="8"/>
  <c r="B16" i="8"/>
  <c r="F16" i="8"/>
  <c r="H16" i="8"/>
  <c r="B17" i="8"/>
  <c r="F17" i="8"/>
  <c r="H17" i="8"/>
  <c r="B18" i="8"/>
  <c r="F18" i="8"/>
  <c r="H18" i="8"/>
  <c r="B19" i="8"/>
  <c r="F19" i="8"/>
  <c r="H19" i="8"/>
  <c r="B20" i="8"/>
  <c r="F20" i="8"/>
  <c r="H20" i="8"/>
  <c r="B21" i="8"/>
  <c r="F21" i="8"/>
  <c r="H21" i="8"/>
  <c r="B22" i="8"/>
  <c r="F22" i="8"/>
  <c r="L22" i="8"/>
  <c r="B23" i="8"/>
  <c r="F23" i="8"/>
  <c r="H23" i="8"/>
  <c r="B24" i="8"/>
  <c r="F24" i="8"/>
  <c r="L24" i="8"/>
  <c r="B25" i="8"/>
  <c r="F25" i="8"/>
  <c r="L25" i="8"/>
  <c r="B26" i="8"/>
  <c r="F26" i="8"/>
  <c r="B27" i="8"/>
  <c r="F27" i="8"/>
  <c r="B28" i="8"/>
  <c r="F28" i="8"/>
  <c r="B29" i="8"/>
  <c r="F29" i="8"/>
  <c r="L29" i="8"/>
  <c r="B30" i="8"/>
  <c r="F30" i="8"/>
  <c r="H30" i="8"/>
  <c r="B31" i="8"/>
  <c r="F31" i="8"/>
  <c r="H31" i="8"/>
  <c r="B32" i="8"/>
  <c r="F32" i="8"/>
  <c r="H32" i="8"/>
  <c r="B33" i="8"/>
  <c r="F33" i="8"/>
  <c r="H33" i="8"/>
  <c r="B34" i="8"/>
  <c r="F34" i="8"/>
  <c r="H34" i="8"/>
  <c r="B35" i="8"/>
  <c r="F35" i="8"/>
  <c r="H35" i="8"/>
  <c r="B36" i="8"/>
  <c r="F36" i="8"/>
  <c r="H36" i="8"/>
  <c r="B37" i="8"/>
  <c r="F37" i="8"/>
  <c r="H37" i="8"/>
  <c r="B38" i="8"/>
  <c r="F38" i="8"/>
  <c r="H38" i="8"/>
  <c r="B39" i="8"/>
  <c r="F39" i="8"/>
  <c r="H39" i="8"/>
  <c r="B40" i="8"/>
  <c r="F40" i="8"/>
  <c r="H40" i="8"/>
  <c r="B41" i="8"/>
  <c r="F41" i="8"/>
  <c r="H41" i="8"/>
  <c r="B42" i="8"/>
  <c r="F42" i="8"/>
  <c r="H42" i="8"/>
  <c r="L29" i="7"/>
  <c r="L25" i="7"/>
  <c r="L24" i="7"/>
  <c r="L22" i="7"/>
  <c r="L14" i="7"/>
  <c r="L7" i="7"/>
  <c r="K8" i="7"/>
  <c r="K7" i="7"/>
  <c r="K6" i="7"/>
  <c r="K5" i="7"/>
  <c r="K4" i="7"/>
  <c r="K3" i="7"/>
  <c r="H4" i="7"/>
  <c r="H5" i="7"/>
  <c r="H6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3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3" i="7"/>
  <c r="F42" i="7"/>
  <c r="B42" i="7"/>
  <c r="F41" i="7"/>
  <c r="B41" i="7"/>
  <c r="F40" i="7"/>
  <c r="B40" i="7"/>
  <c r="F39" i="7"/>
  <c r="B39" i="7"/>
  <c r="F38" i="7"/>
  <c r="B38" i="7"/>
  <c r="F37" i="7"/>
  <c r="B37" i="7"/>
  <c r="F36" i="7"/>
  <c r="B36" i="7"/>
  <c r="F35" i="7"/>
  <c r="B35" i="7"/>
  <c r="F34" i="7"/>
  <c r="B34" i="7"/>
  <c r="F33" i="7"/>
  <c r="B33" i="7"/>
  <c r="F32" i="7"/>
  <c r="B32" i="7"/>
  <c r="F31" i="7"/>
  <c r="B31" i="7"/>
  <c r="F30" i="7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B23" i="7"/>
  <c r="F22" i="7"/>
  <c r="B22" i="7"/>
  <c r="F21" i="7"/>
  <c r="B21" i="7"/>
  <c r="F20" i="7"/>
  <c r="B20" i="7"/>
  <c r="F19" i="7"/>
  <c r="B19" i="7"/>
  <c r="F18" i="7"/>
  <c r="B18" i="7"/>
  <c r="F17" i="7"/>
  <c r="B17" i="7"/>
  <c r="F16" i="7"/>
  <c r="B16" i="7"/>
  <c r="F15" i="7"/>
  <c r="B15" i="7"/>
  <c r="F14" i="7"/>
  <c r="B14" i="7"/>
  <c r="F13" i="7"/>
  <c r="B13" i="7"/>
  <c r="F12" i="7"/>
  <c r="B12" i="7"/>
  <c r="F11" i="7"/>
  <c r="B11" i="7"/>
  <c r="F10" i="7"/>
  <c r="B10" i="7"/>
  <c r="F9" i="7"/>
  <c r="B9" i="7"/>
  <c r="F8" i="7"/>
  <c r="B8" i="7"/>
  <c r="F7" i="7"/>
  <c r="B7" i="7"/>
  <c r="F6" i="7"/>
  <c r="B6" i="7"/>
  <c r="F5" i="7"/>
  <c r="B5" i="7"/>
  <c r="F4" i="7"/>
  <c r="E4" i="7"/>
  <c r="B4" i="7"/>
  <c r="F3" i="7"/>
  <c r="E3" i="7"/>
  <c r="B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" i="6"/>
  <c r="F22" i="6"/>
  <c r="F23" i="6"/>
  <c r="F24" i="6"/>
  <c r="F25" i="6"/>
  <c r="F26" i="6"/>
  <c r="F27" i="6"/>
  <c r="F28" i="6"/>
  <c r="F29" i="6"/>
  <c r="F30" i="6"/>
  <c r="F31" i="6"/>
  <c r="F32" i="6"/>
  <c r="F33" i="6"/>
  <c r="F21" i="6"/>
  <c r="F20" i="6"/>
  <c r="F14" i="6"/>
  <c r="F15" i="6"/>
  <c r="F16" i="6"/>
  <c r="F17" i="6"/>
  <c r="F18" i="6"/>
  <c r="F19" i="6"/>
  <c r="F13" i="6"/>
  <c r="F8" i="6"/>
  <c r="F9" i="6"/>
  <c r="F10" i="6"/>
  <c r="F11" i="6"/>
  <c r="F12" i="6"/>
  <c r="F7" i="6"/>
  <c r="F4" i="6"/>
  <c r="F5" i="6"/>
  <c r="F6" i="6"/>
  <c r="F3" i="6"/>
  <c r="E4" i="6"/>
  <c r="E3" i="6"/>
  <c r="K4" i="8"/>
  <c r="K5" i="8"/>
  <c r="K6" i="8"/>
  <c r="K7" i="8"/>
  <c r="K3" i="8"/>
  <c r="E7" i="8"/>
  <c r="C19" i="8"/>
  <c r="G19" i="8"/>
  <c r="P6" i="8"/>
  <c r="P5" i="8"/>
  <c r="P4" i="8"/>
  <c r="P3" i="8"/>
  <c r="P4" i="7"/>
  <c r="P7" i="7"/>
  <c r="P6" i="7"/>
  <c r="P5" i="7"/>
  <c r="P3" i="7"/>
  <c r="E5" i="7"/>
  <c r="E7" i="7"/>
  <c r="E5" i="6"/>
  <c r="E7" i="6"/>
  <c r="B33" i="5"/>
  <c r="C24" i="5"/>
  <c r="C25" i="5"/>
  <c r="C26" i="5"/>
  <c r="C27" i="5"/>
  <c r="C28" i="5"/>
  <c r="B17" i="5"/>
  <c r="C38" i="5"/>
  <c r="B26" i="5"/>
  <c r="B27" i="5"/>
  <c r="B31" i="5"/>
  <c r="B32" i="5"/>
  <c r="B34" i="5"/>
  <c r="B35" i="5"/>
  <c r="B36" i="5"/>
  <c r="B37" i="5"/>
  <c r="B39" i="5"/>
  <c r="B40" i="5"/>
  <c r="B41" i="5"/>
  <c r="B42" i="5"/>
  <c r="B30" i="5"/>
  <c r="B24" i="5"/>
  <c r="B25" i="5"/>
  <c r="B28" i="5"/>
  <c r="B23" i="5"/>
  <c r="B16" i="5"/>
  <c r="B18" i="5"/>
  <c r="B19" i="5"/>
  <c r="B20" i="5"/>
  <c r="B21" i="5"/>
  <c r="B15" i="5"/>
  <c r="B9" i="5"/>
  <c r="B10" i="5"/>
  <c r="B11" i="5"/>
  <c r="B12" i="5"/>
  <c r="B13" i="5"/>
  <c r="B8" i="5"/>
  <c r="B4" i="5"/>
  <c r="B5" i="5"/>
  <c r="B6" i="5"/>
  <c r="B3" i="5"/>
  <c r="B22" i="5"/>
  <c r="B7" i="5"/>
  <c r="B14" i="5"/>
  <c r="B29" i="5"/>
  <c r="C41" i="8"/>
  <c r="G41" i="8"/>
  <c r="C18" i="8"/>
  <c r="G18" i="8"/>
  <c r="C26" i="8"/>
  <c r="G26" i="8"/>
  <c r="C35" i="8"/>
  <c r="G35" i="8"/>
  <c r="C16" i="8"/>
  <c r="G16" i="8"/>
  <c r="C6" i="8"/>
  <c r="G6" i="8"/>
  <c r="C32" i="8"/>
  <c r="G32" i="8"/>
  <c r="C8" i="8"/>
  <c r="G8" i="8"/>
  <c r="C34" i="8"/>
  <c r="G34" i="8"/>
  <c r="C15" i="8"/>
  <c r="G15" i="8"/>
  <c r="C11" i="8"/>
  <c r="G11" i="8"/>
  <c r="C31" i="8"/>
  <c r="G31" i="8"/>
  <c r="C5" i="8"/>
  <c r="G5" i="8"/>
  <c r="C39" i="8"/>
  <c r="G39" i="8"/>
  <c r="C29" i="8"/>
  <c r="G29" i="8"/>
  <c r="I29" i="8"/>
  <c r="C33" i="8"/>
  <c r="G33" i="8"/>
  <c r="C40" i="8"/>
  <c r="G40" i="8"/>
  <c r="C17" i="8"/>
  <c r="G17" i="8"/>
  <c r="C23" i="8"/>
  <c r="G23" i="8"/>
  <c r="C9" i="8"/>
  <c r="G9" i="8"/>
  <c r="C4" i="8"/>
  <c r="G4" i="8"/>
  <c r="C21" i="8"/>
  <c r="G21" i="8"/>
  <c r="C42" i="8"/>
  <c r="G42" i="8"/>
  <c r="C25" i="8"/>
  <c r="G25" i="8"/>
  <c r="I25" i="8"/>
  <c r="P8" i="8"/>
  <c r="C37" i="8"/>
  <c r="G37" i="8"/>
  <c r="C24" i="8"/>
  <c r="G24" i="8"/>
  <c r="I24" i="8"/>
  <c r="C13" i="8"/>
  <c r="G13" i="8"/>
  <c r="C28" i="8"/>
  <c r="G28" i="8"/>
  <c r="C30" i="8"/>
  <c r="G30" i="8"/>
  <c r="C12" i="8"/>
  <c r="G12" i="8"/>
  <c r="C27" i="8"/>
  <c r="G27" i="8"/>
  <c r="C22" i="8"/>
  <c r="G22" i="8"/>
  <c r="I22" i="8"/>
  <c r="C36" i="8"/>
  <c r="G36" i="8"/>
  <c r="C14" i="8"/>
  <c r="G14" i="8"/>
  <c r="I14" i="8"/>
  <c r="C20" i="8"/>
  <c r="G20" i="8"/>
  <c r="C7" i="8"/>
  <c r="G7" i="8"/>
  <c r="I7" i="8"/>
  <c r="C3" i="8"/>
  <c r="G3" i="8"/>
  <c r="C10" i="8"/>
  <c r="G10" i="8"/>
  <c r="C38" i="8"/>
  <c r="G38" i="8"/>
  <c r="P8" i="7"/>
  <c r="E6" i="7"/>
  <c r="C41" i="7"/>
  <c r="C24" i="7"/>
  <c r="C20" i="7"/>
  <c r="C42" i="7"/>
  <c r="C18" i="7"/>
  <c r="E6" i="6"/>
  <c r="C29" i="6"/>
  <c r="I5" i="5"/>
  <c r="I4" i="5"/>
  <c r="F4" i="5"/>
  <c r="F3" i="5"/>
  <c r="C30" i="5"/>
  <c r="C18" i="5"/>
  <c r="C21" i="5"/>
  <c r="C17" i="5"/>
  <c r="C29" i="5"/>
  <c r="C34" i="5"/>
  <c r="C22" i="5"/>
  <c r="C10" i="5"/>
  <c r="C39" i="5"/>
  <c r="C35" i="5"/>
  <c r="C31" i="5"/>
  <c r="C23" i="5"/>
  <c r="C19" i="5"/>
  <c r="C15" i="5"/>
  <c r="C11" i="5"/>
  <c r="C7" i="5"/>
  <c r="C42" i="5"/>
  <c r="C14" i="5"/>
  <c r="C6" i="5"/>
  <c r="C41" i="5"/>
  <c r="C37" i="5"/>
  <c r="C33" i="5"/>
  <c r="C13" i="5"/>
  <c r="C9" i="5"/>
  <c r="C5" i="5"/>
  <c r="C40" i="5"/>
  <c r="C36" i="5"/>
  <c r="C32" i="5"/>
  <c r="C20" i="5"/>
  <c r="C16" i="5"/>
  <c r="C12" i="5"/>
  <c r="C8" i="5"/>
  <c r="C4" i="5"/>
  <c r="B38" i="5"/>
  <c r="C25" i="6"/>
  <c r="C38" i="6"/>
  <c r="C22" i="6"/>
  <c r="C34" i="6"/>
  <c r="C4" i="6"/>
  <c r="C23" i="6"/>
  <c r="J29" i="6"/>
  <c r="C6" i="6"/>
  <c r="C40" i="6"/>
  <c r="C13" i="6"/>
  <c r="J25" i="6"/>
  <c r="C10" i="6"/>
  <c r="C30" i="6"/>
  <c r="C18" i="6"/>
  <c r="C32" i="6"/>
  <c r="C42" i="6"/>
  <c r="C19" i="6"/>
  <c r="K8" i="8"/>
  <c r="C5" i="7"/>
  <c r="C30" i="7"/>
  <c r="C29" i="7"/>
  <c r="C10" i="7"/>
  <c r="C3" i="7"/>
  <c r="C40" i="7"/>
  <c r="C13" i="7"/>
  <c r="G13" i="7"/>
  <c r="C17" i="7"/>
  <c r="C7" i="7"/>
  <c r="G7" i="7"/>
  <c r="I7" i="7"/>
  <c r="C19" i="7"/>
  <c r="C32" i="7"/>
  <c r="C31" i="7"/>
  <c r="C36" i="7"/>
  <c r="C12" i="7"/>
  <c r="C11" i="7"/>
  <c r="C37" i="7"/>
  <c r="C26" i="7"/>
  <c r="G26" i="7"/>
  <c r="C27" i="7"/>
  <c r="C9" i="7"/>
  <c r="C34" i="7"/>
  <c r="C4" i="7"/>
  <c r="C8" i="7"/>
  <c r="C25" i="7"/>
  <c r="C21" i="7"/>
  <c r="C22" i="7"/>
  <c r="G22" i="7"/>
  <c r="I22" i="7"/>
  <c r="C35" i="7"/>
  <c r="C14" i="7"/>
  <c r="G14" i="7"/>
  <c r="I14" i="7"/>
  <c r="C38" i="7"/>
  <c r="C23" i="7"/>
  <c r="G23" i="7"/>
  <c r="C39" i="7"/>
  <c r="C6" i="7"/>
  <c r="G6" i="7"/>
  <c r="C16" i="7"/>
  <c r="C33" i="7"/>
  <c r="G33" i="7"/>
  <c r="C15" i="7"/>
  <c r="C28" i="7"/>
  <c r="G28" i="7"/>
  <c r="G18" i="7"/>
  <c r="G42" i="7"/>
  <c r="G30" i="7"/>
  <c r="G3" i="7"/>
  <c r="G20" i="7"/>
  <c r="G40" i="7"/>
  <c r="G19" i="7"/>
  <c r="G32" i="7"/>
  <c r="G27" i="7"/>
  <c r="G34" i="7"/>
  <c r="G4" i="7"/>
  <c r="G8" i="7"/>
  <c r="G21" i="7"/>
  <c r="G35" i="7"/>
  <c r="G10" i="7"/>
  <c r="G31" i="7"/>
  <c r="G17" i="7"/>
  <c r="G36" i="7"/>
  <c r="G5" i="7"/>
  <c r="G12" i="7"/>
  <c r="G29" i="7"/>
  <c r="I29" i="7"/>
  <c r="G11" i="7"/>
  <c r="G24" i="7"/>
  <c r="I24" i="7"/>
  <c r="G37" i="7"/>
  <c r="G38" i="7"/>
  <c r="G39" i="7"/>
  <c r="G16" i="7"/>
  <c r="G15" i="7"/>
  <c r="G41" i="7"/>
  <c r="C12" i="6"/>
  <c r="C27" i="6"/>
  <c r="C36" i="6"/>
  <c r="C7" i="6"/>
  <c r="C16" i="6"/>
  <c r="C9" i="6"/>
  <c r="C20" i="6"/>
  <c r="C26" i="6"/>
  <c r="C31" i="6"/>
  <c r="C35" i="6"/>
  <c r="C39" i="6"/>
  <c r="C5" i="6"/>
  <c r="C8" i="6"/>
  <c r="C14" i="6"/>
  <c r="C21" i="6"/>
  <c r="C15" i="6"/>
  <c r="C24" i="6"/>
  <c r="C28" i="6"/>
  <c r="C33" i="6"/>
  <c r="C37" i="6"/>
  <c r="C41" i="6"/>
  <c r="C3" i="6"/>
  <c r="C11" i="6"/>
  <c r="C17" i="6"/>
  <c r="I7" i="5"/>
  <c r="I6" i="5"/>
  <c r="F5" i="5"/>
  <c r="F6" i="5"/>
  <c r="J11" i="6"/>
  <c r="J41" i="6"/>
  <c r="J24" i="6"/>
  <c r="J8" i="6"/>
  <c r="J31" i="6"/>
  <c r="J16" i="6"/>
  <c r="J12" i="6"/>
  <c r="J32" i="6"/>
  <c r="J6" i="6"/>
  <c r="J4" i="6"/>
  <c r="J37" i="6"/>
  <c r="J15" i="6"/>
  <c r="J5" i="6"/>
  <c r="J26" i="6"/>
  <c r="J7" i="6"/>
  <c r="J18" i="6"/>
  <c r="J34" i="6"/>
  <c r="J33" i="6"/>
  <c r="J39" i="6"/>
  <c r="J20" i="6"/>
  <c r="J19" i="6"/>
  <c r="J30" i="6"/>
  <c r="J13" i="6"/>
  <c r="J22" i="6"/>
  <c r="J17" i="6"/>
  <c r="J21" i="6"/>
  <c r="J36" i="6"/>
  <c r="J3" i="6"/>
  <c r="J28" i="6"/>
  <c r="J14" i="6"/>
  <c r="J35" i="6"/>
  <c r="J9" i="6"/>
  <c r="J27" i="6"/>
  <c r="J42" i="6"/>
  <c r="J10" i="6"/>
  <c r="J40" i="6"/>
  <c r="J23" i="6"/>
  <c r="J38" i="6"/>
  <c r="G25" i="7"/>
  <c r="I25" i="7"/>
  <c r="G9" i="7"/>
  <c r="W3" i="5"/>
  <c r="W4" i="5"/>
  <c r="W8" i="5"/>
  <c r="W12" i="5"/>
  <c r="W16" i="5"/>
  <c r="W20" i="5"/>
  <c r="W24" i="5"/>
  <c r="W28" i="5"/>
  <c r="W32" i="5"/>
  <c r="W36" i="5"/>
  <c r="W40" i="5"/>
  <c r="W5" i="5"/>
  <c r="W17" i="5"/>
  <c r="W21" i="5"/>
  <c r="W25" i="5"/>
  <c r="W29" i="5"/>
  <c r="W33" i="5"/>
  <c r="W37" i="5"/>
  <c r="W41" i="5"/>
  <c r="W6" i="5"/>
  <c r="W10" i="5"/>
  <c r="W14" i="5"/>
  <c r="W18" i="5"/>
  <c r="W22" i="5"/>
  <c r="W26" i="5"/>
  <c r="W30" i="5"/>
  <c r="W34" i="5"/>
  <c r="W38" i="5"/>
  <c r="W42" i="5"/>
  <c r="W13" i="5"/>
  <c r="W7" i="5"/>
  <c r="W11" i="5"/>
  <c r="W15" i="5"/>
  <c r="W19" i="5"/>
  <c r="W23" i="5"/>
  <c r="W27" i="5"/>
  <c r="W31" i="5"/>
  <c r="W35" i="5"/>
  <c r="W39" i="5"/>
  <c r="W9" i="5"/>
  <c r="V3" i="5"/>
  <c r="V4" i="5"/>
  <c r="V8" i="5"/>
  <c r="V12" i="5"/>
  <c r="V16" i="5"/>
  <c r="V20" i="5"/>
  <c r="V24" i="5"/>
  <c r="V28" i="5"/>
  <c r="V32" i="5"/>
  <c r="V36" i="5"/>
  <c r="V40" i="5"/>
  <c r="V10" i="5"/>
  <c r="V26" i="5"/>
  <c r="V34" i="5"/>
  <c r="V42" i="5"/>
  <c r="V11" i="5"/>
  <c r="V15" i="5"/>
  <c r="V19" i="5"/>
  <c r="V23" i="5"/>
  <c r="V27" i="5"/>
  <c r="V31" i="5"/>
  <c r="V35" i="5"/>
  <c r="V39" i="5"/>
  <c r="V5" i="5"/>
  <c r="V9" i="5"/>
  <c r="V13" i="5"/>
  <c r="V17" i="5"/>
  <c r="V21" i="5"/>
  <c r="V25" i="5"/>
  <c r="V29" i="5"/>
  <c r="V33" i="5"/>
  <c r="V37" i="5"/>
  <c r="V41" i="5"/>
  <c r="V6" i="5"/>
  <c r="V14" i="5"/>
  <c r="V18" i="5"/>
  <c r="V22" i="5"/>
  <c r="V30" i="5"/>
  <c r="V38" i="5"/>
  <c r="V7" i="5"/>
  <c r="T3" i="5"/>
  <c r="T4" i="5"/>
  <c r="T8" i="5"/>
  <c r="T12" i="5"/>
  <c r="T16" i="5"/>
  <c r="T20" i="5"/>
  <c r="T24" i="5"/>
  <c r="T28" i="5"/>
  <c r="T32" i="5"/>
  <c r="T36" i="5"/>
  <c r="T40" i="5"/>
  <c r="T10" i="5"/>
  <c r="T5" i="5"/>
  <c r="T9" i="5"/>
  <c r="T13" i="5"/>
  <c r="T17" i="5"/>
  <c r="T21" i="5"/>
  <c r="T25" i="5"/>
  <c r="T29" i="5"/>
  <c r="T33" i="5"/>
  <c r="T37" i="5"/>
  <c r="T41" i="5"/>
  <c r="T6" i="5"/>
  <c r="T18" i="5"/>
  <c r="T22" i="5"/>
  <c r="T26" i="5"/>
  <c r="T30" i="5"/>
  <c r="T34" i="5"/>
  <c r="T38" i="5"/>
  <c r="T42" i="5"/>
  <c r="T7" i="5"/>
  <c r="T11" i="5"/>
  <c r="T15" i="5"/>
  <c r="T19" i="5"/>
  <c r="T23" i="5"/>
  <c r="T27" i="5"/>
  <c r="T31" i="5"/>
  <c r="T35" i="5"/>
  <c r="T39" i="5"/>
  <c r="T14" i="5"/>
  <c r="G24" i="5"/>
  <c r="G28" i="5"/>
  <c r="G25" i="5"/>
  <c r="G7" i="5"/>
  <c r="G31" i="5"/>
  <c r="G35" i="5"/>
  <c r="G10" i="5"/>
  <c r="G22" i="5"/>
  <c r="G26" i="5"/>
  <c r="G30" i="5"/>
  <c r="G34" i="5"/>
  <c r="G11" i="5"/>
  <c r="G15" i="5"/>
  <c r="G23" i="5"/>
  <c r="G27" i="5"/>
  <c r="G39" i="5"/>
  <c r="G42" i="5"/>
  <c r="G6" i="5"/>
  <c r="G33" i="5"/>
  <c r="G13" i="5"/>
  <c r="G36" i="5"/>
  <c r="G12" i="5"/>
  <c r="G38" i="5"/>
  <c r="G19" i="5"/>
  <c r="G29" i="5"/>
  <c r="G9" i="5"/>
  <c r="G32" i="5"/>
  <c r="G8" i="5"/>
  <c r="G18" i="5"/>
  <c r="G41" i="5"/>
  <c r="G21" i="5"/>
  <c r="G5" i="5"/>
  <c r="G20" i="5"/>
  <c r="G4" i="5"/>
  <c r="G14" i="5"/>
  <c r="G37" i="5"/>
  <c r="G17" i="5"/>
  <c r="G40" i="5"/>
  <c r="G16" i="5"/>
  <c r="F7" i="5"/>
  <c r="U4" i="5"/>
  <c r="U8" i="5"/>
  <c r="U12" i="5"/>
  <c r="U16" i="5"/>
  <c r="U20" i="5"/>
  <c r="U24" i="5"/>
  <c r="U28" i="5"/>
  <c r="U32" i="5"/>
  <c r="U36" i="5"/>
  <c r="U40" i="5"/>
  <c r="U6" i="5"/>
  <c r="U30" i="5"/>
  <c r="U42" i="5"/>
  <c r="U5" i="5"/>
  <c r="U9" i="5"/>
  <c r="U13" i="5"/>
  <c r="U17" i="5"/>
  <c r="U21" i="5"/>
  <c r="U25" i="5"/>
  <c r="U29" i="5"/>
  <c r="U33" i="5"/>
  <c r="U37" i="5"/>
  <c r="U41" i="5"/>
  <c r="U14" i="5"/>
  <c r="U18" i="5"/>
  <c r="U22" i="5"/>
  <c r="U26" i="5"/>
  <c r="U34" i="5"/>
  <c r="U38" i="5"/>
  <c r="U7" i="5"/>
  <c r="U11" i="5"/>
  <c r="U15" i="5"/>
  <c r="U19" i="5"/>
  <c r="U23" i="5"/>
  <c r="U27" i="5"/>
  <c r="U31" i="5"/>
  <c r="U35" i="5"/>
  <c r="U39" i="5"/>
  <c r="U10" i="5"/>
  <c r="D24" i="5"/>
  <c r="U3" i="5"/>
  <c r="D3" i="5"/>
  <c r="D40" i="5"/>
  <c r="D34" i="5"/>
  <c r="D17" i="5"/>
  <c r="D23" i="5"/>
  <c r="D28" i="5"/>
  <c r="D8" i="5"/>
  <c r="D9" i="5"/>
  <c r="D15" i="5"/>
  <c r="D39" i="5"/>
  <c r="D33" i="5"/>
  <c r="D32" i="5"/>
  <c r="D29" i="5"/>
  <c r="D35" i="5"/>
  <c r="D42" i="5"/>
  <c r="D25" i="5"/>
  <c r="D7" i="5"/>
  <c r="D16" i="5"/>
  <c r="D18" i="5"/>
  <c r="D27" i="5"/>
  <c r="D10" i="5"/>
  <c r="D21" i="5"/>
  <c r="D36" i="5"/>
  <c r="D31" i="5"/>
  <c r="D37" i="5"/>
  <c r="D20" i="5"/>
  <c r="D19" i="5"/>
  <c r="D6" i="5"/>
  <c r="D14" i="5"/>
  <c r="D26" i="5"/>
  <c r="D5" i="5"/>
  <c r="D12" i="5"/>
  <c r="D11" i="5"/>
  <c r="D13" i="5"/>
  <c r="D4" i="5"/>
  <c r="D41" i="5"/>
  <c r="D30" i="5"/>
  <c r="D22" i="5"/>
  <c r="D38" i="5"/>
</calcChain>
</file>

<file path=xl/sharedStrings.xml><?xml version="1.0" encoding="utf-8"?>
<sst xmlns="http://schemas.openxmlformats.org/spreadsheetml/2006/main" count="104" uniqueCount="47">
  <si>
    <t>Среднее</t>
  </si>
  <si>
    <t>Медиана</t>
  </si>
  <si>
    <t>Стандартное отклонение</t>
  </si>
  <si>
    <t>Эксцесс</t>
  </si>
  <si>
    <t>Асимметрия</t>
  </si>
  <si>
    <t>Поиск выбросов</t>
  </si>
  <si>
    <t>По значению</t>
  </si>
  <si>
    <t>Тест простой функцией</t>
  </si>
  <si>
    <r>
      <t xml:space="preserve">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</si>
  <si>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По квартилям</t>
  </si>
  <si>
    <t>Первый квартиль</t>
  </si>
  <si>
    <t>Третий квартиль</t>
  </si>
  <si>
    <t>Межквартильное</t>
  </si>
  <si>
    <t>Верхняя граница</t>
  </si>
  <si>
    <t>Нижняя граница</t>
  </si>
  <si>
    <t>Поиск пропусков</t>
  </si>
  <si>
    <t>Погрешность</t>
  </si>
  <si>
    <t>Урезанное среднее</t>
  </si>
  <si>
    <t>По погрешности (экспертный метод)</t>
  </si>
  <si>
    <t>Границы для графика</t>
  </si>
  <si>
    <t> 2.962377583</t>
  </si>
  <si>
    <t> 3.242315511</t>
  </si>
  <si>
    <t> 3.973222409</t>
  </si>
  <si>
    <t>Выбросы</t>
  </si>
  <si>
    <t>Пропуски</t>
  </si>
  <si>
    <t>Простое исключение</t>
  </si>
  <si>
    <t>Ad-hoc исключение</t>
  </si>
  <si>
    <t>Маркировка</t>
  </si>
  <si>
    <t>Этап 1 - Маркировка</t>
  </si>
  <si>
    <t>Этап 2 - Ad-hoc анализ, восстановление данных, формирование очищенной выборки и повторная маркировка</t>
  </si>
  <si>
    <t>Станд. Откл.</t>
  </si>
  <si>
    <t> 2.9623</t>
  </si>
  <si>
    <t> 3.2423</t>
  </si>
  <si>
    <t> 3.9732</t>
  </si>
  <si>
    <t>Этап 3 - Вычисление основных статистик очищенной выборки и подсчет числа импутаций</t>
  </si>
  <si>
    <t>Импутаций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</si>
  <si>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</si>
  <si>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</si>
  <si>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Этап 4 - Создание синтетической выборки на основании таблицы импутаций заполненной нулями</t>
  </si>
  <si>
    <t>Этап 6 - подбор значений импутаций эволюционным методом в промежутке квартильных границ</t>
  </si>
  <si>
    <t>Импутации подбирают таким образом, чтобы уменьшалась сумма квадратов разниц</t>
  </si>
  <si>
    <t>Этап 7 - уточнение значений импутаций методом ОПГ</t>
  </si>
  <si>
    <r>
      <t xml:space="preserve">Неупорядоченная 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</si>
  <si>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 2.962377</t>
  </si>
  <si>
    <t> 3.242315</t>
  </si>
  <si>
    <t> 3.973222</t>
  </si>
  <si>
    <t>Статистическая подстановка (медианой)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</si>
</sst>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0" fillId="0" borderId="10" xfId="1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4" borderId="10" xfId="0" applyFill="1" applyBorder="1"/>
    <xf numFmtId="0" fontId="0" fillId="5" borderId="10" xfId="0" applyFill="1" applyBorder="1"/>
    <xf numFmtId="165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9" xfId="0" applyNumberFormat="1" applyBorder="1" applyAlignment="1">
      <alignment horizontal="right"/>
    </xf>
    <xf numFmtId="0" fontId="0" fillId="0" borderId="9" xfId="0" applyBorder="1"/>
    <xf numFmtId="0" fontId="0" fillId="0" borderId="7" xfId="0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4" borderId="10" xfId="0" applyNumberFormat="1" applyFill="1" applyBorder="1"/>
    <xf numFmtId="166" fontId="0" fillId="0" borderId="7" xfId="0" applyNumberFormat="1" applyBorder="1"/>
    <xf numFmtId="166" fontId="0" fillId="0" borderId="9" xfId="0" applyNumberFormat="1" applyBorder="1"/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/>
    <xf numFmtId="166" fontId="0" fillId="0" borderId="8" xfId="0" applyNumberFormat="1" applyBorder="1"/>
    <xf numFmtId="166" fontId="0" fillId="0" borderId="12" xfId="0" applyNumberFormat="1" applyBorder="1"/>
    <xf numFmtId="0" fontId="0" fillId="0" borderId="4" xfId="0" applyFill="1" applyBorder="1"/>
    <xf numFmtId="166" fontId="0" fillId="3" borderId="8" xfId="0" applyNumberFormat="1" applyFill="1" applyBorder="1"/>
    <xf numFmtId="166" fontId="0" fillId="3" borderId="10" xfId="0" applyNumberFormat="1" applyFill="1" applyBorder="1"/>
    <xf numFmtId="166" fontId="0" fillId="3" borderId="12" xfId="0" applyNumberFormat="1" applyFill="1" applyBorder="1"/>
    <xf numFmtId="166" fontId="0" fillId="3" borderId="0" xfId="0" applyNumberFormat="1" applyFill="1"/>
    <xf numFmtId="0" fontId="0" fillId="2" borderId="6" xfId="0" applyFill="1" applyBorder="1"/>
    <xf numFmtId="166" fontId="0" fillId="0" borderId="14" xfId="0" applyNumberFormat="1" applyBorder="1"/>
    <xf numFmtId="166" fontId="0" fillId="0" borderId="14" xfId="0" applyNumberFormat="1" applyBorder="1" applyAlignment="1">
      <alignment horizontal="right"/>
    </xf>
    <xf numFmtId="166" fontId="0" fillId="0" borderId="15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разброса и границы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50-4D46-935E-F9A2D0D77EE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50-4D46-935E-F9A2D0D77EE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50-4D46-935E-F9A2D0D77EE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50-4D46-935E-F9A2D0D77EEB}"/>
              </c:ext>
            </c:extLst>
          </c:dPt>
          <c:yVal>
            <c:numRef>
              <c:f>'Выбросы и пропуски'!$A$3:$A$42</c:f>
              <c:numCache>
                <c:formatCode>0.000000000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D46-935E-F9A2D0D77EEB}"/>
            </c:ext>
          </c:extLst>
        </c:ser>
        <c:ser>
          <c:idx val="1"/>
          <c:order val="1"/>
          <c:tx>
            <c:v>Ниж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пропуски'!$T$3:$T$42</c:f>
              <c:numCache>
                <c:formatCode>General</c:formatCode>
                <c:ptCount val="40"/>
                <c:pt idx="0">
                  <c:v>-2.7433284230236019</c:v>
                </c:pt>
                <c:pt idx="1">
                  <c:v>-2.7433284230236019</c:v>
                </c:pt>
                <c:pt idx="2">
                  <c:v>-2.7433284230236019</c:v>
                </c:pt>
                <c:pt idx="3">
                  <c:v>-2.7433284230236019</c:v>
                </c:pt>
                <c:pt idx="4">
                  <c:v>-2.7433284230236019</c:v>
                </c:pt>
                <c:pt idx="5">
                  <c:v>-2.7433284230236019</c:v>
                </c:pt>
                <c:pt idx="6">
                  <c:v>-2.7433284230236019</c:v>
                </c:pt>
                <c:pt idx="7">
                  <c:v>-2.7433284230236019</c:v>
                </c:pt>
                <c:pt idx="8">
                  <c:v>-2.7433284230236019</c:v>
                </c:pt>
                <c:pt idx="9">
                  <c:v>-2.7433284230236019</c:v>
                </c:pt>
                <c:pt idx="10">
                  <c:v>-2.7433284230236019</c:v>
                </c:pt>
                <c:pt idx="11">
                  <c:v>-2.7433284230236019</c:v>
                </c:pt>
                <c:pt idx="12">
                  <c:v>-2.7433284230236019</c:v>
                </c:pt>
                <c:pt idx="13">
                  <c:v>-2.7433284230236019</c:v>
                </c:pt>
                <c:pt idx="14">
                  <c:v>-2.7433284230236019</c:v>
                </c:pt>
                <c:pt idx="15">
                  <c:v>-2.7433284230236019</c:v>
                </c:pt>
                <c:pt idx="16">
                  <c:v>-2.7433284230236019</c:v>
                </c:pt>
                <c:pt idx="17">
                  <c:v>-2.7433284230236019</c:v>
                </c:pt>
                <c:pt idx="18">
                  <c:v>-2.7433284230236019</c:v>
                </c:pt>
                <c:pt idx="19">
                  <c:v>-2.7433284230236019</c:v>
                </c:pt>
                <c:pt idx="20">
                  <c:v>-2.7433284230236019</c:v>
                </c:pt>
                <c:pt idx="21">
                  <c:v>-2.7433284230236019</c:v>
                </c:pt>
                <c:pt idx="22">
                  <c:v>-2.7433284230236019</c:v>
                </c:pt>
                <c:pt idx="23">
                  <c:v>-2.7433284230236019</c:v>
                </c:pt>
                <c:pt idx="24">
                  <c:v>-2.7433284230236019</c:v>
                </c:pt>
                <c:pt idx="25">
                  <c:v>-2.7433284230236019</c:v>
                </c:pt>
                <c:pt idx="26">
                  <c:v>-2.7433284230236019</c:v>
                </c:pt>
                <c:pt idx="27">
                  <c:v>-2.7433284230236019</c:v>
                </c:pt>
                <c:pt idx="28">
                  <c:v>-2.7433284230236019</c:v>
                </c:pt>
                <c:pt idx="29">
                  <c:v>-2.7433284230236019</c:v>
                </c:pt>
                <c:pt idx="30">
                  <c:v>-2.7433284230236019</c:v>
                </c:pt>
                <c:pt idx="31">
                  <c:v>-2.7433284230236019</c:v>
                </c:pt>
                <c:pt idx="32">
                  <c:v>-2.7433284230236019</c:v>
                </c:pt>
                <c:pt idx="33">
                  <c:v>-2.7433284230236019</c:v>
                </c:pt>
                <c:pt idx="34">
                  <c:v>-2.7433284230236019</c:v>
                </c:pt>
                <c:pt idx="35">
                  <c:v>-2.7433284230236019</c:v>
                </c:pt>
                <c:pt idx="36">
                  <c:v>-2.7433284230236019</c:v>
                </c:pt>
                <c:pt idx="37">
                  <c:v>-2.7433284230236019</c:v>
                </c:pt>
                <c:pt idx="38">
                  <c:v>-2.7433284230236019</c:v>
                </c:pt>
                <c:pt idx="39">
                  <c:v>-2.7433284230236019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50-4D46-935E-F9A2D0D77EEB}"/>
            </c:ext>
          </c:extLst>
        </c:ser>
        <c:ser>
          <c:idx val="2"/>
          <c:order val="2"/>
          <c:tx>
            <c:v>Верх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пропуски'!$U$3:$U$42</c:f>
              <c:numCache>
                <c:formatCode>General</c:formatCode>
                <c:ptCount val="40"/>
                <c:pt idx="0">
                  <c:v>8.3326645267052761</c:v>
                </c:pt>
                <c:pt idx="1">
                  <c:v>8.3326645267052761</c:v>
                </c:pt>
                <c:pt idx="2">
                  <c:v>8.3326645267052761</c:v>
                </c:pt>
                <c:pt idx="3">
                  <c:v>8.3326645267052761</c:v>
                </c:pt>
                <c:pt idx="4">
                  <c:v>8.3326645267052761</c:v>
                </c:pt>
                <c:pt idx="5">
                  <c:v>8.3326645267052761</c:v>
                </c:pt>
                <c:pt idx="6">
                  <c:v>8.3326645267052761</c:v>
                </c:pt>
                <c:pt idx="7">
                  <c:v>8.3326645267052761</c:v>
                </c:pt>
                <c:pt idx="8">
                  <c:v>8.3326645267052761</c:v>
                </c:pt>
                <c:pt idx="9">
                  <c:v>8.3326645267052761</c:v>
                </c:pt>
                <c:pt idx="10">
                  <c:v>8.3326645267052761</c:v>
                </c:pt>
                <c:pt idx="11">
                  <c:v>8.3326645267052761</c:v>
                </c:pt>
                <c:pt idx="12">
                  <c:v>8.3326645267052761</c:v>
                </c:pt>
                <c:pt idx="13">
                  <c:v>8.3326645267052761</c:v>
                </c:pt>
                <c:pt idx="14">
                  <c:v>8.3326645267052761</c:v>
                </c:pt>
                <c:pt idx="15">
                  <c:v>8.3326645267052761</c:v>
                </c:pt>
                <c:pt idx="16">
                  <c:v>8.3326645267052761</c:v>
                </c:pt>
                <c:pt idx="17">
                  <c:v>8.3326645267052761</c:v>
                </c:pt>
                <c:pt idx="18">
                  <c:v>8.3326645267052761</c:v>
                </c:pt>
                <c:pt idx="19">
                  <c:v>8.3326645267052761</c:v>
                </c:pt>
                <c:pt idx="20">
                  <c:v>8.3326645267052761</c:v>
                </c:pt>
                <c:pt idx="21">
                  <c:v>8.3326645267052761</c:v>
                </c:pt>
                <c:pt idx="22">
                  <c:v>8.3326645267052761</c:v>
                </c:pt>
                <c:pt idx="23">
                  <c:v>8.3326645267052761</c:v>
                </c:pt>
                <c:pt idx="24">
                  <c:v>8.3326645267052761</c:v>
                </c:pt>
                <c:pt idx="25">
                  <c:v>8.3326645267052761</c:v>
                </c:pt>
                <c:pt idx="26">
                  <c:v>8.3326645267052761</c:v>
                </c:pt>
                <c:pt idx="27">
                  <c:v>8.3326645267052761</c:v>
                </c:pt>
                <c:pt idx="28">
                  <c:v>8.3326645267052761</c:v>
                </c:pt>
                <c:pt idx="29">
                  <c:v>8.3326645267052761</c:v>
                </c:pt>
                <c:pt idx="30">
                  <c:v>8.3326645267052761</c:v>
                </c:pt>
                <c:pt idx="31">
                  <c:v>8.3326645267052761</c:v>
                </c:pt>
                <c:pt idx="32">
                  <c:v>8.3326645267052761</c:v>
                </c:pt>
                <c:pt idx="33">
                  <c:v>8.3326645267052761</c:v>
                </c:pt>
                <c:pt idx="34">
                  <c:v>8.3326645267052761</c:v>
                </c:pt>
                <c:pt idx="35">
                  <c:v>8.3326645267052761</c:v>
                </c:pt>
                <c:pt idx="36">
                  <c:v>8.3326645267052761</c:v>
                </c:pt>
                <c:pt idx="37">
                  <c:v>8.3326645267052761</c:v>
                </c:pt>
                <c:pt idx="38">
                  <c:v>8.3326645267052761</c:v>
                </c:pt>
                <c:pt idx="39">
                  <c:v>8.3326645267052761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50-4D46-935E-F9A2D0D77EEB}"/>
            </c:ext>
          </c:extLst>
        </c:ser>
        <c:ser>
          <c:idx val="3"/>
          <c:order val="3"/>
          <c:tx>
            <c:v>Ниж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пропуски'!$V$3:$V$42</c:f>
              <c:numCache>
                <c:formatCode>General</c:formatCode>
                <c:ptCount val="40"/>
                <c:pt idx="0">
                  <c:v>-1.8828285537136029</c:v>
                </c:pt>
                <c:pt idx="1">
                  <c:v>-1.8828285537136029</c:v>
                </c:pt>
                <c:pt idx="2">
                  <c:v>-1.8828285537136029</c:v>
                </c:pt>
                <c:pt idx="3">
                  <c:v>-1.8828285537136029</c:v>
                </c:pt>
                <c:pt idx="4">
                  <c:v>-1.8828285537136029</c:v>
                </c:pt>
                <c:pt idx="5">
                  <c:v>-1.8828285537136029</c:v>
                </c:pt>
                <c:pt idx="6">
                  <c:v>-1.8828285537136029</c:v>
                </c:pt>
                <c:pt idx="7">
                  <c:v>-1.8828285537136029</c:v>
                </c:pt>
                <c:pt idx="8">
                  <c:v>-1.8828285537136029</c:v>
                </c:pt>
                <c:pt idx="9">
                  <c:v>-1.8828285537136029</c:v>
                </c:pt>
                <c:pt idx="10">
                  <c:v>-1.8828285537136029</c:v>
                </c:pt>
                <c:pt idx="11">
                  <c:v>-1.8828285537136029</c:v>
                </c:pt>
                <c:pt idx="12">
                  <c:v>-1.8828285537136029</c:v>
                </c:pt>
                <c:pt idx="13">
                  <c:v>-1.8828285537136029</c:v>
                </c:pt>
                <c:pt idx="14">
                  <c:v>-1.8828285537136029</c:v>
                </c:pt>
                <c:pt idx="15">
                  <c:v>-1.8828285537136029</c:v>
                </c:pt>
                <c:pt idx="16">
                  <c:v>-1.8828285537136029</c:v>
                </c:pt>
                <c:pt idx="17">
                  <c:v>-1.8828285537136029</c:v>
                </c:pt>
                <c:pt idx="18">
                  <c:v>-1.8828285537136029</c:v>
                </c:pt>
                <c:pt idx="19">
                  <c:v>-1.8828285537136029</c:v>
                </c:pt>
                <c:pt idx="20">
                  <c:v>-1.8828285537136029</c:v>
                </c:pt>
                <c:pt idx="21">
                  <c:v>-1.8828285537136029</c:v>
                </c:pt>
                <c:pt idx="22">
                  <c:v>-1.8828285537136029</c:v>
                </c:pt>
                <c:pt idx="23">
                  <c:v>-1.8828285537136029</c:v>
                </c:pt>
                <c:pt idx="24">
                  <c:v>-1.8828285537136029</c:v>
                </c:pt>
                <c:pt idx="25">
                  <c:v>-1.8828285537136029</c:v>
                </c:pt>
                <c:pt idx="26">
                  <c:v>-1.8828285537136029</c:v>
                </c:pt>
                <c:pt idx="27">
                  <c:v>-1.8828285537136029</c:v>
                </c:pt>
                <c:pt idx="28">
                  <c:v>-1.8828285537136029</c:v>
                </c:pt>
                <c:pt idx="29">
                  <c:v>-1.8828285537136029</c:v>
                </c:pt>
                <c:pt idx="30">
                  <c:v>-1.8828285537136029</c:v>
                </c:pt>
                <c:pt idx="31">
                  <c:v>-1.8828285537136029</c:v>
                </c:pt>
                <c:pt idx="32">
                  <c:v>-1.8828285537136029</c:v>
                </c:pt>
                <c:pt idx="33">
                  <c:v>-1.8828285537136029</c:v>
                </c:pt>
                <c:pt idx="34">
                  <c:v>-1.8828285537136029</c:v>
                </c:pt>
                <c:pt idx="35">
                  <c:v>-1.8828285537136029</c:v>
                </c:pt>
                <c:pt idx="36">
                  <c:v>-1.8828285537136029</c:v>
                </c:pt>
                <c:pt idx="37">
                  <c:v>-1.8828285537136029</c:v>
                </c:pt>
                <c:pt idx="38">
                  <c:v>-1.8828285537136029</c:v>
                </c:pt>
                <c:pt idx="39">
                  <c:v>-1.8828285537136029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50-4D46-935E-F9A2D0D77EEB}"/>
            </c:ext>
          </c:extLst>
        </c:ser>
        <c:ser>
          <c:idx val="4"/>
          <c:order val="4"/>
          <c:tx>
            <c:v>Верх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пропуски'!$W$3:$W$42</c:f>
              <c:numCache>
                <c:formatCode>General</c:formatCode>
                <c:ptCount val="40"/>
                <c:pt idx="0">
                  <c:v>7.206869579435276</c:v>
                </c:pt>
                <c:pt idx="1">
                  <c:v>7.206869579435276</c:v>
                </c:pt>
                <c:pt idx="2">
                  <c:v>7.206869579435276</c:v>
                </c:pt>
                <c:pt idx="3">
                  <c:v>7.206869579435276</c:v>
                </c:pt>
                <c:pt idx="4">
                  <c:v>7.206869579435276</c:v>
                </c:pt>
                <c:pt idx="5">
                  <c:v>7.206869579435276</c:v>
                </c:pt>
                <c:pt idx="6">
                  <c:v>7.206869579435276</c:v>
                </c:pt>
                <c:pt idx="7">
                  <c:v>7.206869579435276</c:v>
                </c:pt>
                <c:pt idx="8">
                  <c:v>7.206869579435276</c:v>
                </c:pt>
                <c:pt idx="9">
                  <c:v>7.206869579435276</c:v>
                </c:pt>
                <c:pt idx="10">
                  <c:v>7.206869579435276</c:v>
                </c:pt>
                <c:pt idx="11">
                  <c:v>7.206869579435276</c:v>
                </c:pt>
                <c:pt idx="12">
                  <c:v>7.206869579435276</c:v>
                </c:pt>
                <c:pt idx="13">
                  <c:v>7.206869579435276</c:v>
                </c:pt>
                <c:pt idx="14">
                  <c:v>7.206869579435276</c:v>
                </c:pt>
                <c:pt idx="15">
                  <c:v>7.206869579435276</c:v>
                </c:pt>
                <c:pt idx="16">
                  <c:v>7.206869579435276</c:v>
                </c:pt>
                <c:pt idx="17">
                  <c:v>7.206869579435276</c:v>
                </c:pt>
                <c:pt idx="18">
                  <c:v>7.206869579435276</c:v>
                </c:pt>
                <c:pt idx="19">
                  <c:v>7.206869579435276</c:v>
                </c:pt>
                <c:pt idx="20">
                  <c:v>7.206869579435276</c:v>
                </c:pt>
                <c:pt idx="21">
                  <c:v>7.206869579435276</c:v>
                </c:pt>
                <c:pt idx="22">
                  <c:v>7.206869579435276</c:v>
                </c:pt>
                <c:pt idx="23">
                  <c:v>7.206869579435276</c:v>
                </c:pt>
                <c:pt idx="24">
                  <c:v>7.206869579435276</c:v>
                </c:pt>
                <c:pt idx="25">
                  <c:v>7.206869579435276</c:v>
                </c:pt>
                <c:pt idx="26">
                  <c:v>7.206869579435276</c:v>
                </c:pt>
                <c:pt idx="27">
                  <c:v>7.206869579435276</c:v>
                </c:pt>
                <c:pt idx="28">
                  <c:v>7.206869579435276</c:v>
                </c:pt>
                <c:pt idx="29">
                  <c:v>7.206869579435276</c:v>
                </c:pt>
                <c:pt idx="30">
                  <c:v>7.206869579435276</c:v>
                </c:pt>
                <c:pt idx="31">
                  <c:v>7.206869579435276</c:v>
                </c:pt>
                <c:pt idx="32">
                  <c:v>7.206869579435276</c:v>
                </c:pt>
                <c:pt idx="33">
                  <c:v>7.206869579435276</c:v>
                </c:pt>
                <c:pt idx="34">
                  <c:v>7.206869579435276</c:v>
                </c:pt>
                <c:pt idx="35">
                  <c:v>7.206869579435276</c:v>
                </c:pt>
                <c:pt idx="36">
                  <c:v>7.206869579435276</c:v>
                </c:pt>
                <c:pt idx="37">
                  <c:v>7.206869579435276</c:v>
                </c:pt>
                <c:pt idx="38">
                  <c:v>7.206869579435276</c:v>
                </c:pt>
                <c:pt idx="39">
                  <c:v>7.206869579435276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0-4D46-935E-F9A2D0D7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76448"/>
        <c:axId val="266269392"/>
      </c:scatterChart>
      <c:valAx>
        <c:axId val="6283764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69392"/>
        <c:crosses val="autoZero"/>
        <c:crossBetween val="midCat"/>
      </c:valAx>
      <c:valAx>
        <c:axId val="2662693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3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/>
              <a:t>Диаграмма разброса первоначальной и синтетической выборок</a:t>
            </a:r>
          </a:p>
        </c:rich>
      </c:tx>
      <c:layout>
        <c:manualLayout>
          <c:xMode val="edge"/>
          <c:yMode val="edge"/>
          <c:x val="0.174090113735783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yVal>
            <c:numRef>
              <c:f>'Множ имп решено'!$A$3:$A$42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AEA-916B-0FC97E6F4827}"/>
            </c:ext>
          </c:extLst>
        </c:ser>
        <c:ser>
          <c:idx val="1"/>
          <c:order val="1"/>
          <c:tx>
            <c:v>синт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yVal>
            <c:numRef>
              <c:f>'Множ имп решено'!$L$3:$L$42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3.4432006545710427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4.5796727667512043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0.72767805771720762</c:v>
                </c:pt>
                <c:pt idx="20">
                  <c:v>2.47375194253119</c:v>
                </c:pt>
                <c:pt idx="21">
                  <c:v>3.5919491905489558</c:v>
                </c:pt>
                <c:pt idx="22">
                  <c:v>1.6641002714504998</c:v>
                </c:pt>
                <c:pt idx="23">
                  <c:v>2.9623775829999999</c:v>
                </c:pt>
                <c:pt idx="24">
                  <c:v>3.2423155110000001</c:v>
                </c:pt>
                <c:pt idx="25">
                  <c:v>3.9732224089999999</c:v>
                </c:pt>
                <c:pt idx="26">
                  <c:v>2.3018890679640638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C-4AEA-916B-0FC97E6F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1968"/>
        <c:axId val="564621552"/>
      </c:scatterChart>
      <c:valAx>
        <c:axId val="5646219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552"/>
        <c:crossesAt val="0"/>
        <c:crossBetween val="midCat"/>
      </c:valAx>
      <c:valAx>
        <c:axId val="564621552"/>
        <c:scaling>
          <c:orientation val="minMax"/>
          <c:max val="17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167640</xdr:rowOff>
    </xdr:from>
    <xdr:to>
      <xdr:col>18</xdr:col>
      <xdr:colOff>502920</xdr:colOff>
      <xdr:row>24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8</xdr:row>
      <xdr:rowOff>137160</xdr:rowOff>
    </xdr:from>
    <xdr:to>
      <xdr:col>22</xdr:col>
      <xdr:colOff>411480</xdr:colOff>
      <xdr:row>25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B1" workbookViewId="0">
      <selection activeCell="I9" sqref="I9"/>
    </sheetView>
  </sheetViews>
  <sheetFormatPr defaultRowHeight="14.5" x14ac:dyDescent="0.35"/>
  <cols>
    <col min="1" max="1" width="14.08984375" customWidth="1"/>
    <col min="2" max="3" width="10.90625" customWidth="1"/>
    <col min="5" max="5" width="15.6328125" customWidth="1"/>
    <col min="6" max="6" width="9.453125" customWidth="1"/>
    <col min="7" max="7" width="9.1796875" customWidth="1"/>
    <col min="8" max="8" width="22.90625" customWidth="1"/>
    <col min="9" max="9" width="9.6328125" customWidth="1"/>
  </cols>
  <sheetData>
    <row r="1" spans="1:23" ht="58.75" customHeight="1" thickBot="1" x14ac:dyDescent="0.4">
      <c r="A1" s="8" t="s">
        <v>8</v>
      </c>
      <c r="B1" s="53" t="s">
        <v>15</v>
      </c>
      <c r="C1" s="54"/>
      <c r="D1" s="53" t="s">
        <v>5</v>
      </c>
      <c r="E1" s="55"/>
      <c r="F1" s="55"/>
      <c r="G1" s="55"/>
      <c r="H1" s="55"/>
      <c r="I1" s="54"/>
    </row>
    <row r="2" spans="1:23" ht="45.65" customHeight="1" thickBot="1" x14ac:dyDescent="0.4">
      <c r="A2" s="3"/>
      <c r="B2" s="18" t="s">
        <v>6</v>
      </c>
      <c r="C2" s="18" t="s">
        <v>7</v>
      </c>
      <c r="D2" s="53" t="s">
        <v>9</v>
      </c>
      <c r="E2" s="55"/>
      <c r="F2" s="54"/>
      <c r="G2" s="53" t="s">
        <v>18</v>
      </c>
      <c r="H2" s="55"/>
      <c r="I2" s="54"/>
      <c r="T2" s="52" t="s">
        <v>19</v>
      </c>
      <c r="U2" s="52"/>
      <c r="V2" s="52"/>
      <c r="W2" s="52"/>
    </row>
    <row r="3" spans="1:23" x14ac:dyDescent="0.35">
      <c r="A3" s="6">
        <v>0.87361752807211857</v>
      </c>
      <c r="B3" s="16" t="str">
        <f>IF(A3="","ПРОПУСК","")</f>
        <v/>
      </c>
      <c r="C3" s="16" t="str">
        <f>IF(OR(IFERROR(ABS(A3)*SIGN(A3),)&lt;&gt;A3,A3=""),"ПРОПУСК","")</f>
        <v/>
      </c>
      <c r="D3" s="9" t="str">
        <f t="shared" ref="D3:D42" si="0">IF(OR(A3&lt;$F$6,A3&gt;$F$7),"ВЫБРОС","")</f>
        <v/>
      </c>
      <c r="E3" s="2" t="s">
        <v>10</v>
      </c>
      <c r="F3" s="11">
        <f>_xlfn.QUARTILE.INC(A3:A42,1)</f>
        <v>1.4101689331247276</v>
      </c>
      <c r="G3" s="9" t="str">
        <f>IF(OR(A3&lt;$I$6,A3&gt;$I$7),"ВЫБРОС","")</f>
        <v/>
      </c>
      <c r="H3" s="2" t="s">
        <v>16</v>
      </c>
      <c r="I3" s="10">
        <v>0.25</v>
      </c>
      <c r="T3">
        <f>$F$6</f>
        <v>-2.7433284230236019</v>
      </c>
      <c r="U3">
        <f>$F$7</f>
        <v>8.3326645267052761</v>
      </c>
      <c r="V3">
        <f>$I$6</f>
        <v>-1.8828285537136029</v>
      </c>
      <c r="W3">
        <f>$I$7</f>
        <v>7.206869579435276</v>
      </c>
    </row>
    <row r="4" spans="1:23" x14ac:dyDescent="0.35">
      <c r="A4" s="6">
        <v>0.40211979036867129</v>
      </c>
      <c r="B4" s="16" t="str">
        <f t="shared" ref="B4:B42" si="1">IF(A4="","ПРОПУСК","")</f>
        <v/>
      </c>
      <c r="C4" s="16" t="str">
        <f t="shared" ref="C4:C42" si="2">IF(OR(IFERROR(ABS(A4)*SIGN(A4),)&lt;&gt;A4,A4=""),"ПРОПУСК","")</f>
        <v/>
      </c>
      <c r="D4" s="9" t="str">
        <f t="shared" si="0"/>
        <v/>
      </c>
      <c r="E4" s="2" t="s">
        <v>11</v>
      </c>
      <c r="F4" s="11">
        <f>_xlfn.QUARTILE.INC(A3:A42,3)</f>
        <v>4.1791671705569469</v>
      </c>
      <c r="G4" s="9" t="str">
        <f t="shared" ref="G4:G42" si="3">IF(OR(A4&lt;$I$6,A4&gt;$I$7),"ВЫБРОС","")</f>
        <v/>
      </c>
      <c r="H4" s="2" t="s">
        <v>2</v>
      </c>
      <c r="I4" s="11">
        <f>_xlfn.STDEV.S(A3:A42)</f>
        <v>4.5448490665744394</v>
      </c>
      <c r="T4">
        <f t="shared" ref="T4:T42" si="4">$F$6</f>
        <v>-2.7433284230236019</v>
      </c>
      <c r="U4">
        <f t="shared" ref="U4:U42" si="5">$F$7</f>
        <v>8.3326645267052761</v>
      </c>
      <c r="V4">
        <f t="shared" ref="V4:V42" si="6">$I$6</f>
        <v>-1.8828285537136029</v>
      </c>
      <c r="W4">
        <f t="shared" ref="W4:W42" si="7">$I$7</f>
        <v>7.206869579435276</v>
      </c>
    </row>
    <row r="5" spans="1:23" x14ac:dyDescent="0.35">
      <c r="A5" s="6">
        <v>0.90927860287996887</v>
      </c>
      <c r="B5" s="16" t="str">
        <f t="shared" si="1"/>
        <v/>
      </c>
      <c r="C5" s="16" t="str">
        <f t="shared" si="2"/>
        <v/>
      </c>
      <c r="D5" s="9" t="str">
        <f t="shared" si="0"/>
        <v/>
      </c>
      <c r="E5" s="2" t="s">
        <v>12</v>
      </c>
      <c r="F5" s="11">
        <f>F4-F3</f>
        <v>2.7689982374322195</v>
      </c>
      <c r="G5" s="9" t="str">
        <f t="shared" si="3"/>
        <v/>
      </c>
      <c r="H5" s="2" t="s">
        <v>17</v>
      </c>
      <c r="I5" s="11">
        <f>TRIMMEAN(A3:A42,I3)</f>
        <v>2.6620205128608365</v>
      </c>
      <c r="T5">
        <f t="shared" si="4"/>
        <v>-2.7433284230236019</v>
      </c>
      <c r="U5">
        <f t="shared" si="5"/>
        <v>8.3326645267052761</v>
      </c>
      <c r="V5">
        <f t="shared" si="6"/>
        <v>-1.8828285537136029</v>
      </c>
      <c r="W5">
        <f t="shared" si="7"/>
        <v>7.206869579435276</v>
      </c>
    </row>
    <row r="6" spans="1:23" x14ac:dyDescent="0.35">
      <c r="A6" s="6">
        <v>0.72729497677173083</v>
      </c>
      <c r="B6" s="16" t="str">
        <f t="shared" si="1"/>
        <v/>
      </c>
      <c r="C6" s="16" t="str">
        <f t="shared" si="2"/>
        <v/>
      </c>
      <c r="D6" s="9" t="str">
        <f t="shared" si="0"/>
        <v/>
      </c>
      <c r="E6" s="2" t="s">
        <v>14</v>
      </c>
      <c r="F6" s="19">
        <f>F3-1.5*F5</f>
        <v>-2.7433284230236019</v>
      </c>
      <c r="G6" s="9" t="str">
        <f t="shared" si="3"/>
        <v/>
      </c>
      <c r="H6" s="2" t="s">
        <v>14</v>
      </c>
      <c r="I6" s="20">
        <f>I5-I4</f>
        <v>-1.8828285537136029</v>
      </c>
      <c r="T6">
        <f t="shared" si="4"/>
        <v>-2.7433284230236019</v>
      </c>
      <c r="U6">
        <f t="shared" si="5"/>
        <v>8.3326645267052761</v>
      </c>
      <c r="V6">
        <f t="shared" si="6"/>
        <v>-1.8828285537136029</v>
      </c>
      <c r="W6">
        <f t="shared" si="7"/>
        <v>7.206869579435276</v>
      </c>
    </row>
    <row r="7" spans="1:23" x14ac:dyDescent="0.35">
      <c r="A7" s="6">
        <v>10.312855016797672</v>
      </c>
      <c r="B7" s="16" t="str">
        <f t="shared" si="1"/>
        <v/>
      </c>
      <c r="C7" s="16" t="str">
        <f t="shared" si="2"/>
        <v/>
      </c>
      <c r="D7" s="9" t="str">
        <f t="shared" si="0"/>
        <v>ВЫБРОС</v>
      </c>
      <c r="E7" s="2" t="s">
        <v>13</v>
      </c>
      <c r="F7" s="19">
        <f>F4+1.5*F5</f>
        <v>8.3326645267052761</v>
      </c>
      <c r="G7" s="9" t="str">
        <f t="shared" si="3"/>
        <v>ВЫБРОС</v>
      </c>
      <c r="H7" s="2" t="s">
        <v>13</v>
      </c>
      <c r="I7" s="20">
        <f>I5+I4</f>
        <v>7.206869579435276</v>
      </c>
      <c r="T7">
        <f t="shared" si="4"/>
        <v>-2.7433284230236019</v>
      </c>
      <c r="U7">
        <f t="shared" si="5"/>
        <v>8.3326645267052761</v>
      </c>
      <c r="V7">
        <f t="shared" si="6"/>
        <v>-1.8828285537136029</v>
      </c>
      <c r="W7">
        <f t="shared" si="7"/>
        <v>7.206869579435276</v>
      </c>
    </row>
    <row r="8" spans="1:23" x14ac:dyDescent="0.35">
      <c r="A8" s="6">
        <v>1.1175926106367795</v>
      </c>
      <c r="B8" s="16" t="str">
        <f t="shared" si="1"/>
        <v/>
      </c>
      <c r="C8" s="16" t="str">
        <f t="shared" si="2"/>
        <v/>
      </c>
      <c r="D8" s="9" t="str">
        <f t="shared" si="0"/>
        <v/>
      </c>
      <c r="E8" s="2"/>
      <c r="F8" s="11"/>
      <c r="G8" s="9" t="str">
        <f t="shared" si="3"/>
        <v/>
      </c>
      <c r="H8" s="2"/>
      <c r="I8" s="11"/>
      <c r="T8">
        <f t="shared" si="4"/>
        <v>-2.7433284230236019</v>
      </c>
      <c r="U8">
        <f t="shared" si="5"/>
        <v>8.3326645267052761</v>
      </c>
      <c r="V8">
        <f t="shared" si="6"/>
        <v>-1.8828285537136029</v>
      </c>
      <c r="W8">
        <f t="shared" si="7"/>
        <v>7.206869579435276</v>
      </c>
    </row>
    <row r="9" spans="1:23" x14ac:dyDescent="0.35">
      <c r="A9" s="6">
        <v>1.3711508532853576</v>
      </c>
      <c r="B9" s="16" t="str">
        <f t="shared" si="1"/>
        <v/>
      </c>
      <c r="C9" s="16" t="str">
        <f t="shared" si="2"/>
        <v/>
      </c>
      <c r="D9" s="9" t="str">
        <f t="shared" si="0"/>
        <v/>
      </c>
      <c r="E9" s="2"/>
      <c r="F9" s="11"/>
      <c r="G9" s="9" t="str">
        <f t="shared" si="3"/>
        <v/>
      </c>
      <c r="H9" s="2"/>
      <c r="I9" s="11"/>
      <c r="T9">
        <f t="shared" si="4"/>
        <v>-2.7433284230236019</v>
      </c>
      <c r="U9">
        <f t="shared" si="5"/>
        <v>8.3326645267052761</v>
      </c>
      <c r="V9">
        <f t="shared" si="6"/>
        <v>-1.8828285537136029</v>
      </c>
      <c r="W9">
        <f t="shared" si="7"/>
        <v>7.206869579435276</v>
      </c>
    </row>
    <row r="10" spans="1:23" x14ac:dyDescent="0.35">
      <c r="A10" s="6">
        <v>1.0136136533418696</v>
      </c>
      <c r="B10" s="16" t="str">
        <f t="shared" si="1"/>
        <v/>
      </c>
      <c r="C10" s="16" t="str">
        <f t="shared" si="2"/>
        <v/>
      </c>
      <c r="D10" s="9" t="str">
        <f t="shared" si="0"/>
        <v/>
      </c>
      <c r="E10" s="2"/>
      <c r="F10" s="11"/>
      <c r="G10" s="9" t="str">
        <f t="shared" si="3"/>
        <v/>
      </c>
      <c r="H10" s="2"/>
      <c r="I10" s="11"/>
      <c r="T10">
        <f t="shared" si="4"/>
        <v>-2.7433284230236019</v>
      </c>
      <c r="U10">
        <f t="shared" si="5"/>
        <v>8.3326645267052761</v>
      </c>
      <c r="V10">
        <f t="shared" si="6"/>
        <v>-1.8828285537136029</v>
      </c>
      <c r="W10">
        <f t="shared" si="7"/>
        <v>7.206869579435276</v>
      </c>
    </row>
    <row r="11" spans="1:23" x14ac:dyDescent="0.35">
      <c r="A11" s="6">
        <v>1.5982101462360836</v>
      </c>
      <c r="B11" s="16" t="str">
        <f t="shared" si="1"/>
        <v/>
      </c>
      <c r="C11" s="16" t="str">
        <f t="shared" si="2"/>
        <v/>
      </c>
      <c r="D11" s="9" t="str">
        <f t="shared" si="0"/>
        <v/>
      </c>
      <c r="E11" s="2"/>
      <c r="F11" s="11"/>
      <c r="G11" s="9" t="str">
        <f t="shared" si="3"/>
        <v/>
      </c>
      <c r="H11" s="2"/>
      <c r="I11" s="11"/>
      <c r="T11">
        <f t="shared" si="4"/>
        <v>-2.7433284230236019</v>
      </c>
      <c r="U11">
        <f t="shared" si="5"/>
        <v>8.3326645267052761</v>
      </c>
      <c r="V11">
        <f t="shared" si="6"/>
        <v>-1.8828285537136029</v>
      </c>
      <c r="W11">
        <f t="shared" si="7"/>
        <v>7.206869579435276</v>
      </c>
    </row>
    <row r="12" spans="1:23" x14ac:dyDescent="0.35">
      <c r="A12" s="6">
        <v>1.4491870129640976</v>
      </c>
      <c r="B12" s="16" t="str">
        <f t="shared" si="1"/>
        <v/>
      </c>
      <c r="C12" s="16" t="str">
        <f t="shared" si="2"/>
        <v/>
      </c>
      <c r="D12" s="9" t="str">
        <f t="shared" si="0"/>
        <v/>
      </c>
      <c r="E12" s="2"/>
      <c r="F12" s="11"/>
      <c r="G12" s="9" t="str">
        <f t="shared" si="3"/>
        <v/>
      </c>
      <c r="H12" s="2"/>
      <c r="I12" s="11"/>
      <c r="T12">
        <f t="shared" si="4"/>
        <v>-2.7433284230236019</v>
      </c>
      <c r="U12">
        <f t="shared" si="5"/>
        <v>8.3326645267052761</v>
      </c>
      <c r="V12">
        <f t="shared" si="6"/>
        <v>-1.8828285537136029</v>
      </c>
      <c r="W12">
        <f t="shared" si="7"/>
        <v>7.206869579435276</v>
      </c>
    </row>
    <row r="13" spans="1:23" x14ac:dyDescent="0.35">
      <c r="A13" s="6">
        <v>1.5928767210088679</v>
      </c>
      <c r="B13" s="16" t="str">
        <f t="shared" si="1"/>
        <v/>
      </c>
      <c r="C13" s="16" t="str">
        <f t="shared" si="2"/>
        <v/>
      </c>
      <c r="D13" s="9" t="str">
        <f t="shared" si="0"/>
        <v/>
      </c>
      <c r="E13" s="2"/>
      <c r="F13" s="11"/>
      <c r="G13" s="9" t="str">
        <f t="shared" si="3"/>
        <v/>
      </c>
      <c r="H13" s="2"/>
      <c r="I13" s="11"/>
      <c r="T13">
        <f t="shared" si="4"/>
        <v>-2.7433284230236019</v>
      </c>
      <c r="U13">
        <f t="shared" si="5"/>
        <v>8.3326645267052761</v>
      </c>
      <c r="V13">
        <f t="shared" si="6"/>
        <v>-1.8828285537136029</v>
      </c>
      <c r="W13">
        <f t="shared" si="7"/>
        <v>7.206869579435276</v>
      </c>
    </row>
    <row r="14" spans="1:23" x14ac:dyDescent="0.35">
      <c r="A14" s="6">
        <v>-14.211382328721635</v>
      </c>
      <c r="B14" s="16" t="str">
        <f t="shared" si="1"/>
        <v/>
      </c>
      <c r="C14" s="16" t="str">
        <f t="shared" si="2"/>
        <v/>
      </c>
      <c r="D14" s="9" t="str">
        <f t="shared" si="0"/>
        <v>ВЫБРОС</v>
      </c>
      <c r="E14" s="2"/>
      <c r="F14" s="11"/>
      <c r="G14" s="9" t="str">
        <f t="shared" si="3"/>
        <v>ВЫБРОС</v>
      </c>
      <c r="H14" s="2"/>
      <c r="I14" s="11"/>
      <c r="T14">
        <f t="shared" si="4"/>
        <v>-2.7433284230236019</v>
      </c>
      <c r="U14">
        <f t="shared" si="5"/>
        <v>8.3326645267052761</v>
      </c>
      <c r="V14">
        <f t="shared" si="6"/>
        <v>-1.8828285537136029</v>
      </c>
      <c r="W14">
        <f t="shared" si="7"/>
        <v>7.206869579435276</v>
      </c>
    </row>
    <row r="15" spans="1:23" x14ac:dyDescent="0.35">
      <c r="A15" s="6">
        <v>2.0205701774122398</v>
      </c>
      <c r="B15" s="16" t="str">
        <f t="shared" si="1"/>
        <v/>
      </c>
      <c r="C15" s="16" t="str">
        <f t="shared" si="2"/>
        <v/>
      </c>
      <c r="D15" s="9" t="str">
        <f t="shared" si="0"/>
        <v/>
      </c>
      <c r="E15" s="2"/>
      <c r="F15" s="11"/>
      <c r="G15" s="9" t="str">
        <f t="shared" si="3"/>
        <v/>
      </c>
      <c r="H15" s="2"/>
      <c r="I15" s="11"/>
      <c r="T15">
        <f t="shared" si="4"/>
        <v>-2.7433284230236019</v>
      </c>
      <c r="U15">
        <f t="shared" si="5"/>
        <v>8.3326645267052761</v>
      </c>
      <c r="V15">
        <f t="shared" si="6"/>
        <v>-1.8828285537136029</v>
      </c>
      <c r="W15">
        <f t="shared" si="7"/>
        <v>7.206869579435276</v>
      </c>
    </row>
    <row r="16" spans="1:23" x14ac:dyDescent="0.35">
      <c r="A16" s="6">
        <v>2.3579715339680964</v>
      </c>
      <c r="B16" s="16" t="str">
        <f t="shared" si="1"/>
        <v/>
      </c>
      <c r="C16" s="16" t="str">
        <f t="shared" si="2"/>
        <v/>
      </c>
      <c r="D16" s="9" t="str">
        <f t="shared" si="0"/>
        <v/>
      </c>
      <c r="E16" s="2"/>
      <c r="F16" s="11"/>
      <c r="G16" s="9" t="str">
        <f t="shared" si="3"/>
        <v/>
      </c>
      <c r="H16" s="2"/>
      <c r="I16" s="11"/>
      <c r="T16">
        <f t="shared" si="4"/>
        <v>-2.7433284230236019</v>
      </c>
      <c r="U16">
        <f t="shared" si="5"/>
        <v>8.3326645267052761</v>
      </c>
      <c r="V16">
        <f t="shared" si="6"/>
        <v>-1.8828285537136029</v>
      </c>
      <c r="W16">
        <f t="shared" si="7"/>
        <v>7.206869579435276</v>
      </c>
    </row>
    <row r="17" spans="1:23" x14ac:dyDescent="0.35">
      <c r="A17" s="6">
        <v>2.0328092987653474</v>
      </c>
      <c r="B17" s="16" t="str">
        <f t="shared" si="1"/>
        <v/>
      </c>
      <c r="C17" s="16" t="str">
        <f t="shared" si="2"/>
        <v/>
      </c>
      <c r="D17" s="9" t="str">
        <f t="shared" si="0"/>
        <v/>
      </c>
      <c r="E17" s="2"/>
      <c r="F17" s="11"/>
      <c r="G17" s="9" t="str">
        <f t="shared" si="3"/>
        <v/>
      </c>
      <c r="H17" s="2"/>
      <c r="I17" s="11"/>
      <c r="T17">
        <f t="shared" si="4"/>
        <v>-2.7433284230236019</v>
      </c>
      <c r="U17">
        <f t="shared" si="5"/>
        <v>8.3326645267052761</v>
      </c>
      <c r="V17">
        <f t="shared" si="6"/>
        <v>-1.8828285537136029</v>
      </c>
      <c r="W17">
        <f t="shared" si="7"/>
        <v>7.206869579435276</v>
      </c>
    </row>
    <row r="18" spans="1:23" x14ac:dyDescent="0.35">
      <c r="A18" s="6">
        <v>2.643820694211072</v>
      </c>
      <c r="B18" s="16" t="str">
        <f t="shared" si="1"/>
        <v/>
      </c>
      <c r="C18" s="16" t="str">
        <f t="shared" si="2"/>
        <v/>
      </c>
      <c r="D18" s="9" t="str">
        <f t="shared" si="0"/>
        <v/>
      </c>
      <c r="E18" s="2"/>
      <c r="F18" s="11"/>
      <c r="G18" s="9" t="str">
        <f t="shared" si="3"/>
        <v/>
      </c>
      <c r="H18" s="2"/>
      <c r="I18" s="11"/>
      <c r="T18">
        <f t="shared" si="4"/>
        <v>-2.7433284230236019</v>
      </c>
      <c r="U18">
        <f t="shared" si="5"/>
        <v>8.3326645267052761</v>
      </c>
      <c r="V18">
        <f t="shared" si="6"/>
        <v>-1.8828285537136029</v>
      </c>
      <c r="W18">
        <f t="shared" si="7"/>
        <v>7.206869579435276</v>
      </c>
    </row>
    <row r="19" spans="1:23" x14ac:dyDescent="0.35">
      <c r="A19" s="6">
        <v>2.5377748436351726</v>
      </c>
      <c r="B19" s="16" t="str">
        <f t="shared" si="1"/>
        <v/>
      </c>
      <c r="C19" s="16" t="str">
        <f t="shared" si="2"/>
        <v/>
      </c>
      <c r="D19" s="9" t="str">
        <f t="shared" si="0"/>
        <v/>
      </c>
      <c r="E19" s="2"/>
      <c r="F19" s="11"/>
      <c r="G19" s="9" t="str">
        <f t="shared" si="3"/>
        <v/>
      </c>
      <c r="H19" s="2"/>
      <c r="I19" s="11"/>
      <c r="T19">
        <f t="shared" si="4"/>
        <v>-2.7433284230236019</v>
      </c>
      <c r="U19">
        <f t="shared" si="5"/>
        <v>8.3326645267052761</v>
      </c>
      <c r="V19">
        <f t="shared" si="6"/>
        <v>-1.8828285537136029</v>
      </c>
      <c r="W19">
        <f t="shared" si="7"/>
        <v>7.206869579435276</v>
      </c>
    </row>
    <row r="20" spans="1:23" x14ac:dyDescent="0.35">
      <c r="A20" s="6">
        <v>2.4873960039116554</v>
      </c>
      <c r="B20" s="16" t="str">
        <f t="shared" si="1"/>
        <v/>
      </c>
      <c r="C20" s="16" t="str">
        <f t="shared" si="2"/>
        <v/>
      </c>
      <c r="D20" s="9" t="str">
        <f t="shared" si="0"/>
        <v/>
      </c>
      <c r="E20" s="2"/>
      <c r="F20" s="11"/>
      <c r="G20" s="9" t="str">
        <f t="shared" si="3"/>
        <v/>
      </c>
      <c r="H20" s="2"/>
      <c r="I20" s="11"/>
      <c r="T20">
        <f t="shared" si="4"/>
        <v>-2.7433284230236019</v>
      </c>
      <c r="U20">
        <f t="shared" si="5"/>
        <v>8.3326645267052761</v>
      </c>
      <c r="V20">
        <f t="shared" si="6"/>
        <v>-1.8828285537136029</v>
      </c>
      <c r="W20">
        <f t="shared" si="7"/>
        <v>7.206869579435276</v>
      </c>
    </row>
    <row r="21" spans="1:23" x14ac:dyDescent="0.35">
      <c r="A21" s="6">
        <v>2.6857098715097192</v>
      </c>
      <c r="B21" s="16" t="str">
        <f t="shared" si="1"/>
        <v/>
      </c>
      <c r="C21" s="16" t="str">
        <f t="shared" si="2"/>
        <v/>
      </c>
      <c r="D21" s="9" t="str">
        <f t="shared" si="0"/>
        <v/>
      </c>
      <c r="E21" s="2"/>
      <c r="F21" s="11"/>
      <c r="G21" s="9" t="str">
        <f t="shared" si="3"/>
        <v/>
      </c>
      <c r="H21" s="2"/>
      <c r="I21" s="11"/>
      <c r="T21">
        <f t="shared" si="4"/>
        <v>-2.7433284230236019</v>
      </c>
      <c r="U21">
        <f t="shared" si="5"/>
        <v>8.3326645267052761</v>
      </c>
      <c r="V21">
        <f t="shared" si="6"/>
        <v>-1.8828285537136029</v>
      </c>
      <c r="W21">
        <f t="shared" si="7"/>
        <v>7.206869579435276</v>
      </c>
    </row>
    <row r="22" spans="1:23" x14ac:dyDescent="0.35">
      <c r="A22" s="6">
        <v>-9.3684125053675338</v>
      </c>
      <c r="B22" s="16" t="str">
        <f t="shared" si="1"/>
        <v/>
      </c>
      <c r="C22" s="16" t="str">
        <f t="shared" si="2"/>
        <v/>
      </c>
      <c r="D22" s="9" t="str">
        <f t="shared" si="0"/>
        <v>ВЫБРОС</v>
      </c>
      <c r="E22" s="2"/>
      <c r="F22" s="11"/>
      <c r="G22" s="9" t="str">
        <f t="shared" si="3"/>
        <v>ВЫБРОС</v>
      </c>
      <c r="H22" s="2"/>
      <c r="I22" s="11"/>
      <c r="T22">
        <f t="shared" si="4"/>
        <v>-2.7433284230236019</v>
      </c>
      <c r="U22">
        <f t="shared" si="5"/>
        <v>8.3326645267052761</v>
      </c>
      <c r="V22">
        <f t="shared" si="6"/>
        <v>-1.8828285537136029</v>
      </c>
      <c r="W22">
        <f t="shared" si="7"/>
        <v>7.206869579435276</v>
      </c>
    </row>
    <row r="23" spans="1:23" x14ac:dyDescent="0.35">
      <c r="A23" s="6">
        <v>2.47375194253119</v>
      </c>
      <c r="B23" s="16" t="str">
        <f t="shared" si="1"/>
        <v/>
      </c>
      <c r="C23" s="16" t="str">
        <f t="shared" si="2"/>
        <v/>
      </c>
      <c r="D23" s="9" t="str">
        <f t="shared" si="0"/>
        <v/>
      </c>
      <c r="E23" s="2"/>
      <c r="F23" s="11"/>
      <c r="G23" s="9" t="str">
        <f t="shared" si="3"/>
        <v/>
      </c>
      <c r="H23" s="2"/>
      <c r="I23" s="11"/>
      <c r="T23">
        <f t="shared" si="4"/>
        <v>-2.7433284230236019</v>
      </c>
      <c r="U23">
        <f t="shared" si="5"/>
        <v>8.3326645267052761</v>
      </c>
      <c r="V23">
        <f t="shared" si="6"/>
        <v>-1.8828285537136029</v>
      </c>
      <c r="W23">
        <f t="shared" si="7"/>
        <v>7.206869579435276</v>
      </c>
    </row>
    <row r="24" spans="1:23" x14ac:dyDescent="0.35">
      <c r="A24" s="6"/>
      <c r="B24" s="16" t="str">
        <f t="shared" si="1"/>
        <v>ПРОПУСК</v>
      </c>
      <c r="C24" s="16" t="str">
        <f t="shared" si="2"/>
        <v>ПРОПУСК</v>
      </c>
      <c r="D24" s="9" t="str">
        <f t="shared" si="0"/>
        <v/>
      </c>
      <c r="E24" s="2"/>
      <c r="F24" s="11"/>
      <c r="G24" s="9" t="str">
        <f t="shared" si="3"/>
        <v/>
      </c>
      <c r="H24" s="2"/>
      <c r="I24" s="11"/>
      <c r="T24">
        <f t="shared" si="4"/>
        <v>-2.7433284230236019</v>
      </c>
      <c r="U24">
        <f t="shared" si="5"/>
        <v>8.3326645267052761</v>
      </c>
      <c r="V24">
        <f t="shared" si="6"/>
        <v>-1.8828285537136029</v>
      </c>
      <c r="W24">
        <f t="shared" si="7"/>
        <v>7.206869579435276</v>
      </c>
    </row>
    <row r="25" spans="1:23" x14ac:dyDescent="0.35">
      <c r="A25" s="6"/>
      <c r="B25" s="16" t="str">
        <f t="shared" si="1"/>
        <v>ПРОПУСК</v>
      </c>
      <c r="C25" s="16" t="str">
        <f t="shared" si="2"/>
        <v>ПРОПУСК</v>
      </c>
      <c r="D25" s="9" t="str">
        <f t="shared" si="0"/>
        <v/>
      </c>
      <c r="E25" s="2"/>
      <c r="F25" s="11"/>
      <c r="G25" s="9" t="str">
        <f t="shared" si="3"/>
        <v/>
      </c>
      <c r="H25" s="2"/>
      <c r="I25" s="11"/>
      <c r="T25">
        <f t="shared" si="4"/>
        <v>-2.7433284230236019</v>
      </c>
      <c r="U25">
        <f t="shared" si="5"/>
        <v>8.3326645267052761</v>
      </c>
      <c r="V25">
        <f t="shared" si="6"/>
        <v>-1.8828285537136029</v>
      </c>
      <c r="W25">
        <f t="shared" si="7"/>
        <v>7.206869579435276</v>
      </c>
    </row>
    <row r="26" spans="1:23" x14ac:dyDescent="0.35">
      <c r="A26" s="7" t="s">
        <v>20</v>
      </c>
      <c r="B26" s="16" t="str">
        <f t="shared" si="1"/>
        <v/>
      </c>
      <c r="C26" s="16" t="str">
        <f t="shared" si="2"/>
        <v>ПРОПУСК</v>
      </c>
      <c r="D26" s="9" t="str">
        <f t="shared" si="0"/>
        <v>ВЫБРОС</v>
      </c>
      <c r="E26" s="2"/>
      <c r="F26" s="11"/>
      <c r="G26" s="9" t="str">
        <f t="shared" si="3"/>
        <v>ВЫБРОС</v>
      </c>
      <c r="H26" s="2"/>
      <c r="I26" s="11"/>
      <c r="T26">
        <f t="shared" si="4"/>
        <v>-2.7433284230236019</v>
      </c>
      <c r="U26">
        <f t="shared" si="5"/>
        <v>8.3326645267052761</v>
      </c>
      <c r="V26">
        <f t="shared" si="6"/>
        <v>-1.8828285537136029</v>
      </c>
      <c r="W26">
        <f t="shared" si="7"/>
        <v>7.206869579435276</v>
      </c>
    </row>
    <row r="27" spans="1:23" x14ac:dyDescent="0.35">
      <c r="A27" s="7" t="s">
        <v>21</v>
      </c>
      <c r="B27" s="16" t="str">
        <f t="shared" si="1"/>
        <v/>
      </c>
      <c r="C27" s="16" t="str">
        <f t="shared" si="2"/>
        <v>ПРОПУСК</v>
      </c>
      <c r="D27" s="9" t="str">
        <f t="shared" si="0"/>
        <v>ВЫБРОС</v>
      </c>
      <c r="E27" s="2"/>
      <c r="F27" s="11"/>
      <c r="G27" s="9" t="str">
        <f t="shared" si="3"/>
        <v>ВЫБРОС</v>
      </c>
      <c r="H27" s="2"/>
      <c r="I27" s="11"/>
      <c r="T27">
        <f t="shared" si="4"/>
        <v>-2.7433284230236019</v>
      </c>
      <c r="U27">
        <f t="shared" si="5"/>
        <v>8.3326645267052761</v>
      </c>
      <c r="V27">
        <f t="shared" si="6"/>
        <v>-1.8828285537136029</v>
      </c>
      <c r="W27">
        <f t="shared" si="7"/>
        <v>7.206869579435276</v>
      </c>
    </row>
    <row r="28" spans="1:23" x14ac:dyDescent="0.35">
      <c r="A28" s="7" t="s">
        <v>22</v>
      </c>
      <c r="B28" s="16" t="str">
        <f t="shared" si="1"/>
        <v/>
      </c>
      <c r="C28" s="16" t="str">
        <f t="shared" si="2"/>
        <v>ПРОПУСК</v>
      </c>
      <c r="D28" s="9" t="str">
        <f t="shared" si="0"/>
        <v>ВЫБРОС</v>
      </c>
      <c r="E28" s="2"/>
      <c r="F28" s="11"/>
      <c r="G28" s="9" t="str">
        <f t="shared" si="3"/>
        <v>ВЫБРОС</v>
      </c>
      <c r="H28" s="2"/>
      <c r="I28" s="11"/>
      <c r="T28">
        <f t="shared" si="4"/>
        <v>-2.7433284230236019</v>
      </c>
      <c r="U28">
        <f t="shared" si="5"/>
        <v>8.3326645267052761</v>
      </c>
      <c r="V28">
        <f t="shared" si="6"/>
        <v>-1.8828285537136029</v>
      </c>
      <c r="W28">
        <f t="shared" si="7"/>
        <v>7.206869579435276</v>
      </c>
    </row>
    <row r="29" spans="1:23" x14ac:dyDescent="0.35">
      <c r="A29" s="6">
        <v>15.450173527632581</v>
      </c>
      <c r="B29" s="16" t="str">
        <f t="shared" si="1"/>
        <v/>
      </c>
      <c r="C29" s="16" t="str">
        <f t="shared" si="2"/>
        <v/>
      </c>
      <c r="D29" s="9" t="str">
        <f t="shared" si="0"/>
        <v>ВЫБРОС</v>
      </c>
      <c r="E29" s="2"/>
      <c r="F29" s="11"/>
      <c r="G29" s="9" t="str">
        <f t="shared" si="3"/>
        <v>ВЫБРОС</v>
      </c>
      <c r="H29" s="2"/>
      <c r="I29" s="11"/>
      <c r="T29">
        <f t="shared" si="4"/>
        <v>-2.7433284230236019</v>
      </c>
      <c r="U29">
        <f t="shared" si="5"/>
        <v>8.3326645267052761</v>
      </c>
      <c r="V29">
        <f t="shared" si="6"/>
        <v>-1.8828285537136029</v>
      </c>
      <c r="W29">
        <f t="shared" si="7"/>
        <v>7.206869579435276</v>
      </c>
    </row>
    <row r="30" spans="1:23" x14ac:dyDescent="0.35">
      <c r="A30" s="6">
        <v>3.2092347044584488</v>
      </c>
      <c r="B30" s="16" t="str">
        <f t="shared" si="1"/>
        <v/>
      </c>
      <c r="C30" s="16" t="str">
        <f t="shared" si="2"/>
        <v/>
      </c>
      <c r="D30" s="9" t="str">
        <f t="shared" si="0"/>
        <v/>
      </c>
      <c r="E30" s="2"/>
      <c r="F30" s="11"/>
      <c r="G30" s="9" t="str">
        <f t="shared" si="3"/>
        <v/>
      </c>
      <c r="H30" s="2"/>
      <c r="I30" s="11"/>
      <c r="T30">
        <f t="shared" si="4"/>
        <v>-2.7433284230236019</v>
      </c>
      <c r="U30">
        <f t="shared" si="5"/>
        <v>8.3326645267052761</v>
      </c>
      <c r="V30">
        <f t="shared" si="6"/>
        <v>-1.8828285537136029</v>
      </c>
      <c r="W30">
        <f t="shared" si="7"/>
        <v>7.206869579435276</v>
      </c>
    </row>
    <row r="31" spans="1:23" x14ac:dyDescent="0.35">
      <c r="A31" s="6">
        <v>3.432108395821805</v>
      </c>
      <c r="B31" s="16" t="str">
        <f t="shared" si="1"/>
        <v/>
      </c>
      <c r="C31" s="16" t="str">
        <f t="shared" si="2"/>
        <v/>
      </c>
      <c r="D31" s="9" t="str">
        <f t="shared" si="0"/>
        <v/>
      </c>
      <c r="E31" s="2"/>
      <c r="F31" s="11"/>
      <c r="G31" s="9" t="str">
        <f t="shared" si="3"/>
        <v/>
      </c>
      <c r="H31" s="2"/>
      <c r="I31" s="11"/>
      <c r="T31">
        <f t="shared" si="4"/>
        <v>-2.7433284230236019</v>
      </c>
      <c r="U31">
        <f t="shared" si="5"/>
        <v>8.3326645267052761</v>
      </c>
      <c r="V31">
        <f t="shared" si="6"/>
        <v>-1.8828285537136029</v>
      </c>
      <c r="W31">
        <f t="shared" si="7"/>
        <v>7.206869579435276</v>
      </c>
    </row>
    <row r="32" spans="1:23" x14ac:dyDescent="0.35">
      <c r="A32" s="6">
        <v>3.2991608533170282</v>
      </c>
      <c r="B32" s="16" t="str">
        <f t="shared" si="1"/>
        <v/>
      </c>
      <c r="C32" s="16" t="str">
        <f t="shared" si="2"/>
        <v/>
      </c>
      <c r="D32" s="9" t="str">
        <f t="shared" si="0"/>
        <v/>
      </c>
      <c r="E32" s="2"/>
      <c r="F32" s="11"/>
      <c r="G32" s="9" t="str">
        <f t="shared" si="3"/>
        <v/>
      </c>
      <c r="H32" s="2"/>
      <c r="I32" s="11"/>
      <c r="T32">
        <f t="shared" si="4"/>
        <v>-2.7433284230236019</v>
      </c>
      <c r="U32">
        <f t="shared" si="5"/>
        <v>8.3326645267052761</v>
      </c>
      <c r="V32">
        <f t="shared" si="6"/>
        <v>-1.8828285537136029</v>
      </c>
      <c r="W32">
        <f t="shared" si="7"/>
        <v>7.206869579435276</v>
      </c>
    </row>
    <row r="33" spans="1:23" x14ac:dyDescent="0.35">
      <c r="A33" s="6">
        <v>3.4850054162477244</v>
      </c>
      <c r="B33" s="16" t="str">
        <f t="shared" si="1"/>
        <v/>
      </c>
      <c r="C33" s="16" t="str">
        <f t="shared" si="2"/>
        <v/>
      </c>
      <c r="D33" s="9" t="str">
        <f t="shared" si="0"/>
        <v/>
      </c>
      <c r="E33" s="2"/>
      <c r="F33" s="11"/>
      <c r="G33" s="9" t="str">
        <f t="shared" si="3"/>
        <v/>
      </c>
      <c r="H33" s="2"/>
      <c r="I33" s="11"/>
      <c r="T33">
        <f t="shared" si="4"/>
        <v>-2.7433284230236019</v>
      </c>
      <c r="U33">
        <f t="shared" si="5"/>
        <v>8.3326645267052761</v>
      </c>
      <c r="V33">
        <f t="shared" si="6"/>
        <v>-1.8828285537136029</v>
      </c>
      <c r="W33">
        <f t="shared" si="7"/>
        <v>7.206869579435276</v>
      </c>
    </row>
    <row r="34" spans="1:23" x14ac:dyDescent="0.35">
      <c r="A34" s="6">
        <v>4.1719687689799052</v>
      </c>
      <c r="B34" s="16" t="str">
        <f t="shared" si="1"/>
        <v/>
      </c>
      <c r="C34" s="16" t="str">
        <f t="shared" si="2"/>
        <v/>
      </c>
      <c r="D34" s="9" t="str">
        <f t="shared" si="0"/>
        <v/>
      </c>
      <c r="E34" s="2"/>
      <c r="F34" s="11"/>
      <c r="G34" s="9" t="str">
        <f t="shared" si="3"/>
        <v/>
      </c>
      <c r="H34" s="2"/>
      <c r="I34" s="11"/>
      <c r="T34">
        <f t="shared" si="4"/>
        <v>-2.7433284230236019</v>
      </c>
      <c r="U34">
        <f t="shared" si="5"/>
        <v>8.3326645267052761</v>
      </c>
      <c r="V34">
        <f t="shared" si="6"/>
        <v>-1.8828285537136029</v>
      </c>
      <c r="W34">
        <f t="shared" si="7"/>
        <v>7.206869579435276</v>
      </c>
    </row>
    <row r="35" spans="1:23" x14ac:dyDescent="0.35">
      <c r="A35" s="6">
        <v>3.5769846944008137</v>
      </c>
      <c r="B35" s="16" t="str">
        <f t="shared" si="1"/>
        <v/>
      </c>
      <c r="C35" s="16" t="str">
        <f t="shared" si="2"/>
        <v/>
      </c>
      <c r="D35" s="9" t="str">
        <f t="shared" si="0"/>
        <v/>
      </c>
      <c r="E35" s="2"/>
      <c r="F35" s="11"/>
      <c r="G35" s="9" t="str">
        <f t="shared" si="3"/>
        <v/>
      </c>
      <c r="H35" s="2"/>
      <c r="I35" s="11"/>
      <c r="T35">
        <f t="shared" si="4"/>
        <v>-2.7433284230236019</v>
      </c>
      <c r="U35">
        <f t="shared" si="5"/>
        <v>8.3326645267052761</v>
      </c>
      <c r="V35">
        <f t="shared" si="6"/>
        <v>-1.8828285537136029</v>
      </c>
      <c r="W35">
        <f t="shared" si="7"/>
        <v>7.206869579435276</v>
      </c>
    </row>
    <row r="36" spans="1:23" x14ac:dyDescent="0.35">
      <c r="A36" s="6">
        <v>4.4499099755795255</v>
      </c>
      <c r="B36" s="16" t="str">
        <f t="shared" si="1"/>
        <v/>
      </c>
      <c r="C36" s="16" t="str">
        <f t="shared" si="2"/>
        <v/>
      </c>
      <c r="D36" s="9" t="str">
        <f t="shared" si="0"/>
        <v/>
      </c>
      <c r="E36" s="2"/>
      <c r="F36" s="11"/>
      <c r="G36" s="9" t="str">
        <f t="shared" si="3"/>
        <v/>
      </c>
      <c r="H36" s="2"/>
      <c r="I36" s="11"/>
      <c r="T36">
        <f t="shared" si="4"/>
        <v>-2.7433284230236019</v>
      </c>
      <c r="U36">
        <f t="shared" si="5"/>
        <v>8.3326645267052761</v>
      </c>
      <c r="V36">
        <f t="shared" si="6"/>
        <v>-1.8828285537136029</v>
      </c>
      <c r="W36">
        <f t="shared" si="7"/>
        <v>7.206869579435276</v>
      </c>
    </row>
    <row r="37" spans="1:23" x14ac:dyDescent="0.35">
      <c r="A37" s="6">
        <v>4.3779373866296805</v>
      </c>
      <c r="B37" s="16" t="str">
        <f t="shared" si="1"/>
        <v/>
      </c>
      <c r="C37" s="16" t="str">
        <f t="shared" si="2"/>
        <v/>
      </c>
      <c r="D37" s="9" t="str">
        <f t="shared" si="0"/>
        <v/>
      </c>
      <c r="E37" s="2"/>
      <c r="F37" s="11"/>
      <c r="G37" s="9" t="str">
        <f t="shared" si="3"/>
        <v/>
      </c>
      <c r="H37" s="2"/>
      <c r="I37" s="11"/>
      <c r="T37">
        <f t="shared" si="4"/>
        <v>-2.7433284230236019</v>
      </c>
      <c r="U37">
        <f t="shared" si="5"/>
        <v>8.3326645267052761</v>
      </c>
      <c r="V37">
        <f t="shared" si="6"/>
        <v>-1.8828285537136029</v>
      </c>
      <c r="W37">
        <f t="shared" si="7"/>
        <v>7.206869579435276</v>
      </c>
    </row>
    <row r="38" spans="1:23" x14ac:dyDescent="0.35">
      <c r="A38" s="6">
        <v>4.1863655721339885</v>
      </c>
      <c r="B38" s="16" t="str">
        <f t="shared" si="1"/>
        <v/>
      </c>
      <c r="C38" s="16" t="str">
        <f t="shared" si="2"/>
        <v/>
      </c>
      <c r="D38" s="9" t="str">
        <f t="shared" si="0"/>
        <v/>
      </c>
      <c r="E38" s="2"/>
      <c r="F38" s="11"/>
      <c r="G38" s="9" t="str">
        <f t="shared" si="3"/>
        <v/>
      </c>
      <c r="H38" s="2"/>
      <c r="I38" s="11"/>
      <c r="T38">
        <f t="shared" si="4"/>
        <v>-2.7433284230236019</v>
      </c>
      <c r="U38">
        <f t="shared" si="5"/>
        <v>8.3326645267052761</v>
      </c>
      <c r="V38">
        <f t="shared" si="6"/>
        <v>-1.8828285537136029</v>
      </c>
      <c r="W38">
        <f t="shared" si="7"/>
        <v>7.206869579435276</v>
      </c>
    </row>
    <row r="39" spans="1:23" x14ac:dyDescent="0.35">
      <c r="A39" s="6">
        <v>4.2874517561600616</v>
      </c>
      <c r="B39" s="16" t="str">
        <f t="shared" si="1"/>
        <v/>
      </c>
      <c r="C39" s="16" t="str">
        <f t="shared" si="2"/>
        <v/>
      </c>
      <c r="D39" s="9" t="str">
        <f t="shared" si="0"/>
        <v/>
      </c>
      <c r="E39" s="2"/>
      <c r="F39" s="11"/>
      <c r="G39" s="9" t="str">
        <f t="shared" si="3"/>
        <v/>
      </c>
      <c r="H39" s="2"/>
      <c r="I39" s="11"/>
      <c r="T39">
        <f t="shared" si="4"/>
        <v>-2.7433284230236019</v>
      </c>
      <c r="U39">
        <f t="shared" si="5"/>
        <v>8.3326645267052761</v>
      </c>
      <c r="V39">
        <f t="shared" si="6"/>
        <v>-1.8828285537136029</v>
      </c>
      <c r="W39">
        <f t="shared" si="7"/>
        <v>7.206869579435276</v>
      </c>
    </row>
    <row r="40" spans="1:23" x14ac:dyDescent="0.35">
      <c r="A40" s="6">
        <v>4.4054694585934051</v>
      </c>
      <c r="B40" s="16" t="str">
        <f t="shared" si="1"/>
        <v/>
      </c>
      <c r="C40" s="16" t="str">
        <f t="shared" si="2"/>
        <v/>
      </c>
      <c r="D40" s="9" t="str">
        <f t="shared" si="0"/>
        <v/>
      </c>
      <c r="E40" s="2"/>
      <c r="F40" s="11"/>
      <c r="G40" s="9" t="str">
        <f t="shared" si="3"/>
        <v/>
      </c>
      <c r="H40" s="2"/>
      <c r="I40" s="11"/>
      <c r="T40">
        <f t="shared" si="4"/>
        <v>-2.7433284230236019</v>
      </c>
      <c r="U40">
        <f t="shared" si="5"/>
        <v>8.3326645267052761</v>
      </c>
      <c r="V40">
        <f t="shared" si="6"/>
        <v>-1.8828285537136029</v>
      </c>
      <c r="W40">
        <f t="shared" si="7"/>
        <v>7.206869579435276</v>
      </c>
    </row>
    <row r="41" spans="1:23" x14ac:dyDescent="0.35">
      <c r="A41" s="6">
        <v>4.2775353461300814</v>
      </c>
      <c r="B41" s="16" t="str">
        <f t="shared" si="1"/>
        <v/>
      </c>
      <c r="C41" s="16" t="str">
        <f t="shared" si="2"/>
        <v/>
      </c>
      <c r="D41" s="9" t="str">
        <f t="shared" si="0"/>
        <v/>
      </c>
      <c r="E41" s="2"/>
      <c r="F41" s="11"/>
      <c r="G41" s="9" t="str">
        <f t="shared" si="3"/>
        <v/>
      </c>
      <c r="H41" s="2"/>
      <c r="I41" s="11"/>
      <c r="T41">
        <f t="shared" si="4"/>
        <v>-2.7433284230236019</v>
      </c>
      <c r="U41">
        <f t="shared" si="5"/>
        <v>8.3326645267052761</v>
      </c>
      <c r="V41">
        <f t="shared" si="6"/>
        <v>-1.8828285537136029</v>
      </c>
      <c r="W41">
        <f t="shared" si="7"/>
        <v>7.206869579435276</v>
      </c>
    </row>
    <row r="42" spans="1:23" ht="15" thickBot="1" x14ac:dyDescent="0.4">
      <c r="A42" s="6">
        <v>4.7829826091924756</v>
      </c>
      <c r="B42" s="17" t="str">
        <f t="shared" si="1"/>
        <v/>
      </c>
      <c r="C42" s="17" t="str">
        <f t="shared" si="2"/>
        <v/>
      </c>
      <c r="D42" s="15" t="str">
        <f t="shared" si="0"/>
        <v/>
      </c>
      <c r="E42" s="13"/>
      <c r="F42" s="14"/>
      <c r="G42" s="12" t="str">
        <f t="shared" si="3"/>
        <v/>
      </c>
      <c r="H42" s="13"/>
      <c r="I42" s="14"/>
      <c r="T42">
        <f t="shared" si="4"/>
        <v>-2.7433284230236019</v>
      </c>
      <c r="U42">
        <f t="shared" si="5"/>
        <v>8.3326645267052761</v>
      </c>
      <c r="V42">
        <f t="shared" si="6"/>
        <v>-1.8828285537136029</v>
      </c>
      <c r="W42">
        <f t="shared" si="7"/>
        <v>7.206869579435276</v>
      </c>
    </row>
  </sheetData>
  <mergeCells count="5">
    <mergeCell ref="T2:W2"/>
    <mergeCell ref="B1:C1"/>
    <mergeCell ref="D2:F2"/>
    <mergeCell ref="G2:I2"/>
    <mergeCell ref="D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7" workbookViewId="0">
      <selection activeCell="J26" sqref="J26"/>
    </sheetView>
  </sheetViews>
  <sheetFormatPr defaultRowHeight="14.5" x14ac:dyDescent="0.35"/>
  <cols>
    <col min="1" max="1" width="12.90625" customWidth="1"/>
    <col min="2" max="2" width="10.81640625" customWidth="1"/>
    <col min="4" max="4" width="16.453125" customWidth="1"/>
    <col min="6" max="6" width="15.54296875" customWidth="1"/>
    <col min="7" max="7" width="13.54296875" customWidth="1"/>
    <col min="8" max="8" width="14.6328125" customWidth="1"/>
    <col min="9" max="9" width="15.1796875" customWidth="1"/>
    <col min="10" max="10" width="4.54296875" customWidth="1"/>
  </cols>
  <sheetData>
    <row r="1" spans="1:10" ht="72.650000000000006" customHeight="1" thickBot="1" x14ac:dyDescent="0.4">
      <c r="A1" s="60" t="s">
        <v>8</v>
      </c>
      <c r="B1" s="18" t="s">
        <v>24</v>
      </c>
      <c r="C1" s="53" t="s">
        <v>23</v>
      </c>
      <c r="D1" s="55"/>
      <c r="E1" s="54"/>
      <c r="F1" s="62" t="s">
        <v>25</v>
      </c>
      <c r="G1" s="62" t="s">
        <v>26</v>
      </c>
      <c r="H1" s="62" t="s">
        <v>46</v>
      </c>
      <c r="I1" s="56" t="s">
        <v>27</v>
      </c>
      <c r="J1" s="57"/>
    </row>
    <row r="2" spans="1:10" ht="43.75" customHeight="1" thickBot="1" x14ac:dyDescent="0.4">
      <c r="A2" s="61"/>
      <c r="B2" s="18" t="s">
        <v>7</v>
      </c>
      <c r="C2" s="53" t="s">
        <v>9</v>
      </c>
      <c r="D2" s="55"/>
      <c r="E2" s="54"/>
      <c r="F2" s="63"/>
      <c r="G2" s="63"/>
      <c r="H2" s="63"/>
      <c r="I2" s="58"/>
      <c r="J2" s="59"/>
    </row>
    <row r="3" spans="1:10" ht="15" thickBot="1" x14ac:dyDescent="0.4">
      <c r="A3" s="4">
        <v>0.87361752807211857</v>
      </c>
      <c r="B3" s="16" t="str">
        <f>IF(OR(IFERROR(A3*1,)&lt;&gt;A3,A3=""),"ПРОПУСК","")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11">
        <f>_xlfn.QUARTILE.INC(A3:A42,1)</f>
        <v>1.4101689331247276</v>
      </c>
      <c r="F3" s="27">
        <f>A3</f>
        <v>0.87361752807211857</v>
      </c>
      <c r="G3" s="27">
        <f>A3</f>
        <v>0.87361752807211857</v>
      </c>
      <c r="H3" s="25">
        <f>IF(AND(B3="",C3=""),A3,MEDIAN($A$3:$A$42))</f>
        <v>0.87361752807211857</v>
      </c>
      <c r="I3" s="21">
        <f>A3</f>
        <v>0.87361752807211857</v>
      </c>
      <c r="J3" s="22" t="str">
        <f>IF(AND(B3="",C3=""),"","N/A")</f>
        <v/>
      </c>
    </row>
    <row r="4" spans="1:10" ht="15" thickBot="1" x14ac:dyDescent="0.4">
      <c r="A4" s="4">
        <v>0.40211979036867129</v>
      </c>
      <c r="B4" s="16" t="str">
        <f t="shared" ref="B4:B42" si="1">IF(OR(IFERROR(A4*1,)&lt;&gt;A4,A4=""),"ПРОПУСК","")</f>
        <v/>
      </c>
      <c r="C4" s="9" t="str">
        <f t="shared" si="0"/>
        <v/>
      </c>
      <c r="D4" s="2" t="s">
        <v>11</v>
      </c>
      <c r="E4" s="11">
        <f>_xlfn.QUARTILE.INC(A3:A42,3)</f>
        <v>4.1791671705569469</v>
      </c>
      <c r="F4" s="28">
        <f t="shared" ref="F4:F6" si="2">A4</f>
        <v>0.40211979036867129</v>
      </c>
      <c r="G4" s="28">
        <f>A4</f>
        <v>0.40211979036867129</v>
      </c>
      <c r="H4" s="25">
        <f t="shared" ref="H4:H42" si="3">IF(AND(B4="",C4=""),A4,MEDIAN($A$3:$A$42))</f>
        <v>0.40211979036867129</v>
      </c>
      <c r="I4" s="23">
        <f t="shared" ref="I4:I42" si="4">A4</f>
        <v>0.40211979036867129</v>
      </c>
      <c r="J4" s="11" t="str">
        <f t="shared" ref="J4:J42" si="5">IF(AND(B4="",C4=""),"","N/A")</f>
        <v/>
      </c>
    </row>
    <row r="5" spans="1:10" ht="15" thickBot="1" x14ac:dyDescent="0.4">
      <c r="A5" s="4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11">
        <f>E4-E3</f>
        <v>2.7689982374322195</v>
      </c>
      <c r="F5" s="28">
        <f t="shared" si="2"/>
        <v>0.90927860287996887</v>
      </c>
      <c r="G5" s="28">
        <f>A5</f>
        <v>0.90927860287996887</v>
      </c>
      <c r="H5" s="25">
        <f t="shared" si="3"/>
        <v>0.90927860287996887</v>
      </c>
      <c r="I5" s="23">
        <f t="shared" si="4"/>
        <v>0.90927860287996887</v>
      </c>
      <c r="J5" s="11" t="str">
        <f t="shared" si="5"/>
        <v/>
      </c>
    </row>
    <row r="6" spans="1:10" ht="15" thickBot="1" x14ac:dyDescent="0.4">
      <c r="A6" s="4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19">
        <f>E3-1.5*E5</f>
        <v>-2.7433284230236019</v>
      </c>
      <c r="F6" s="28">
        <f t="shared" si="2"/>
        <v>0.72729497677173083</v>
      </c>
      <c r="G6" s="28">
        <f>A6</f>
        <v>0.72729497677173083</v>
      </c>
      <c r="H6" s="25">
        <f t="shared" si="3"/>
        <v>0.72729497677173083</v>
      </c>
      <c r="I6" s="23">
        <f t="shared" si="4"/>
        <v>0.72729497677173083</v>
      </c>
      <c r="J6" s="11" t="str">
        <f t="shared" si="5"/>
        <v/>
      </c>
    </row>
    <row r="7" spans="1:10" ht="15" thickBot="1" x14ac:dyDescent="0.4">
      <c r="A7" s="4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19">
        <f>E4+1.5*E5</f>
        <v>8.3326645267052761</v>
      </c>
      <c r="F7" s="28">
        <f t="shared" ref="F7:F12" si="6">A8</f>
        <v>1.1175926106367795</v>
      </c>
      <c r="G7" s="28">
        <f t="shared" ref="G7:G12" si="7">A8</f>
        <v>1.1175926106367795</v>
      </c>
      <c r="H7" s="25">
        <f t="shared" si="3"/>
        <v>2.5377748436351726</v>
      </c>
      <c r="I7" s="23">
        <f t="shared" si="4"/>
        <v>10.312855016797672</v>
      </c>
      <c r="J7" s="11" t="str">
        <f t="shared" si="5"/>
        <v>N/A</v>
      </c>
    </row>
    <row r="8" spans="1:10" ht="15" thickBot="1" x14ac:dyDescent="0.4">
      <c r="A8" s="4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28">
        <f t="shared" si="6"/>
        <v>1.3711508532853576</v>
      </c>
      <c r="G8" s="28">
        <f t="shared" si="7"/>
        <v>1.3711508532853576</v>
      </c>
      <c r="H8" s="25">
        <f t="shared" si="3"/>
        <v>1.1175926106367795</v>
      </c>
      <c r="I8" s="23">
        <f t="shared" si="4"/>
        <v>1.1175926106367795</v>
      </c>
      <c r="J8" s="11" t="str">
        <f t="shared" si="5"/>
        <v/>
      </c>
    </row>
    <row r="9" spans="1:10" ht="15" thickBot="1" x14ac:dyDescent="0.4">
      <c r="A9" s="4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28">
        <f t="shared" si="6"/>
        <v>1.0136136533418696</v>
      </c>
      <c r="G9" s="28">
        <f t="shared" si="7"/>
        <v>1.0136136533418696</v>
      </c>
      <c r="H9" s="25">
        <f t="shared" si="3"/>
        <v>1.3711508532853576</v>
      </c>
      <c r="I9" s="23">
        <f t="shared" si="4"/>
        <v>1.3711508532853576</v>
      </c>
      <c r="J9" s="11" t="str">
        <f t="shared" si="5"/>
        <v/>
      </c>
    </row>
    <row r="10" spans="1:10" ht="15" thickBot="1" x14ac:dyDescent="0.4">
      <c r="A10" s="4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28">
        <f t="shared" si="6"/>
        <v>1.5982101462360836</v>
      </c>
      <c r="G10" s="28">
        <f t="shared" si="7"/>
        <v>1.5982101462360836</v>
      </c>
      <c r="H10" s="25">
        <f t="shared" si="3"/>
        <v>1.0136136533418696</v>
      </c>
      <c r="I10" s="23">
        <f t="shared" si="4"/>
        <v>1.0136136533418696</v>
      </c>
      <c r="J10" s="11" t="str">
        <f t="shared" si="5"/>
        <v/>
      </c>
    </row>
    <row r="11" spans="1:10" ht="15" thickBot="1" x14ac:dyDescent="0.4">
      <c r="A11" s="4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28">
        <f t="shared" si="6"/>
        <v>1.4491870129640976</v>
      </c>
      <c r="G11" s="28">
        <f t="shared" si="7"/>
        <v>1.4491870129640976</v>
      </c>
      <c r="H11" s="25">
        <f t="shared" si="3"/>
        <v>1.5982101462360836</v>
      </c>
      <c r="I11" s="23">
        <f t="shared" si="4"/>
        <v>1.5982101462360836</v>
      </c>
      <c r="J11" s="11" t="str">
        <f t="shared" si="5"/>
        <v/>
      </c>
    </row>
    <row r="12" spans="1:10" ht="15" thickBot="1" x14ac:dyDescent="0.4">
      <c r="A12" s="4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28">
        <f t="shared" si="6"/>
        <v>1.5928767210088679</v>
      </c>
      <c r="G12" s="28">
        <f t="shared" si="7"/>
        <v>1.5928767210088679</v>
      </c>
      <c r="H12" s="25">
        <f t="shared" si="3"/>
        <v>1.4491870129640976</v>
      </c>
      <c r="I12" s="23">
        <f t="shared" si="4"/>
        <v>1.4491870129640976</v>
      </c>
      <c r="J12" s="11" t="str">
        <f t="shared" si="5"/>
        <v/>
      </c>
    </row>
    <row r="13" spans="1:10" ht="15" thickBot="1" x14ac:dyDescent="0.4">
      <c r="A13" s="4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28">
        <f t="shared" ref="F13:F19" si="8">A15</f>
        <v>2.0205701774122398</v>
      </c>
      <c r="G13" s="28">
        <f t="shared" ref="G13:G19" si="9">A15</f>
        <v>2.0205701774122398</v>
      </c>
      <c r="H13" s="25">
        <f t="shared" si="3"/>
        <v>1.5928767210088679</v>
      </c>
      <c r="I13" s="23">
        <f t="shared" si="4"/>
        <v>1.5928767210088679</v>
      </c>
      <c r="J13" s="11" t="str">
        <f t="shared" si="5"/>
        <v/>
      </c>
    </row>
    <row r="14" spans="1:10" ht="15" thickBot="1" x14ac:dyDescent="0.4">
      <c r="A14" s="4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28">
        <f t="shared" si="8"/>
        <v>2.3579715339680964</v>
      </c>
      <c r="G14" s="28">
        <f t="shared" si="9"/>
        <v>2.3579715339680964</v>
      </c>
      <c r="H14" s="25">
        <f t="shared" si="3"/>
        <v>2.5377748436351726</v>
      </c>
      <c r="I14" s="23">
        <f t="shared" si="4"/>
        <v>-14.211382328721635</v>
      </c>
      <c r="J14" s="11" t="str">
        <f t="shared" si="5"/>
        <v>N/A</v>
      </c>
    </row>
    <row r="15" spans="1:10" ht="15" thickBot="1" x14ac:dyDescent="0.4">
      <c r="A15" s="4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28">
        <f t="shared" si="8"/>
        <v>2.0328092987653474</v>
      </c>
      <c r="G15" s="28">
        <f t="shared" si="9"/>
        <v>2.0328092987653474</v>
      </c>
      <c r="H15" s="25">
        <f t="shared" si="3"/>
        <v>2.0205701774122398</v>
      </c>
      <c r="I15" s="23">
        <f t="shared" si="4"/>
        <v>2.0205701774122398</v>
      </c>
      <c r="J15" s="11" t="str">
        <f t="shared" si="5"/>
        <v/>
      </c>
    </row>
    <row r="16" spans="1:10" ht="15" thickBot="1" x14ac:dyDescent="0.4">
      <c r="A16" s="4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28">
        <f t="shared" si="8"/>
        <v>2.643820694211072</v>
      </c>
      <c r="G16" s="28">
        <f t="shared" si="9"/>
        <v>2.643820694211072</v>
      </c>
      <c r="H16" s="25">
        <f t="shared" si="3"/>
        <v>2.3579715339680964</v>
      </c>
      <c r="I16" s="23">
        <f t="shared" si="4"/>
        <v>2.3579715339680964</v>
      </c>
      <c r="J16" s="11" t="str">
        <f t="shared" si="5"/>
        <v/>
      </c>
    </row>
    <row r="17" spans="1:10" ht="15" thickBot="1" x14ac:dyDescent="0.4">
      <c r="A17" s="4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28">
        <f t="shared" si="8"/>
        <v>2.5377748436351726</v>
      </c>
      <c r="G17" s="28">
        <f t="shared" si="9"/>
        <v>2.5377748436351726</v>
      </c>
      <c r="H17" s="25">
        <f t="shared" si="3"/>
        <v>2.0328092987653474</v>
      </c>
      <c r="I17" s="23">
        <f t="shared" si="4"/>
        <v>2.0328092987653474</v>
      </c>
      <c r="J17" s="11" t="str">
        <f t="shared" si="5"/>
        <v/>
      </c>
    </row>
    <row r="18" spans="1:10" ht="15" thickBot="1" x14ac:dyDescent="0.4">
      <c r="A18" s="4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28">
        <f t="shared" si="8"/>
        <v>2.4873960039116554</v>
      </c>
      <c r="G18" s="28">
        <f t="shared" si="9"/>
        <v>2.4873960039116554</v>
      </c>
      <c r="H18" s="25">
        <f t="shared" si="3"/>
        <v>2.643820694211072</v>
      </c>
      <c r="I18" s="23">
        <f t="shared" si="4"/>
        <v>2.643820694211072</v>
      </c>
      <c r="J18" s="11" t="str">
        <f t="shared" si="5"/>
        <v/>
      </c>
    </row>
    <row r="19" spans="1:10" ht="15" thickBot="1" x14ac:dyDescent="0.4">
      <c r="A19" s="4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28">
        <f t="shared" si="8"/>
        <v>2.6857098715097192</v>
      </c>
      <c r="G19" s="28">
        <f t="shared" si="9"/>
        <v>2.6857098715097192</v>
      </c>
      <c r="H19" s="25">
        <f t="shared" si="3"/>
        <v>2.5377748436351726</v>
      </c>
      <c r="I19" s="23">
        <f t="shared" si="4"/>
        <v>2.5377748436351726</v>
      </c>
      <c r="J19" s="11" t="str">
        <f t="shared" si="5"/>
        <v/>
      </c>
    </row>
    <row r="20" spans="1:10" ht="15" thickBot="1" x14ac:dyDescent="0.4">
      <c r="A20" s="4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28">
        <f>A23</f>
        <v>2.47375194253119</v>
      </c>
      <c r="G20" s="28">
        <f>A23</f>
        <v>2.47375194253119</v>
      </c>
      <c r="H20" s="25">
        <f t="shared" si="3"/>
        <v>2.4873960039116554</v>
      </c>
      <c r="I20" s="23">
        <f t="shared" si="4"/>
        <v>2.4873960039116554</v>
      </c>
      <c r="J20" s="11" t="str">
        <f t="shared" si="5"/>
        <v/>
      </c>
    </row>
    <row r="21" spans="1:10" ht="15" thickBot="1" x14ac:dyDescent="0.4">
      <c r="A21" s="4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28">
        <f t="shared" ref="F21:F33" si="10">A30</f>
        <v>3.2092347044584488</v>
      </c>
      <c r="G21" s="26">
        <v>2.9623775829999999</v>
      </c>
      <c r="H21" s="25">
        <f t="shared" si="3"/>
        <v>2.6857098715097192</v>
      </c>
      <c r="I21" s="23">
        <f t="shared" si="4"/>
        <v>2.6857098715097192</v>
      </c>
      <c r="J21" s="11" t="str">
        <f t="shared" si="5"/>
        <v/>
      </c>
    </row>
    <row r="22" spans="1:10" ht="15" thickBot="1" x14ac:dyDescent="0.4">
      <c r="A22" s="4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28">
        <f t="shared" si="10"/>
        <v>3.432108395821805</v>
      </c>
      <c r="G22" s="26">
        <v>3.2423155110000001</v>
      </c>
      <c r="H22" s="25">
        <f t="shared" si="3"/>
        <v>2.5377748436351726</v>
      </c>
      <c r="I22" s="23">
        <f t="shared" si="4"/>
        <v>-9.3684125053675338</v>
      </c>
      <c r="J22" s="11" t="str">
        <f t="shared" si="5"/>
        <v>N/A</v>
      </c>
    </row>
    <row r="23" spans="1:10" ht="15" thickBot="1" x14ac:dyDescent="0.4">
      <c r="A23" s="4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28">
        <f t="shared" si="10"/>
        <v>3.2991608533170282</v>
      </c>
      <c r="G23" s="26">
        <v>3.9732224089999999</v>
      </c>
      <c r="H23" s="25">
        <f t="shared" si="3"/>
        <v>2.47375194253119</v>
      </c>
      <c r="I23" s="23">
        <f t="shared" si="4"/>
        <v>2.47375194253119</v>
      </c>
      <c r="J23" s="11" t="str">
        <f t="shared" si="5"/>
        <v/>
      </c>
    </row>
    <row r="24" spans="1:10" ht="15" thickBot="1" x14ac:dyDescent="0.4">
      <c r="A24" s="4"/>
      <c r="B24" s="16" t="str">
        <f t="shared" si="1"/>
        <v>ПРОПУСК</v>
      </c>
      <c r="C24" s="9" t="str">
        <f t="shared" si="0"/>
        <v/>
      </c>
      <c r="D24" s="2"/>
      <c r="E24" s="11"/>
      <c r="F24" s="28">
        <f t="shared" si="10"/>
        <v>3.4850054162477244</v>
      </c>
      <c r="G24" s="28">
        <f t="shared" ref="G24:G36" si="11">A30</f>
        <v>3.2092347044584488</v>
      </c>
      <c r="H24" s="25">
        <f t="shared" si="3"/>
        <v>2.5377748436351726</v>
      </c>
      <c r="I24" s="23">
        <f t="shared" si="4"/>
        <v>0</v>
      </c>
      <c r="J24" s="11" t="str">
        <f t="shared" si="5"/>
        <v>N/A</v>
      </c>
    </row>
    <row r="25" spans="1:10" ht="15" thickBot="1" x14ac:dyDescent="0.4">
      <c r="A25" s="4"/>
      <c r="B25" s="16" t="str">
        <f t="shared" si="1"/>
        <v>ПРОПУСК</v>
      </c>
      <c r="C25" s="9" t="str">
        <f t="shared" si="0"/>
        <v/>
      </c>
      <c r="D25" s="2"/>
      <c r="E25" s="11"/>
      <c r="F25" s="28">
        <f t="shared" si="10"/>
        <v>4.1719687689799052</v>
      </c>
      <c r="G25" s="28">
        <f t="shared" si="11"/>
        <v>3.432108395821805</v>
      </c>
      <c r="H25" s="25">
        <f t="shared" si="3"/>
        <v>2.5377748436351726</v>
      </c>
      <c r="I25" s="23">
        <f t="shared" si="4"/>
        <v>0</v>
      </c>
      <c r="J25" s="11" t="str">
        <f t="shared" si="5"/>
        <v>N/A</v>
      </c>
    </row>
    <row r="26" spans="1:10" ht="15" thickBot="1" x14ac:dyDescent="0.4">
      <c r="A26" s="5" t="s">
        <v>43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28">
        <f t="shared" si="10"/>
        <v>3.5769846944008137</v>
      </c>
      <c r="G26" s="28">
        <f t="shared" si="11"/>
        <v>3.2991608533170282</v>
      </c>
      <c r="H26" s="25">
        <f t="shared" si="3"/>
        <v>2.5377748436351726</v>
      </c>
      <c r="I26" s="30" t="str">
        <f t="shared" si="4"/>
        <v> 2.962377</v>
      </c>
      <c r="J26" s="11" t="str">
        <f t="shared" si="5"/>
        <v>N/A</v>
      </c>
    </row>
    <row r="27" spans="1:10" ht="15" thickBot="1" x14ac:dyDescent="0.4">
      <c r="A27" s="5" t="s">
        <v>44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28">
        <f t="shared" si="10"/>
        <v>4.4499099755795255</v>
      </c>
      <c r="G27" s="28">
        <f t="shared" si="11"/>
        <v>3.4850054162477244</v>
      </c>
      <c r="H27" s="25">
        <f t="shared" si="3"/>
        <v>2.5377748436351726</v>
      </c>
      <c r="I27" s="30" t="str">
        <f t="shared" si="4"/>
        <v> 3.242315</v>
      </c>
      <c r="J27" s="11" t="str">
        <f t="shared" si="5"/>
        <v>N/A</v>
      </c>
    </row>
    <row r="28" spans="1:10" ht="15" thickBot="1" x14ac:dyDescent="0.4">
      <c r="A28" s="5" t="s">
        <v>45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28">
        <f t="shared" si="10"/>
        <v>4.3779373866296805</v>
      </c>
      <c r="G28" s="28">
        <f t="shared" si="11"/>
        <v>4.1719687689799052</v>
      </c>
      <c r="H28" s="25">
        <f t="shared" si="3"/>
        <v>2.5377748436351726</v>
      </c>
      <c r="I28" s="30" t="str">
        <f t="shared" si="4"/>
        <v> 3.973222</v>
      </c>
      <c r="J28" s="11" t="str">
        <f t="shared" si="5"/>
        <v>N/A</v>
      </c>
    </row>
    <row r="29" spans="1:10" ht="15" thickBot="1" x14ac:dyDescent="0.4">
      <c r="A29" s="4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28">
        <f t="shared" si="10"/>
        <v>4.1863655721339885</v>
      </c>
      <c r="G29" s="28">
        <f t="shared" si="11"/>
        <v>3.5769846944008137</v>
      </c>
      <c r="H29" s="25">
        <f t="shared" si="3"/>
        <v>2.5377748436351726</v>
      </c>
      <c r="I29" s="23">
        <f t="shared" si="4"/>
        <v>15.450173527632581</v>
      </c>
      <c r="J29" s="11" t="str">
        <f t="shared" si="5"/>
        <v>N/A</v>
      </c>
    </row>
    <row r="30" spans="1:10" ht="15" thickBot="1" x14ac:dyDescent="0.4">
      <c r="A30" s="4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28">
        <f t="shared" si="10"/>
        <v>4.2874517561600616</v>
      </c>
      <c r="G30" s="28">
        <f t="shared" si="11"/>
        <v>4.4499099755795255</v>
      </c>
      <c r="H30" s="25">
        <f t="shared" si="3"/>
        <v>3.2092347044584488</v>
      </c>
      <c r="I30" s="23">
        <f t="shared" si="4"/>
        <v>3.2092347044584488</v>
      </c>
      <c r="J30" s="11" t="str">
        <f t="shared" si="5"/>
        <v/>
      </c>
    </row>
    <row r="31" spans="1:10" ht="15" thickBot="1" x14ac:dyDescent="0.4">
      <c r="A31" s="4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28">
        <f t="shared" si="10"/>
        <v>4.4054694585934051</v>
      </c>
      <c r="G31" s="28">
        <f t="shared" si="11"/>
        <v>4.3779373866296805</v>
      </c>
      <c r="H31" s="25">
        <f t="shared" si="3"/>
        <v>3.432108395821805</v>
      </c>
      <c r="I31" s="23">
        <f t="shared" si="4"/>
        <v>3.432108395821805</v>
      </c>
      <c r="J31" s="11" t="str">
        <f t="shared" si="5"/>
        <v/>
      </c>
    </row>
    <row r="32" spans="1:10" ht="15" thickBot="1" x14ac:dyDescent="0.4">
      <c r="A32" s="4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28">
        <f t="shared" si="10"/>
        <v>4.2775353461300814</v>
      </c>
      <c r="G32" s="28">
        <f t="shared" si="11"/>
        <v>4.1863655721339885</v>
      </c>
      <c r="H32" s="25">
        <f t="shared" si="3"/>
        <v>3.2991608533170282</v>
      </c>
      <c r="I32" s="23">
        <f t="shared" si="4"/>
        <v>3.2991608533170282</v>
      </c>
      <c r="J32" s="11" t="str">
        <f t="shared" si="5"/>
        <v/>
      </c>
    </row>
    <row r="33" spans="1:10" ht="15" thickBot="1" x14ac:dyDescent="0.4">
      <c r="A33" s="4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29">
        <f t="shared" si="10"/>
        <v>4.7829826091924756</v>
      </c>
      <c r="G33" s="28">
        <f t="shared" si="11"/>
        <v>4.2874517561600616</v>
      </c>
      <c r="H33" s="25">
        <f t="shared" si="3"/>
        <v>3.4850054162477244</v>
      </c>
      <c r="I33" s="23">
        <f t="shared" si="4"/>
        <v>3.4850054162477244</v>
      </c>
      <c r="J33" s="11" t="str">
        <f t="shared" si="5"/>
        <v/>
      </c>
    </row>
    <row r="34" spans="1:10" ht="15" thickBot="1" x14ac:dyDescent="0.4">
      <c r="A34" s="4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6"/>
      <c r="G34" s="28">
        <f t="shared" si="11"/>
        <v>4.4054694585934051</v>
      </c>
      <c r="H34" s="25">
        <f t="shared" si="3"/>
        <v>4.1719687689799052</v>
      </c>
      <c r="I34" s="23">
        <f t="shared" si="4"/>
        <v>4.1719687689799052</v>
      </c>
      <c r="J34" s="11" t="str">
        <f t="shared" si="5"/>
        <v/>
      </c>
    </row>
    <row r="35" spans="1:10" ht="15" thickBot="1" x14ac:dyDescent="0.4">
      <c r="A35" s="4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6"/>
      <c r="G35" s="28">
        <f t="shared" si="11"/>
        <v>4.2775353461300814</v>
      </c>
      <c r="H35" s="25">
        <f t="shared" si="3"/>
        <v>3.5769846944008137</v>
      </c>
      <c r="I35" s="23">
        <f t="shared" si="4"/>
        <v>3.5769846944008137</v>
      </c>
      <c r="J35" s="11" t="str">
        <f t="shared" si="5"/>
        <v/>
      </c>
    </row>
    <row r="36" spans="1:10" ht="15" thickBot="1" x14ac:dyDescent="0.4">
      <c r="A36" s="4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6"/>
      <c r="G36" s="29">
        <f t="shared" si="11"/>
        <v>4.7829826091924756</v>
      </c>
      <c r="H36" s="25">
        <f t="shared" si="3"/>
        <v>4.4499099755795255</v>
      </c>
      <c r="I36" s="23">
        <f t="shared" si="4"/>
        <v>4.4499099755795255</v>
      </c>
      <c r="J36" s="11" t="str">
        <f t="shared" si="5"/>
        <v/>
      </c>
    </row>
    <row r="37" spans="1:10" ht="15" thickBot="1" x14ac:dyDescent="0.4">
      <c r="A37" s="4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6"/>
      <c r="H37" s="25">
        <f t="shared" si="3"/>
        <v>4.3779373866296805</v>
      </c>
      <c r="I37" s="23">
        <f t="shared" si="4"/>
        <v>4.3779373866296805</v>
      </c>
      <c r="J37" s="11" t="str">
        <f t="shared" si="5"/>
        <v/>
      </c>
    </row>
    <row r="38" spans="1:10" ht="15" thickBot="1" x14ac:dyDescent="0.4">
      <c r="A38" s="4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H38" s="25">
        <f t="shared" si="3"/>
        <v>4.1863655721339885</v>
      </c>
      <c r="I38" s="23">
        <f t="shared" si="4"/>
        <v>4.1863655721339885</v>
      </c>
      <c r="J38" s="11" t="str">
        <f t="shared" si="5"/>
        <v/>
      </c>
    </row>
    <row r="39" spans="1:10" ht="15" thickBot="1" x14ac:dyDescent="0.4">
      <c r="A39" s="4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H39" s="25">
        <f t="shared" si="3"/>
        <v>4.2874517561600616</v>
      </c>
      <c r="I39" s="23">
        <f t="shared" si="4"/>
        <v>4.2874517561600616</v>
      </c>
      <c r="J39" s="11" t="str">
        <f t="shared" si="5"/>
        <v/>
      </c>
    </row>
    <row r="40" spans="1:10" ht="15" thickBot="1" x14ac:dyDescent="0.4">
      <c r="A40" s="4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H40" s="25">
        <f t="shared" si="3"/>
        <v>4.4054694585934051</v>
      </c>
      <c r="I40" s="23">
        <f t="shared" si="4"/>
        <v>4.4054694585934051</v>
      </c>
      <c r="J40" s="11" t="str">
        <f t="shared" si="5"/>
        <v/>
      </c>
    </row>
    <row r="41" spans="1:10" ht="15" thickBot="1" x14ac:dyDescent="0.4">
      <c r="A41" s="4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H41" s="25">
        <f t="shared" si="3"/>
        <v>4.2775353461300814</v>
      </c>
      <c r="I41" s="23">
        <f t="shared" si="4"/>
        <v>4.2775353461300814</v>
      </c>
      <c r="J41" s="11" t="str">
        <f t="shared" si="5"/>
        <v/>
      </c>
    </row>
    <row r="42" spans="1:10" ht="15" thickBot="1" x14ac:dyDescent="0.4">
      <c r="A42" s="4">
        <v>4.7829826091924756</v>
      </c>
      <c r="B42" s="16" t="str">
        <f t="shared" si="1"/>
        <v/>
      </c>
      <c r="C42" s="15" t="str">
        <f t="shared" si="0"/>
        <v/>
      </c>
      <c r="D42" s="13"/>
      <c r="E42" s="14"/>
      <c r="H42" s="25">
        <f t="shared" si="3"/>
        <v>4.7829826091924756</v>
      </c>
      <c r="I42" s="24">
        <f t="shared" si="4"/>
        <v>4.7829826091924756</v>
      </c>
      <c r="J42" s="14" t="str">
        <f t="shared" si="5"/>
        <v/>
      </c>
    </row>
  </sheetData>
  <mergeCells count="7">
    <mergeCell ref="I1:J2"/>
    <mergeCell ref="C1:E1"/>
    <mergeCell ref="C2:E2"/>
    <mergeCell ref="A1:A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N7" sqref="N7"/>
    </sheetView>
  </sheetViews>
  <sheetFormatPr defaultRowHeight="14.5" x14ac:dyDescent="0.35"/>
  <cols>
    <col min="1" max="1" width="14.1796875" customWidth="1"/>
    <col min="2" max="2" width="10.81640625" customWidth="1"/>
    <col min="4" max="4" width="16.54296875" customWidth="1"/>
    <col min="6" max="6" width="10.54296875" customWidth="1"/>
    <col min="7" max="7" width="4.1796875" customWidth="1"/>
    <col min="8" max="8" width="13.81640625" customWidth="1"/>
    <col min="9" max="9" width="4.81640625" customWidth="1"/>
    <col min="10" max="10" width="11.90625" customWidth="1"/>
    <col min="11" max="11" width="7.453125" customWidth="1"/>
    <col min="12" max="12" width="7.81640625" customWidth="1"/>
    <col min="13" max="13" width="2.90625" customWidth="1"/>
    <col min="14" max="14" width="6.90625" customWidth="1"/>
    <col min="15" max="15" width="12.36328125" customWidth="1"/>
    <col min="20" max="20" width="6.81640625" customWidth="1"/>
  </cols>
  <sheetData>
    <row r="1" spans="1:20" ht="72.650000000000006" customHeight="1" thickBot="1" x14ac:dyDescent="0.4">
      <c r="A1" s="60" t="s">
        <v>42</v>
      </c>
      <c r="B1" s="18" t="s">
        <v>24</v>
      </c>
      <c r="C1" s="53" t="s">
        <v>23</v>
      </c>
      <c r="D1" s="55"/>
      <c r="E1" s="54"/>
      <c r="F1" s="64" t="s">
        <v>28</v>
      </c>
      <c r="G1" s="65"/>
      <c r="H1" s="64" t="s">
        <v>29</v>
      </c>
      <c r="I1" s="65"/>
      <c r="J1" s="64" t="s">
        <v>34</v>
      </c>
      <c r="K1" s="65"/>
      <c r="L1" s="64" t="s">
        <v>38</v>
      </c>
      <c r="M1" s="74"/>
      <c r="N1" s="65"/>
      <c r="O1" s="64" t="s">
        <v>36</v>
      </c>
      <c r="P1" s="65"/>
      <c r="Q1" s="64" t="s">
        <v>39</v>
      </c>
      <c r="R1" s="65"/>
      <c r="S1" s="64" t="s">
        <v>41</v>
      </c>
      <c r="T1" s="65"/>
    </row>
    <row r="2" spans="1:20" ht="60.65" customHeight="1" thickBot="1" x14ac:dyDescent="0.4">
      <c r="A2" s="61"/>
      <c r="B2" s="18" t="s">
        <v>7</v>
      </c>
      <c r="C2" s="53" t="s">
        <v>9</v>
      </c>
      <c r="D2" s="55"/>
      <c r="E2" s="54"/>
      <c r="F2" s="66"/>
      <c r="G2" s="67"/>
      <c r="H2" s="66"/>
      <c r="I2" s="67"/>
      <c r="J2" s="66"/>
      <c r="K2" s="67"/>
      <c r="L2" s="66"/>
      <c r="M2" s="75"/>
      <c r="N2" s="67"/>
      <c r="O2" s="66"/>
      <c r="P2" s="67"/>
      <c r="Q2" s="66"/>
      <c r="R2" s="67"/>
      <c r="S2" s="66"/>
      <c r="T2" s="67"/>
    </row>
    <row r="3" spans="1:20" x14ac:dyDescent="0.35">
      <c r="A3" s="49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5">
        <f>_xlfn.QUARTILE.INC(A3:A42,1)</f>
        <v>1.4101689331247276</v>
      </c>
      <c r="F3" s="37">
        <f>A3</f>
        <v>0.87361752807211857</v>
      </c>
      <c r="G3" s="22" t="str">
        <f>IF(AND(B3="",C3=""),"","N/A")</f>
        <v/>
      </c>
      <c r="H3" s="38">
        <f>F3</f>
        <v>0.87361752807211857</v>
      </c>
      <c r="I3" s="11"/>
      <c r="J3" s="32" t="s">
        <v>0</v>
      </c>
      <c r="K3" s="41">
        <f>AVERAGE(H3:H42)</f>
        <v>2.7180816677104405</v>
      </c>
      <c r="L3" s="33">
        <v>0.87361752807211857</v>
      </c>
      <c r="M3" s="32">
        <v>1</v>
      </c>
      <c r="N3" s="44">
        <v>0</v>
      </c>
      <c r="O3" s="32" t="s">
        <v>0</v>
      </c>
      <c r="P3" s="41">
        <f>AVERAGE(L3:L42)</f>
        <v>2.3103694175538747</v>
      </c>
      <c r="Q3" s="68" t="s">
        <v>40</v>
      </c>
      <c r="R3" s="69"/>
    </row>
    <row r="4" spans="1:20" x14ac:dyDescent="0.35">
      <c r="A4" s="49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5">
        <f>_xlfn.QUARTILE.INC(A3:A42,3)</f>
        <v>4.1791671705569469</v>
      </c>
      <c r="F4" s="38">
        <f t="shared" ref="F4:F42" si="2">A4</f>
        <v>0.40211979036867129</v>
      </c>
      <c r="G4" s="11" t="str">
        <f t="shared" ref="G4:G42" si="3">IF(AND(B4="",C4=""),"","N/A")</f>
        <v/>
      </c>
      <c r="H4" s="38">
        <f t="shared" ref="H4:H42" si="4">F4</f>
        <v>0.40211979036867129</v>
      </c>
      <c r="I4" s="11"/>
      <c r="J4" s="31" t="s">
        <v>1</v>
      </c>
      <c r="K4" s="35">
        <f>MEDIAN(H3:H42)</f>
        <v>2.6647652828603956</v>
      </c>
      <c r="L4" s="33">
        <v>0.40211979036867129</v>
      </c>
      <c r="M4" s="31">
        <v>2</v>
      </c>
      <c r="N4" s="45">
        <v>0</v>
      </c>
      <c r="O4" s="31" t="s">
        <v>1</v>
      </c>
      <c r="P4" s="35">
        <f>MEDIAN(L3:L42)</f>
        <v>2.4805739732214227</v>
      </c>
      <c r="Q4" s="70"/>
      <c r="R4" s="71"/>
    </row>
    <row r="5" spans="1:20" x14ac:dyDescent="0.35">
      <c r="A5" s="49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5">
        <f>E4-E3</f>
        <v>2.7689982374322195</v>
      </c>
      <c r="F5" s="38">
        <f t="shared" si="2"/>
        <v>0.90927860287996887</v>
      </c>
      <c r="G5" s="11" t="str">
        <f t="shared" si="3"/>
        <v/>
      </c>
      <c r="H5" s="38">
        <f t="shared" si="4"/>
        <v>0.90927860287996887</v>
      </c>
      <c r="I5" s="11"/>
      <c r="J5" s="31" t="s">
        <v>4</v>
      </c>
      <c r="K5" s="35">
        <f>SKEW(H3:H42)</f>
        <v>-0.12630322696950946</v>
      </c>
      <c r="L5" s="33">
        <v>0.90927860287996887</v>
      </c>
      <c r="M5" s="31">
        <v>3</v>
      </c>
      <c r="N5" s="45">
        <v>0</v>
      </c>
      <c r="O5" s="31" t="s">
        <v>4</v>
      </c>
      <c r="P5" s="35">
        <f>SKEW(L3:L42)</f>
        <v>-9.4695341853124101E-2</v>
      </c>
      <c r="Q5" s="70"/>
      <c r="R5" s="71"/>
    </row>
    <row r="6" spans="1:20" x14ac:dyDescent="0.35">
      <c r="A6" s="49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6">
        <f>E3-1.5*E5</f>
        <v>-2.7433284230236019</v>
      </c>
      <c r="F6" s="38">
        <f t="shared" si="2"/>
        <v>0.72729497677173083</v>
      </c>
      <c r="G6" s="11" t="str">
        <f t="shared" si="3"/>
        <v/>
      </c>
      <c r="H6" s="38">
        <f t="shared" si="4"/>
        <v>0.72729497677173083</v>
      </c>
      <c r="I6" s="11"/>
      <c r="J6" s="31" t="s">
        <v>3</v>
      </c>
      <c r="K6" s="35">
        <f>KURT(H3:H42)</f>
        <v>-1.2109471244403665</v>
      </c>
      <c r="L6" s="33">
        <v>0.72729497677173083</v>
      </c>
      <c r="M6" s="31">
        <v>4</v>
      </c>
      <c r="N6" s="45">
        <v>0</v>
      </c>
      <c r="O6" s="31" t="s">
        <v>3</v>
      </c>
      <c r="P6" s="35">
        <f>KURT(L3:L42)</f>
        <v>-1.2746538069299049</v>
      </c>
      <c r="Q6" s="70"/>
      <c r="R6" s="71"/>
    </row>
    <row r="7" spans="1:20" ht="15" thickBot="1" x14ac:dyDescent="0.4">
      <c r="A7" s="49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6">
        <f>E4+1.5*E5</f>
        <v>8.3326645267052761</v>
      </c>
      <c r="F7" s="38">
        <f t="shared" si="2"/>
        <v>10.312855016797672</v>
      </c>
      <c r="G7" s="11" t="str">
        <f t="shared" si="3"/>
        <v>N/A</v>
      </c>
      <c r="H7" s="38"/>
      <c r="I7" s="11" t="str">
        <f t="shared" ref="I7:I29" si="5">G7</f>
        <v>N/A</v>
      </c>
      <c r="J7" s="12" t="s">
        <v>30</v>
      </c>
      <c r="K7" s="42">
        <f>_xlfn.STDEV.S(H3:H42)</f>
        <v>1.291043701432341</v>
      </c>
      <c r="L7" s="47">
        <f>N3</f>
        <v>0</v>
      </c>
      <c r="M7" s="31">
        <v>5</v>
      </c>
      <c r="N7" s="45">
        <v>0</v>
      </c>
      <c r="O7" s="12" t="s">
        <v>30</v>
      </c>
      <c r="P7" s="42">
        <f>_xlfn.STDEV.S(L3:L42)</f>
        <v>1.541584543156149</v>
      </c>
      <c r="Q7" s="70"/>
      <c r="R7" s="71"/>
    </row>
    <row r="8" spans="1:20" ht="15" thickBot="1" x14ac:dyDescent="0.4">
      <c r="A8" s="49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8">
        <f t="shared" si="2"/>
        <v>1.1175926106367795</v>
      </c>
      <c r="G8" s="11" t="str">
        <f t="shared" si="3"/>
        <v/>
      </c>
      <c r="H8" s="38">
        <f t="shared" si="4"/>
        <v>1.1175926106367795</v>
      </c>
      <c r="I8" s="11"/>
      <c r="J8" s="43" t="s">
        <v>35</v>
      </c>
      <c r="K8" s="1">
        <f>COUNTA(I3:I42)</f>
        <v>6</v>
      </c>
      <c r="L8" s="33">
        <v>1.1175926106367795</v>
      </c>
      <c r="M8" s="12">
        <v>6</v>
      </c>
      <c r="N8" s="46">
        <v>0</v>
      </c>
      <c r="O8" s="43" t="s">
        <v>37</v>
      </c>
      <c r="P8" s="48">
        <f>SUMXMY2(K3:K7,P3:P7)</f>
        <v>0.26798403064127774</v>
      </c>
      <c r="Q8" s="72"/>
      <c r="R8" s="73"/>
    </row>
    <row r="9" spans="1:20" x14ac:dyDescent="0.35">
      <c r="A9" s="49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8">
        <f t="shared" si="2"/>
        <v>1.3711508532853576</v>
      </c>
      <c r="G9" s="11" t="str">
        <f t="shared" si="3"/>
        <v/>
      </c>
      <c r="H9" s="38">
        <f t="shared" si="4"/>
        <v>1.3711508532853576</v>
      </c>
      <c r="I9" s="11"/>
      <c r="L9" s="33">
        <v>1.3711508532853576</v>
      </c>
    </row>
    <row r="10" spans="1:20" x14ac:dyDescent="0.35">
      <c r="A10" s="49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8">
        <f t="shared" si="2"/>
        <v>1.0136136533418696</v>
      </c>
      <c r="G10" s="11" t="str">
        <f t="shared" si="3"/>
        <v/>
      </c>
      <c r="H10" s="38">
        <f t="shared" si="4"/>
        <v>1.0136136533418696</v>
      </c>
      <c r="I10" s="11"/>
      <c r="L10" s="33">
        <v>1.0136136533418696</v>
      </c>
    </row>
    <row r="11" spans="1:20" x14ac:dyDescent="0.35">
      <c r="A11" s="49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8">
        <f t="shared" si="2"/>
        <v>1.5982101462360836</v>
      </c>
      <c r="G11" s="11" t="str">
        <f t="shared" si="3"/>
        <v/>
      </c>
      <c r="H11" s="38">
        <f t="shared" si="4"/>
        <v>1.5982101462360836</v>
      </c>
      <c r="I11" s="11"/>
      <c r="L11" s="33">
        <v>1.5982101462360836</v>
      </c>
    </row>
    <row r="12" spans="1:20" x14ac:dyDescent="0.35">
      <c r="A12" s="49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8">
        <f t="shared" si="2"/>
        <v>1.4491870129640976</v>
      </c>
      <c r="G12" s="11" t="str">
        <f t="shared" si="3"/>
        <v/>
      </c>
      <c r="H12" s="38">
        <f t="shared" si="4"/>
        <v>1.4491870129640976</v>
      </c>
      <c r="I12" s="11"/>
      <c r="L12" s="33">
        <v>1.4491870129640976</v>
      </c>
    </row>
    <row r="13" spans="1:20" x14ac:dyDescent="0.35">
      <c r="A13" s="49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8">
        <f t="shared" si="2"/>
        <v>1.5928767210088679</v>
      </c>
      <c r="G13" s="11" t="str">
        <f t="shared" si="3"/>
        <v/>
      </c>
      <c r="H13" s="38">
        <f t="shared" si="4"/>
        <v>1.5928767210088679</v>
      </c>
      <c r="I13" s="11"/>
      <c r="L13" s="33">
        <v>1.5928767210088679</v>
      </c>
    </row>
    <row r="14" spans="1:20" x14ac:dyDescent="0.35">
      <c r="A14" s="49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8">
        <f t="shared" si="2"/>
        <v>-14.211382328721635</v>
      </c>
      <c r="G14" s="11" t="str">
        <f t="shared" si="3"/>
        <v>N/A</v>
      </c>
      <c r="H14" s="38"/>
      <c r="I14" s="11" t="str">
        <f t="shared" si="5"/>
        <v>N/A</v>
      </c>
      <c r="L14" s="47">
        <f>N4</f>
        <v>0</v>
      </c>
    </row>
    <row r="15" spans="1:20" x14ac:dyDescent="0.35">
      <c r="A15" s="49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8">
        <f t="shared" si="2"/>
        <v>2.0205701774122398</v>
      </c>
      <c r="G15" s="11" t="str">
        <f t="shared" si="3"/>
        <v/>
      </c>
      <c r="H15" s="38">
        <f t="shared" si="4"/>
        <v>2.0205701774122398</v>
      </c>
      <c r="I15" s="11"/>
      <c r="L15" s="33">
        <v>2.0205701774122398</v>
      </c>
    </row>
    <row r="16" spans="1:20" x14ac:dyDescent="0.35">
      <c r="A16" s="49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8">
        <f t="shared" si="2"/>
        <v>2.3579715339680964</v>
      </c>
      <c r="G16" s="11" t="str">
        <f t="shared" si="3"/>
        <v/>
      </c>
      <c r="H16" s="38">
        <f t="shared" si="4"/>
        <v>2.3579715339680964</v>
      </c>
      <c r="I16" s="11"/>
      <c r="L16" s="33">
        <v>2.3579715339680964</v>
      </c>
    </row>
    <row r="17" spans="1:12" x14ac:dyDescent="0.35">
      <c r="A17" s="49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8">
        <f t="shared" si="2"/>
        <v>2.0328092987653474</v>
      </c>
      <c r="G17" s="11" t="str">
        <f t="shared" si="3"/>
        <v/>
      </c>
      <c r="H17" s="38">
        <f t="shared" si="4"/>
        <v>2.0328092987653474</v>
      </c>
      <c r="I17" s="11"/>
      <c r="L17" s="33">
        <v>2.0328092987653474</v>
      </c>
    </row>
    <row r="18" spans="1:12" x14ac:dyDescent="0.35">
      <c r="A18" s="49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8">
        <f t="shared" si="2"/>
        <v>2.643820694211072</v>
      </c>
      <c r="G18" s="11" t="str">
        <f t="shared" si="3"/>
        <v/>
      </c>
      <c r="H18" s="38">
        <f t="shared" si="4"/>
        <v>2.643820694211072</v>
      </c>
      <c r="I18" s="11"/>
      <c r="L18" s="33">
        <v>2.643820694211072</v>
      </c>
    </row>
    <row r="19" spans="1:12" x14ac:dyDescent="0.35">
      <c r="A19" s="49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8">
        <f t="shared" si="2"/>
        <v>2.5377748436351726</v>
      </c>
      <c r="G19" s="11" t="str">
        <f t="shared" si="3"/>
        <v/>
      </c>
      <c r="H19" s="38">
        <f t="shared" si="4"/>
        <v>2.5377748436351726</v>
      </c>
      <c r="I19" s="11"/>
      <c r="L19" s="33">
        <v>2.5377748436351726</v>
      </c>
    </row>
    <row r="20" spans="1:12" x14ac:dyDescent="0.35">
      <c r="A20" s="49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8">
        <f t="shared" si="2"/>
        <v>2.4873960039116554</v>
      </c>
      <c r="G20" s="11" t="str">
        <f t="shared" si="3"/>
        <v/>
      </c>
      <c r="H20" s="38">
        <f t="shared" si="4"/>
        <v>2.4873960039116554</v>
      </c>
      <c r="I20" s="11"/>
      <c r="L20" s="33">
        <v>2.4873960039116554</v>
      </c>
    </row>
    <row r="21" spans="1:12" x14ac:dyDescent="0.35">
      <c r="A21" s="49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8">
        <f t="shared" si="2"/>
        <v>2.6857098715097192</v>
      </c>
      <c r="G21" s="11" t="str">
        <f t="shared" si="3"/>
        <v/>
      </c>
      <c r="H21" s="38">
        <f t="shared" si="4"/>
        <v>2.6857098715097192</v>
      </c>
      <c r="I21" s="11"/>
      <c r="L21" s="33">
        <v>2.6857098715097192</v>
      </c>
    </row>
    <row r="22" spans="1:12" x14ac:dyDescent="0.35">
      <c r="A22" s="49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8">
        <f t="shared" si="2"/>
        <v>-9.3684125053675338</v>
      </c>
      <c r="G22" s="11" t="str">
        <f t="shared" si="3"/>
        <v>N/A</v>
      </c>
      <c r="H22" s="38"/>
      <c r="I22" s="11" t="str">
        <f t="shared" si="5"/>
        <v>N/A</v>
      </c>
      <c r="L22" s="47">
        <f>N5</f>
        <v>0</v>
      </c>
    </row>
    <row r="23" spans="1:12" x14ac:dyDescent="0.35">
      <c r="A23" s="49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8">
        <f t="shared" si="2"/>
        <v>2.47375194253119</v>
      </c>
      <c r="G23" s="11" t="str">
        <f t="shared" si="3"/>
        <v/>
      </c>
      <c r="H23" s="38">
        <f t="shared" si="4"/>
        <v>2.47375194253119</v>
      </c>
      <c r="I23" s="11"/>
      <c r="L23" s="33">
        <v>2.47375194253119</v>
      </c>
    </row>
    <row r="24" spans="1:12" x14ac:dyDescent="0.35">
      <c r="A24" s="49"/>
      <c r="B24" s="16" t="str">
        <f t="shared" si="1"/>
        <v>ПРОПУСК</v>
      </c>
      <c r="C24" s="9" t="str">
        <f t="shared" si="0"/>
        <v/>
      </c>
      <c r="D24" s="2"/>
      <c r="E24" s="11"/>
      <c r="F24" s="38">
        <f t="shared" si="2"/>
        <v>0</v>
      </c>
      <c r="G24" s="11" t="str">
        <f t="shared" si="3"/>
        <v>N/A</v>
      </c>
      <c r="H24" s="38"/>
      <c r="I24" s="11" t="str">
        <f t="shared" si="5"/>
        <v>N/A</v>
      </c>
      <c r="L24" s="47">
        <f>N6</f>
        <v>0</v>
      </c>
    </row>
    <row r="25" spans="1:12" x14ac:dyDescent="0.35">
      <c r="A25" s="49"/>
      <c r="B25" s="16" t="str">
        <f t="shared" si="1"/>
        <v>ПРОПУСК</v>
      </c>
      <c r="C25" s="9" t="str">
        <f t="shared" si="0"/>
        <v/>
      </c>
      <c r="D25" s="2"/>
      <c r="E25" s="11"/>
      <c r="F25" s="38">
        <f t="shared" si="2"/>
        <v>0</v>
      </c>
      <c r="G25" s="11" t="str">
        <f t="shared" si="3"/>
        <v>N/A</v>
      </c>
      <c r="H25" s="38"/>
      <c r="I25" s="11" t="str">
        <f t="shared" si="5"/>
        <v>N/A</v>
      </c>
      <c r="L25" s="47">
        <f>N7</f>
        <v>0</v>
      </c>
    </row>
    <row r="26" spans="1:12" x14ac:dyDescent="0.35">
      <c r="A26" s="50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9" t="str">
        <f t="shared" si="2"/>
        <v> 2.9623</v>
      </c>
      <c r="G26" s="11" t="str">
        <f t="shared" si="3"/>
        <v>N/A</v>
      </c>
      <c r="H26" s="38">
        <v>2.9623775829999999</v>
      </c>
      <c r="I26" s="11"/>
      <c r="L26" s="33">
        <v>2.9623775829999999</v>
      </c>
    </row>
    <row r="27" spans="1:12" x14ac:dyDescent="0.35">
      <c r="A27" s="50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9" t="str">
        <f t="shared" si="2"/>
        <v> 3.2423</v>
      </c>
      <c r="G27" s="11" t="str">
        <f t="shared" si="3"/>
        <v>N/A</v>
      </c>
      <c r="H27" s="38">
        <v>3.2423155110000001</v>
      </c>
      <c r="I27" s="11"/>
      <c r="L27" s="33">
        <v>3.2423155110000001</v>
      </c>
    </row>
    <row r="28" spans="1:12" x14ac:dyDescent="0.35">
      <c r="A28" s="50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9" t="str">
        <f t="shared" si="2"/>
        <v> 3.9732</v>
      </c>
      <c r="G28" s="11" t="str">
        <f t="shared" si="3"/>
        <v>N/A</v>
      </c>
      <c r="H28" s="38">
        <v>3.9732224089999999</v>
      </c>
      <c r="I28" s="11"/>
      <c r="L28" s="33">
        <v>3.9732224089999999</v>
      </c>
    </row>
    <row r="29" spans="1:12" x14ac:dyDescent="0.35">
      <c r="A29" s="49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8">
        <f t="shared" si="2"/>
        <v>15.450173527632581</v>
      </c>
      <c r="G29" s="11" t="str">
        <f t="shared" si="3"/>
        <v>N/A</v>
      </c>
      <c r="H29" s="38"/>
      <c r="I29" s="11" t="str">
        <f t="shared" si="5"/>
        <v>N/A</v>
      </c>
      <c r="L29" s="47">
        <f>N8</f>
        <v>0</v>
      </c>
    </row>
    <row r="30" spans="1:12" x14ac:dyDescent="0.35">
      <c r="A30" s="49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8">
        <f t="shared" si="2"/>
        <v>3.2092347044584488</v>
      </c>
      <c r="G30" s="11" t="str">
        <f t="shared" si="3"/>
        <v/>
      </c>
      <c r="H30" s="38">
        <f t="shared" si="4"/>
        <v>3.2092347044584488</v>
      </c>
      <c r="I30" s="11"/>
      <c r="L30" s="33">
        <v>3.2092347044584488</v>
      </c>
    </row>
    <row r="31" spans="1:12" x14ac:dyDescent="0.35">
      <c r="A31" s="49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8">
        <f t="shared" si="2"/>
        <v>3.432108395821805</v>
      </c>
      <c r="G31" s="11" t="str">
        <f t="shared" si="3"/>
        <v/>
      </c>
      <c r="H31" s="38">
        <f t="shared" si="4"/>
        <v>3.432108395821805</v>
      </c>
      <c r="I31" s="11"/>
      <c r="L31" s="33">
        <v>3.432108395821805</v>
      </c>
    </row>
    <row r="32" spans="1:12" x14ac:dyDescent="0.35">
      <c r="A32" s="49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8">
        <f t="shared" si="2"/>
        <v>3.2991608533170282</v>
      </c>
      <c r="G32" s="11" t="str">
        <f t="shared" si="3"/>
        <v/>
      </c>
      <c r="H32" s="38">
        <f t="shared" si="4"/>
        <v>3.2991608533170282</v>
      </c>
      <c r="I32" s="11"/>
      <c r="L32" s="33">
        <v>3.2991608533170282</v>
      </c>
    </row>
    <row r="33" spans="1:12" x14ac:dyDescent="0.35">
      <c r="A33" s="49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8">
        <f t="shared" si="2"/>
        <v>3.4850054162477244</v>
      </c>
      <c r="G33" s="11" t="str">
        <f t="shared" si="3"/>
        <v/>
      </c>
      <c r="H33" s="38">
        <f t="shared" si="4"/>
        <v>3.4850054162477244</v>
      </c>
      <c r="I33" s="11"/>
      <c r="L33" s="33">
        <v>3.4850054162477244</v>
      </c>
    </row>
    <row r="34" spans="1:12" x14ac:dyDescent="0.35">
      <c r="A34" s="49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8">
        <f t="shared" si="2"/>
        <v>4.1719687689799052</v>
      </c>
      <c r="G34" s="11" t="str">
        <f t="shared" si="3"/>
        <v/>
      </c>
      <c r="H34" s="38">
        <f t="shared" si="4"/>
        <v>4.1719687689799052</v>
      </c>
      <c r="I34" s="11"/>
      <c r="L34" s="33">
        <v>4.1719687689799052</v>
      </c>
    </row>
    <row r="35" spans="1:12" x14ac:dyDescent="0.35">
      <c r="A35" s="49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8">
        <f t="shared" si="2"/>
        <v>3.5769846944008137</v>
      </c>
      <c r="G35" s="11" t="str">
        <f t="shared" si="3"/>
        <v/>
      </c>
      <c r="H35" s="38">
        <f t="shared" si="4"/>
        <v>3.5769846944008137</v>
      </c>
      <c r="I35" s="11"/>
      <c r="L35" s="33">
        <v>3.5769846944008137</v>
      </c>
    </row>
    <row r="36" spans="1:12" x14ac:dyDescent="0.35">
      <c r="A36" s="49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8">
        <f t="shared" si="2"/>
        <v>4.4499099755795255</v>
      </c>
      <c r="G36" s="11" t="str">
        <f t="shared" si="3"/>
        <v/>
      </c>
      <c r="H36" s="38">
        <f t="shared" si="4"/>
        <v>4.4499099755795255</v>
      </c>
      <c r="I36" s="11"/>
      <c r="L36" s="33">
        <v>4.4499099755795255</v>
      </c>
    </row>
    <row r="37" spans="1:12" x14ac:dyDescent="0.35">
      <c r="A37" s="49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8">
        <f t="shared" si="2"/>
        <v>4.3779373866296805</v>
      </c>
      <c r="G37" s="11" t="str">
        <f t="shared" si="3"/>
        <v/>
      </c>
      <c r="H37" s="38">
        <f t="shared" si="4"/>
        <v>4.3779373866296805</v>
      </c>
      <c r="I37" s="11"/>
      <c r="L37" s="33">
        <v>4.3779373866296805</v>
      </c>
    </row>
    <row r="38" spans="1:12" x14ac:dyDescent="0.35">
      <c r="A38" s="49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8">
        <f t="shared" si="2"/>
        <v>4.1863655721339885</v>
      </c>
      <c r="G38" s="11" t="str">
        <f t="shared" si="3"/>
        <v/>
      </c>
      <c r="H38" s="38">
        <f t="shared" si="4"/>
        <v>4.1863655721339885</v>
      </c>
      <c r="I38" s="11"/>
      <c r="L38" s="33">
        <v>4.1863655721339885</v>
      </c>
    </row>
    <row r="39" spans="1:12" x14ac:dyDescent="0.35">
      <c r="A39" s="49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8">
        <f t="shared" si="2"/>
        <v>4.2874517561600616</v>
      </c>
      <c r="G39" s="11" t="str">
        <f t="shared" si="3"/>
        <v/>
      </c>
      <c r="H39" s="38">
        <f t="shared" si="4"/>
        <v>4.2874517561600616</v>
      </c>
      <c r="I39" s="11"/>
      <c r="L39" s="33">
        <v>4.2874517561600616</v>
      </c>
    </row>
    <row r="40" spans="1:12" x14ac:dyDescent="0.35">
      <c r="A40" s="49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8">
        <f t="shared" si="2"/>
        <v>4.4054694585934051</v>
      </c>
      <c r="G40" s="11" t="str">
        <f t="shared" si="3"/>
        <v/>
      </c>
      <c r="H40" s="38">
        <f t="shared" si="4"/>
        <v>4.4054694585934051</v>
      </c>
      <c r="I40" s="11"/>
      <c r="L40" s="33">
        <v>4.4054694585934051</v>
      </c>
    </row>
    <row r="41" spans="1:12" x14ac:dyDescent="0.35">
      <c r="A41" s="49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8">
        <f t="shared" si="2"/>
        <v>4.2775353461300814</v>
      </c>
      <c r="G41" s="11" t="str">
        <f t="shared" si="3"/>
        <v/>
      </c>
      <c r="H41" s="38">
        <f t="shared" si="4"/>
        <v>4.2775353461300814</v>
      </c>
      <c r="I41" s="11"/>
      <c r="L41" s="33">
        <v>4.2775353461300814</v>
      </c>
    </row>
    <row r="42" spans="1:12" ht="15" thickBot="1" x14ac:dyDescent="0.4">
      <c r="A42" s="51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40">
        <f t="shared" si="2"/>
        <v>4.7829826091924756</v>
      </c>
      <c r="G42" s="14" t="str">
        <f t="shared" si="3"/>
        <v/>
      </c>
      <c r="H42" s="40">
        <f t="shared" si="4"/>
        <v>4.7829826091924756</v>
      </c>
      <c r="I42" s="14"/>
      <c r="L42" s="33">
        <v>4.7829826091924756</v>
      </c>
    </row>
  </sheetData>
  <mergeCells count="11">
    <mergeCell ref="S1:T2"/>
    <mergeCell ref="H1:I2"/>
    <mergeCell ref="J1:K2"/>
    <mergeCell ref="L1:N2"/>
    <mergeCell ref="O1:P2"/>
    <mergeCell ref="Q1:R2"/>
    <mergeCell ref="A1:A2"/>
    <mergeCell ref="C1:E1"/>
    <mergeCell ref="F1:G2"/>
    <mergeCell ref="C2:E2"/>
    <mergeCell ref="Q3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4" workbookViewId="0">
      <selection activeCell="W6" sqref="W6"/>
    </sheetView>
  </sheetViews>
  <sheetFormatPr defaultRowHeight="14.5" x14ac:dyDescent="0.35"/>
  <cols>
    <col min="1" max="1" width="11.6328125" customWidth="1"/>
    <col min="2" max="2" width="10.81640625" hidden="1" customWidth="1"/>
    <col min="3" max="3" width="0" hidden="1" customWidth="1"/>
    <col min="4" max="4" width="16.54296875" hidden="1" customWidth="1"/>
    <col min="5" max="5" width="0" hidden="1" customWidth="1"/>
    <col min="6" max="6" width="10.54296875" hidden="1" customWidth="1"/>
    <col min="7" max="7" width="4.1796875" hidden="1" customWidth="1"/>
    <col min="8" max="8" width="13.81640625" hidden="1" customWidth="1"/>
    <col min="9" max="9" width="4.81640625" hidden="1" customWidth="1"/>
    <col min="10" max="10" width="11.90625" customWidth="1"/>
    <col min="11" max="11" width="7.453125" customWidth="1"/>
    <col min="12" max="12" width="7.81640625" customWidth="1"/>
    <col min="13" max="13" width="2.90625" customWidth="1"/>
    <col min="14" max="14" width="6.90625" customWidth="1"/>
    <col min="15" max="15" width="12.36328125" customWidth="1"/>
    <col min="18" max="18" width="8.54296875" customWidth="1"/>
    <col min="19" max="19" width="6.81640625" customWidth="1"/>
    <col min="20" max="20" width="5.36328125" customWidth="1"/>
  </cols>
  <sheetData>
    <row r="1" spans="1:20" ht="72.650000000000006" customHeight="1" thickBot="1" x14ac:dyDescent="0.4">
      <c r="A1" s="60" t="s">
        <v>8</v>
      </c>
      <c r="B1" s="18" t="s">
        <v>24</v>
      </c>
      <c r="C1" s="53" t="s">
        <v>23</v>
      </c>
      <c r="D1" s="55"/>
      <c r="E1" s="54"/>
      <c r="F1" s="64" t="s">
        <v>28</v>
      </c>
      <c r="G1" s="65"/>
      <c r="H1" s="64" t="s">
        <v>29</v>
      </c>
      <c r="I1" s="65"/>
      <c r="J1" s="64" t="s">
        <v>34</v>
      </c>
      <c r="K1" s="65"/>
      <c r="L1" s="64" t="s">
        <v>38</v>
      </c>
      <c r="M1" s="74"/>
      <c r="N1" s="65"/>
      <c r="O1" s="64" t="s">
        <v>36</v>
      </c>
      <c r="P1" s="65"/>
      <c r="Q1" s="64" t="s">
        <v>39</v>
      </c>
      <c r="R1" s="65"/>
      <c r="S1" s="64" t="s">
        <v>41</v>
      </c>
      <c r="T1" s="65"/>
    </row>
    <row r="2" spans="1:20" ht="60.65" customHeight="1" thickBot="1" x14ac:dyDescent="0.4">
      <c r="A2" s="61"/>
      <c r="B2" s="18" t="s">
        <v>7</v>
      </c>
      <c r="C2" s="53" t="s">
        <v>9</v>
      </c>
      <c r="D2" s="55"/>
      <c r="E2" s="54"/>
      <c r="F2" s="66"/>
      <c r="G2" s="67"/>
      <c r="H2" s="66"/>
      <c r="I2" s="67"/>
      <c r="J2" s="66"/>
      <c r="K2" s="67"/>
      <c r="L2" s="66"/>
      <c r="M2" s="75"/>
      <c r="N2" s="67"/>
      <c r="O2" s="66"/>
      <c r="P2" s="67"/>
      <c r="Q2" s="66"/>
      <c r="R2" s="67"/>
      <c r="S2" s="66"/>
      <c r="T2" s="67"/>
    </row>
    <row r="3" spans="1:20" x14ac:dyDescent="0.35">
      <c r="A3" s="33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5">
        <f>_xlfn.QUARTILE.INC(A3:A42,1)</f>
        <v>1.4101689331247276</v>
      </c>
      <c r="F3" s="37">
        <f>A3</f>
        <v>0.87361752807211857</v>
      </c>
      <c r="G3" s="22" t="str">
        <f>IF(AND(B3="",C3=""),"","N/A")</f>
        <v/>
      </c>
      <c r="H3" s="38">
        <f>F3</f>
        <v>0.87361752807211857</v>
      </c>
      <c r="I3" s="11"/>
      <c r="J3" s="32" t="s">
        <v>0</v>
      </c>
      <c r="K3" s="41">
        <f>AVERAGE(H3:H42)</f>
        <v>2.7180816677104405</v>
      </c>
      <c r="L3" s="33">
        <v>0.87361752807211857</v>
      </c>
      <c r="M3" s="32">
        <v>1</v>
      </c>
      <c r="N3" s="44">
        <v>3.4432006545710427</v>
      </c>
      <c r="O3" s="32" t="s">
        <v>0</v>
      </c>
      <c r="P3" s="41">
        <f>AVERAGE(L3:L42)</f>
        <v>2.7180816677789492</v>
      </c>
      <c r="Q3" s="68" t="s">
        <v>40</v>
      </c>
      <c r="R3" s="69"/>
    </row>
    <row r="4" spans="1:20" x14ac:dyDescent="0.35">
      <c r="A4" s="33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5">
        <f>_xlfn.QUARTILE.INC(A3:A42,3)</f>
        <v>4.1791671705569469</v>
      </c>
      <c r="F4" s="38">
        <f t="shared" ref="F4:F42" si="2">A4</f>
        <v>0.40211979036867129</v>
      </c>
      <c r="G4" s="11" t="str">
        <f t="shared" ref="G4:G42" si="3">IF(AND(B4="",C4=""),"","N/A")</f>
        <v/>
      </c>
      <c r="H4" s="38">
        <f t="shared" ref="H4:H42" si="4">F4</f>
        <v>0.40211979036867129</v>
      </c>
      <c r="I4" s="11"/>
      <c r="J4" s="31" t="s">
        <v>1</v>
      </c>
      <c r="K4" s="35">
        <f>MEDIAN(H3:H42)</f>
        <v>2.6647652828603956</v>
      </c>
      <c r="L4" s="33">
        <v>0.40211979036867129</v>
      </c>
      <c r="M4" s="31">
        <v>2</v>
      </c>
      <c r="N4" s="45">
        <v>4.5796727667512043</v>
      </c>
      <c r="O4" s="31" t="s">
        <v>1</v>
      </c>
      <c r="P4" s="35">
        <f>MEDIAN(L3:L42)</f>
        <v>2.6647652828603956</v>
      </c>
      <c r="Q4" s="70"/>
      <c r="R4" s="71"/>
    </row>
    <row r="5" spans="1:20" x14ac:dyDescent="0.35">
      <c r="A5" s="33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5">
        <f>E4-E3</f>
        <v>2.7689982374322195</v>
      </c>
      <c r="F5" s="38">
        <f t="shared" si="2"/>
        <v>0.90927860287996887</v>
      </c>
      <c r="G5" s="11" t="str">
        <f t="shared" si="3"/>
        <v/>
      </c>
      <c r="H5" s="38">
        <f t="shared" si="4"/>
        <v>0.90927860287996887</v>
      </c>
      <c r="I5" s="11"/>
      <c r="J5" s="31" t="s">
        <v>4</v>
      </c>
      <c r="K5" s="35">
        <f>SKEW(H3:H42)</f>
        <v>-0.12630322696950946</v>
      </c>
      <c r="L5" s="33">
        <v>0.90927860287996887</v>
      </c>
      <c r="M5" s="31">
        <v>3</v>
      </c>
      <c r="N5" s="45">
        <v>0.72767805771720762</v>
      </c>
      <c r="O5" s="31" t="s">
        <v>4</v>
      </c>
      <c r="P5" s="35">
        <f>SKEW(L3:L42)</f>
        <v>-0.12630322687569842</v>
      </c>
      <c r="Q5" s="70"/>
      <c r="R5" s="71"/>
    </row>
    <row r="6" spans="1:20" x14ac:dyDescent="0.35">
      <c r="A6" s="33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6">
        <f>E3-1.5*E5</f>
        <v>-2.7433284230236019</v>
      </c>
      <c r="F6" s="38">
        <f t="shared" si="2"/>
        <v>0.72729497677173083</v>
      </c>
      <c r="G6" s="11" t="str">
        <f t="shared" si="3"/>
        <v/>
      </c>
      <c r="H6" s="38">
        <f t="shared" si="4"/>
        <v>0.72729497677173083</v>
      </c>
      <c r="I6" s="11"/>
      <c r="J6" s="31" t="s">
        <v>3</v>
      </c>
      <c r="K6" s="35">
        <f>KURT(H3:H42)</f>
        <v>-1.2109471244403665</v>
      </c>
      <c r="L6" s="33">
        <v>0.72729497677173083</v>
      </c>
      <c r="M6" s="31">
        <v>4</v>
      </c>
      <c r="N6" s="45">
        <v>3.5919491905489558</v>
      </c>
      <c r="O6" s="31" t="s">
        <v>3</v>
      </c>
      <c r="P6" s="35">
        <f>KURT(L3:L42)</f>
        <v>-1.2109471245274981</v>
      </c>
      <c r="Q6" s="70"/>
      <c r="R6" s="71"/>
    </row>
    <row r="7" spans="1:20" ht="15" thickBot="1" x14ac:dyDescent="0.4">
      <c r="A7" s="33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6">
        <f>E4+1.5*E5</f>
        <v>8.3326645267052761</v>
      </c>
      <c r="F7" s="38">
        <f t="shared" si="2"/>
        <v>10.312855016797672</v>
      </c>
      <c r="G7" s="11" t="str">
        <f t="shared" si="3"/>
        <v>N/A</v>
      </c>
      <c r="H7" s="38"/>
      <c r="I7" s="11" t="str">
        <f t="shared" ref="I7:I29" si="5">G7</f>
        <v>N/A</v>
      </c>
      <c r="J7" s="12" t="s">
        <v>30</v>
      </c>
      <c r="K7" s="42">
        <f>_xlfn.STDEV.S(H3:H42)</f>
        <v>1.291043701432341</v>
      </c>
      <c r="L7" s="47">
        <f>N3</f>
        <v>3.4432006545710427</v>
      </c>
      <c r="M7" s="31">
        <v>5</v>
      </c>
      <c r="N7" s="45">
        <v>1.6641002714504998</v>
      </c>
      <c r="O7" s="12" t="s">
        <v>30</v>
      </c>
      <c r="P7" s="42">
        <f>_xlfn.STDEV.S(L3:L42)</f>
        <v>1.2910437011639877</v>
      </c>
      <c r="Q7" s="70"/>
      <c r="R7" s="71"/>
    </row>
    <row r="8" spans="1:20" ht="15" thickBot="1" x14ac:dyDescent="0.4">
      <c r="A8" s="33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8">
        <f t="shared" si="2"/>
        <v>1.1175926106367795</v>
      </c>
      <c r="G8" s="11" t="str">
        <f t="shared" si="3"/>
        <v/>
      </c>
      <c r="H8" s="38">
        <f t="shared" si="4"/>
        <v>1.1175926106367795</v>
      </c>
      <c r="I8" s="11"/>
      <c r="J8" s="43" t="s">
        <v>35</v>
      </c>
      <c r="K8" s="1">
        <f>COUNTA(I3:I42)</f>
        <v>6</v>
      </c>
      <c r="L8" s="33">
        <v>1.1175926106367795</v>
      </c>
      <c r="M8" s="12">
        <v>6</v>
      </c>
      <c r="N8" s="46">
        <v>2.3018890679640638</v>
      </c>
      <c r="O8" s="43" t="s">
        <v>37</v>
      </c>
      <c r="P8" s="48">
        <f>SUMXMY2(K3:K7,P3:P7)</f>
        <v>9.3099397763982752E-20</v>
      </c>
      <c r="Q8" s="72"/>
      <c r="R8" s="73"/>
    </row>
    <row r="9" spans="1:20" x14ac:dyDescent="0.35">
      <c r="A9" s="33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8">
        <f t="shared" si="2"/>
        <v>1.3711508532853576</v>
      </c>
      <c r="G9" s="11" t="str">
        <f t="shared" si="3"/>
        <v/>
      </c>
      <c r="H9" s="38">
        <f t="shared" si="4"/>
        <v>1.3711508532853576</v>
      </c>
      <c r="I9" s="11"/>
      <c r="L9" s="33">
        <v>1.3711508532853576</v>
      </c>
    </row>
    <row r="10" spans="1:20" x14ac:dyDescent="0.35">
      <c r="A10" s="33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8">
        <f t="shared" si="2"/>
        <v>1.0136136533418696</v>
      </c>
      <c r="G10" s="11" t="str">
        <f t="shared" si="3"/>
        <v/>
      </c>
      <c r="H10" s="38">
        <f t="shared" si="4"/>
        <v>1.0136136533418696</v>
      </c>
      <c r="I10" s="11"/>
      <c r="L10" s="33">
        <v>1.0136136533418696</v>
      </c>
    </row>
    <row r="11" spans="1:20" x14ac:dyDescent="0.35">
      <c r="A11" s="33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8">
        <f t="shared" si="2"/>
        <v>1.5982101462360836</v>
      </c>
      <c r="G11" s="11" t="str">
        <f t="shared" si="3"/>
        <v/>
      </c>
      <c r="H11" s="38">
        <f t="shared" si="4"/>
        <v>1.5982101462360836</v>
      </c>
      <c r="I11" s="11"/>
      <c r="L11" s="33">
        <v>1.5982101462360836</v>
      </c>
    </row>
    <row r="12" spans="1:20" x14ac:dyDescent="0.35">
      <c r="A12" s="33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8">
        <f t="shared" si="2"/>
        <v>1.4491870129640976</v>
      </c>
      <c r="G12" s="11" t="str">
        <f t="shared" si="3"/>
        <v/>
      </c>
      <c r="H12" s="38">
        <f t="shared" si="4"/>
        <v>1.4491870129640976</v>
      </c>
      <c r="I12" s="11"/>
      <c r="L12" s="33">
        <v>1.4491870129640976</v>
      </c>
    </row>
    <row r="13" spans="1:20" x14ac:dyDescent="0.35">
      <c r="A13" s="33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8">
        <f t="shared" si="2"/>
        <v>1.5928767210088679</v>
      </c>
      <c r="G13" s="11" t="str">
        <f t="shared" si="3"/>
        <v/>
      </c>
      <c r="H13" s="38">
        <f t="shared" si="4"/>
        <v>1.5928767210088679</v>
      </c>
      <c r="I13" s="11"/>
      <c r="L13" s="33">
        <v>1.5928767210088679</v>
      </c>
    </row>
    <row r="14" spans="1:20" x14ac:dyDescent="0.35">
      <c r="A14" s="33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8">
        <f t="shared" si="2"/>
        <v>-14.211382328721635</v>
      </c>
      <c r="G14" s="11" t="str">
        <f t="shared" si="3"/>
        <v>N/A</v>
      </c>
      <c r="H14" s="38"/>
      <c r="I14" s="11" t="str">
        <f t="shared" si="5"/>
        <v>N/A</v>
      </c>
      <c r="L14" s="47">
        <f>N4</f>
        <v>4.5796727667512043</v>
      </c>
    </row>
    <row r="15" spans="1:20" x14ac:dyDescent="0.35">
      <c r="A15" s="33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8">
        <f t="shared" si="2"/>
        <v>2.0205701774122398</v>
      </c>
      <c r="G15" s="11" t="str">
        <f t="shared" si="3"/>
        <v/>
      </c>
      <c r="H15" s="38">
        <f t="shared" si="4"/>
        <v>2.0205701774122398</v>
      </c>
      <c r="I15" s="11"/>
      <c r="L15" s="33">
        <v>2.0205701774122398</v>
      </c>
    </row>
    <row r="16" spans="1:20" x14ac:dyDescent="0.35">
      <c r="A16" s="33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8">
        <f t="shared" si="2"/>
        <v>2.3579715339680964</v>
      </c>
      <c r="G16" s="11" t="str">
        <f t="shared" si="3"/>
        <v/>
      </c>
      <c r="H16" s="38">
        <f t="shared" si="4"/>
        <v>2.3579715339680964</v>
      </c>
      <c r="I16" s="11"/>
      <c r="L16" s="33">
        <v>2.3579715339680964</v>
      </c>
    </row>
    <row r="17" spans="1:12" x14ac:dyDescent="0.35">
      <c r="A17" s="33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8">
        <f t="shared" si="2"/>
        <v>2.0328092987653474</v>
      </c>
      <c r="G17" s="11" t="str">
        <f t="shared" si="3"/>
        <v/>
      </c>
      <c r="H17" s="38">
        <f t="shared" si="4"/>
        <v>2.0328092987653474</v>
      </c>
      <c r="I17" s="11"/>
      <c r="L17" s="33">
        <v>2.0328092987653474</v>
      </c>
    </row>
    <row r="18" spans="1:12" x14ac:dyDescent="0.35">
      <c r="A18" s="33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8">
        <f t="shared" si="2"/>
        <v>2.643820694211072</v>
      </c>
      <c r="G18" s="11" t="str">
        <f t="shared" si="3"/>
        <v/>
      </c>
      <c r="H18" s="38">
        <f t="shared" si="4"/>
        <v>2.643820694211072</v>
      </c>
      <c r="I18" s="11"/>
      <c r="L18" s="33">
        <v>2.643820694211072</v>
      </c>
    </row>
    <row r="19" spans="1:12" x14ac:dyDescent="0.35">
      <c r="A19" s="33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8">
        <f t="shared" si="2"/>
        <v>2.5377748436351726</v>
      </c>
      <c r="G19" s="11" t="str">
        <f t="shared" si="3"/>
        <v/>
      </c>
      <c r="H19" s="38">
        <f t="shared" si="4"/>
        <v>2.5377748436351726</v>
      </c>
      <c r="I19" s="11"/>
      <c r="L19" s="33">
        <v>2.5377748436351726</v>
      </c>
    </row>
    <row r="20" spans="1:12" x14ac:dyDescent="0.35">
      <c r="A20" s="33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8">
        <f t="shared" si="2"/>
        <v>2.4873960039116554</v>
      </c>
      <c r="G20" s="11" t="str">
        <f t="shared" si="3"/>
        <v/>
      </c>
      <c r="H20" s="38">
        <f t="shared" si="4"/>
        <v>2.4873960039116554</v>
      </c>
      <c r="I20" s="11"/>
      <c r="L20" s="33">
        <v>2.4873960039116554</v>
      </c>
    </row>
    <row r="21" spans="1:12" x14ac:dyDescent="0.35">
      <c r="A21" s="33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8">
        <f t="shared" si="2"/>
        <v>2.6857098715097192</v>
      </c>
      <c r="G21" s="11" t="str">
        <f t="shared" si="3"/>
        <v/>
      </c>
      <c r="H21" s="38">
        <f t="shared" si="4"/>
        <v>2.6857098715097192</v>
      </c>
      <c r="I21" s="11"/>
      <c r="L21" s="33">
        <v>2.6857098715097192</v>
      </c>
    </row>
    <row r="22" spans="1:12" x14ac:dyDescent="0.35">
      <c r="A22" s="33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8">
        <f t="shared" si="2"/>
        <v>-9.3684125053675338</v>
      </c>
      <c r="G22" s="11" t="str">
        <f t="shared" si="3"/>
        <v>N/A</v>
      </c>
      <c r="H22" s="38"/>
      <c r="I22" s="11" t="str">
        <f t="shared" si="5"/>
        <v>N/A</v>
      </c>
      <c r="L22" s="47">
        <f>N5</f>
        <v>0.72767805771720762</v>
      </c>
    </row>
    <row r="23" spans="1:12" x14ac:dyDescent="0.35">
      <c r="A23" s="33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8">
        <f t="shared" si="2"/>
        <v>2.47375194253119</v>
      </c>
      <c r="G23" s="11" t="str">
        <f t="shared" si="3"/>
        <v/>
      </c>
      <c r="H23" s="38">
        <f t="shared" si="4"/>
        <v>2.47375194253119</v>
      </c>
      <c r="I23" s="11"/>
      <c r="L23" s="33">
        <v>2.47375194253119</v>
      </c>
    </row>
    <row r="24" spans="1:12" x14ac:dyDescent="0.35">
      <c r="A24" s="33"/>
      <c r="B24" s="16" t="str">
        <f t="shared" si="1"/>
        <v>ПРОПУСК</v>
      </c>
      <c r="C24" s="9" t="str">
        <f t="shared" si="0"/>
        <v/>
      </c>
      <c r="D24" s="2"/>
      <c r="E24" s="11"/>
      <c r="F24" s="38">
        <f t="shared" si="2"/>
        <v>0</v>
      </c>
      <c r="G24" s="11" t="str">
        <f t="shared" si="3"/>
        <v>N/A</v>
      </c>
      <c r="H24" s="38"/>
      <c r="I24" s="11" t="str">
        <f t="shared" si="5"/>
        <v>N/A</v>
      </c>
      <c r="L24" s="47">
        <f>N6</f>
        <v>3.5919491905489558</v>
      </c>
    </row>
    <row r="25" spans="1:12" x14ac:dyDescent="0.35">
      <c r="A25" s="33"/>
      <c r="B25" s="16" t="str">
        <f t="shared" si="1"/>
        <v>ПРОПУСК</v>
      </c>
      <c r="C25" s="9" t="str">
        <f t="shared" si="0"/>
        <v/>
      </c>
      <c r="D25" s="2"/>
      <c r="E25" s="11"/>
      <c r="F25" s="38">
        <f t="shared" si="2"/>
        <v>0</v>
      </c>
      <c r="G25" s="11" t="str">
        <f t="shared" si="3"/>
        <v>N/A</v>
      </c>
      <c r="H25" s="38"/>
      <c r="I25" s="11" t="str">
        <f t="shared" si="5"/>
        <v>N/A</v>
      </c>
      <c r="L25" s="47">
        <f>N7</f>
        <v>1.6641002714504998</v>
      </c>
    </row>
    <row r="26" spans="1:12" x14ac:dyDescent="0.35">
      <c r="A26" s="34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9" t="str">
        <f t="shared" si="2"/>
        <v> 2.9623</v>
      </c>
      <c r="G26" s="11" t="str">
        <f t="shared" si="3"/>
        <v>N/A</v>
      </c>
      <c r="H26" s="38">
        <v>2.9623775829999999</v>
      </c>
      <c r="I26" s="11"/>
      <c r="L26" s="33">
        <v>2.9623775829999999</v>
      </c>
    </row>
    <row r="27" spans="1:12" x14ac:dyDescent="0.35">
      <c r="A27" s="34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9" t="str">
        <f t="shared" si="2"/>
        <v> 3.2423</v>
      </c>
      <c r="G27" s="11" t="str">
        <f t="shared" si="3"/>
        <v>N/A</v>
      </c>
      <c r="H27" s="38">
        <v>3.2423155110000001</v>
      </c>
      <c r="I27" s="11"/>
      <c r="L27" s="33">
        <v>3.2423155110000001</v>
      </c>
    </row>
    <row r="28" spans="1:12" x14ac:dyDescent="0.35">
      <c r="A28" s="34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9" t="str">
        <f t="shared" si="2"/>
        <v> 3.9732</v>
      </c>
      <c r="G28" s="11" t="str">
        <f t="shared" si="3"/>
        <v>N/A</v>
      </c>
      <c r="H28" s="38">
        <v>3.9732224089999999</v>
      </c>
      <c r="I28" s="11"/>
      <c r="L28" s="33">
        <v>3.9732224089999999</v>
      </c>
    </row>
    <row r="29" spans="1:12" x14ac:dyDescent="0.35">
      <c r="A29" s="33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8">
        <f t="shared" si="2"/>
        <v>15.450173527632581</v>
      </c>
      <c r="G29" s="11" t="str">
        <f t="shared" si="3"/>
        <v>N/A</v>
      </c>
      <c r="H29" s="38"/>
      <c r="I29" s="11" t="str">
        <f t="shared" si="5"/>
        <v>N/A</v>
      </c>
      <c r="L29" s="47">
        <f>N8</f>
        <v>2.3018890679640638</v>
      </c>
    </row>
    <row r="30" spans="1:12" x14ac:dyDescent="0.35">
      <c r="A30" s="33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8">
        <f t="shared" si="2"/>
        <v>3.2092347044584488</v>
      </c>
      <c r="G30" s="11" t="str">
        <f t="shared" si="3"/>
        <v/>
      </c>
      <c r="H30" s="38">
        <f t="shared" si="4"/>
        <v>3.2092347044584488</v>
      </c>
      <c r="I30" s="11"/>
      <c r="L30" s="33">
        <v>3.2092347044584488</v>
      </c>
    </row>
    <row r="31" spans="1:12" x14ac:dyDescent="0.35">
      <c r="A31" s="33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8">
        <f t="shared" si="2"/>
        <v>3.432108395821805</v>
      </c>
      <c r="G31" s="11" t="str">
        <f t="shared" si="3"/>
        <v/>
      </c>
      <c r="H31" s="38">
        <f t="shared" si="4"/>
        <v>3.432108395821805</v>
      </c>
      <c r="I31" s="11"/>
      <c r="L31" s="33">
        <v>3.432108395821805</v>
      </c>
    </row>
    <row r="32" spans="1:12" x14ac:dyDescent="0.35">
      <c r="A32" s="33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8">
        <f t="shared" si="2"/>
        <v>3.2991608533170282</v>
      </c>
      <c r="G32" s="11" t="str">
        <f t="shared" si="3"/>
        <v/>
      </c>
      <c r="H32" s="38">
        <f t="shared" si="4"/>
        <v>3.2991608533170282</v>
      </c>
      <c r="I32" s="11"/>
      <c r="L32" s="33">
        <v>3.2991608533170282</v>
      </c>
    </row>
    <row r="33" spans="1:12" x14ac:dyDescent="0.35">
      <c r="A33" s="33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8">
        <f t="shared" si="2"/>
        <v>3.4850054162477244</v>
      </c>
      <c r="G33" s="11" t="str">
        <f t="shared" si="3"/>
        <v/>
      </c>
      <c r="H33" s="38">
        <f t="shared" si="4"/>
        <v>3.4850054162477244</v>
      </c>
      <c r="I33" s="11"/>
      <c r="L33" s="33">
        <v>3.4850054162477244</v>
      </c>
    </row>
    <row r="34" spans="1:12" x14ac:dyDescent="0.35">
      <c r="A34" s="33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8">
        <f t="shared" si="2"/>
        <v>4.1719687689799052</v>
      </c>
      <c r="G34" s="11" t="str">
        <f t="shared" si="3"/>
        <v/>
      </c>
      <c r="H34" s="38">
        <f t="shared" si="4"/>
        <v>4.1719687689799052</v>
      </c>
      <c r="I34" s="11"/>
      <c r="L34" s="33">
        <v>4.1719687689799052</v>
      </c>
    </row>
    <row r="35" spans="1:12" x14ac:dyDescent="0.35">
      <c r="A35" s="33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8">
        <f t="shared" si="2"/>
        <v>3.5769846944008137</v>
      </c>
      <c r="G35" s="11" t="str">
        <f t="shared" si="3"/>
        <v/>
      </c>
      <c r="H35" s="38">
        <f t="shared" si="4"/>
        <v>3.5769846944008137</v>
      </c>
      <c r="I35" s="11"/>
      <c r="L35" s="33">
        <v>3.5769846944008137</v>
      </c>
    </row>
    <row r="36" spans="1:12" x14ac:dyDescent="0.35">
      <c r="A36" s="33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8">
        <f t="shared" si="2"/>
        <v>4.4499099755795255</v>
      </c>
      <c r="G36" s="11" t="str">
        <f t="shared" si="3"/>
        <v/>
      </c>
      <c r="H36" s="38">
        <f t="shared" si="4"/>
        <v>4.4499099755795255</v>
      </c>
      <c r="I36" s="11"/>
      <c r="L36" s="33">
        <v>4.4499099755795255</v>
      </c>
    </row>
    <row r="37" spans="1:12" x14ac:dyDescent="0.35">
      <c r="A37" s="33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8">
        <f t="shared" si="2"/>
        <v>4.3779373866296805</v>
      </c>
      <c r="G37" s="11" t="str">
        <f t="shared" si="3"/>
        <v/>
      </c>
      <c r="H37" s="38">
        <f t="shared" si="4"/>
        <v>4.3779373866296805</v>
      </c>
      <c r="I37" s="11"/>
      <c r="L37" s="33">
        <v>4.3779373866296805</v>
      </c>
    </row>
    <row r="38" spans="1:12" x14ac:dyDescent="0.35">
      <c r="A38" s="33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8">
        <f t="shared" si="2"/>
        <v>4.1863655721339885</v>
      </c>
      <c r="G38" s="11" t="str">
        <f t="shared" si="3"/>
        <v/>
      </c>
      <c r="H38" s="38">
        <f t="shared" si="4"/>
        <v>4.1863655721339885</v>
      </c>
      <c r="I38" s="11"/>
      <c r="L38" s="33">
        <v>4.1863655721339885</v>
      </c>
    </row>
    <row r="39" spans="1:12" x14ac:dyDescent="0.35">
      <c r="A39" s="33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8">
        <f t="shared" si="2"/>
        <v>4.2874517561600616</v>
      </c>
      <c r="G39" s="11" t="str">
        <f t="shared" si="3"/>
        <v/>
      </c>
      <c r="H39" s="38">
        <f t="shared" si="4"/>
        <v>4.2874517561600616</v>
      </c>
      <c r="I39" s="11"/>
      <c r="L39" s="33">
        <v>4.2874517561600616</v>
      </c>
    </row>
    <row r="40" spans="1:12" x14ac:dyDescent="0.35">
      <c r="A40" s="33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8">
        <f t="shared" si="2"/>
        <v>4.4054694585934051</v>
      </c>
      <c r="G40" s="11" t="str">
        <f t="shared" si="3"/>
        <v/>
      </c>
      <c r="H40" s="38">
        <f t="shared" si="4"/>
        <v>4.4054694585934051</v>
      </c>
      <c r="I40" s="11"/>
      <c r="L40" s="33">
        <v>4.4054694585934051</v>
      </c>
    </row>
    <row r="41" spans="1:12" x14ac:dyDescent="0.35">
      <c r="A41" s="33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8">
        <f t="shared" si="2"/>
        <v>4.2775353461300814</v>
      </c>
      <c r="G41" s="11" t="str">
        <f t="shared" si="3"/>
        <v/>
      </c>
      <c r="H41" s="38">
        <f t="shared" si="4"/>
        <v>4.2775353461300814</v>
      </c>
      <c r="I41" s="11"/>
      <c r="L41" s="33">
        <v>4.2775353461300814</v>
      </c>
    </row>
    <row r="42" spans="1:12" ht="15" thickBot="1" x14ac:dyDescent="0.4">
      <c r="A42" s="33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40">
        <f t="shared" si="2"/>
        <v>4.7829826091924756</v>
      </c>
      <c r="G42" s="14" t="str">
        <f t="shared" si="3"/>
        <v/>
      </c>
      <c r="H42" s="40">
        <f t="shared" si="4"/>
        <v>4.7829826091924756</v>
      </c>
      <c r="I42" s="14"/>
      <c r="L42" s="33">
        <v>4.7829826091924756</v>
      </c>
    </row>
  </sheetData>
  <mergeCells count="11">
    <mergeCell ref="O1:P2"/>
    <mergeCell ref="Q1:R2"/>
    <mergeCell ref="S1:T2"/>
    <mergeCell ref="C2:E2"/>
    <mergeCell ref="Q3:R8"/>
    <mergeCell ref="L1:N2"/>
    <mergeCell ref="A1:A2"/>
    <mergeCell ref="C1:E1"/>
    <mergeCell ref="F1:G2"/>
    <mergeCell ref="H1:I2"/>
    <mergeCell ref="J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Выбросы и пропуски</vt:lpstr>
      <vt:lpstr>Обработка выбросов и пропусков</vt:lpstr>
      <vt:lpstr>Множественная импутация</vt:lpstr>
      <vt:lpstr>Множ имп решено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2018-09-10T02:17:43Z</dcterms:created>
  <dcterms:modified xsi:type="dcterms:W3CDTF">2019-10-01T09:02:21Z</dcterms:modified>
</cp:coreProperties>
</file>