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flyme/Downloads/"/>
    </mc:Choice>
  </mc:AlternateContent>
  <xr:revisionPtr revIDLastSave="0" documentId="13_ncr:1_{F26F16F7-6C29-1447-BF66-719ED522FB02}" xr6:coauthVersionLast="45" xr6:coauthVersionMax="45" xr10:uidLastSave="{00000000-0000-0000-0000-000000000000}"/>
  <bookViews>
    <workbookView xWindow="0" yWindow="460" windowWidth="28800" windowHeight="16100" activeTab="1" xr2:uid="{00000000-000D-0000-FFFF-FFFF00000000}"/>
  </bookViews>
  <sheets>
    <sheet name="Лист1" sheetId="6" r:id="rId1"/>
    <sheet name="Вопрос 1" sheetId="10" r:id="rId2"/>
    <sheet name="Лист2" sheetId="7" r:id="rId3"/>
    <sheet name="Лист3" sheetId="8" r:id="rId4"/>
    <sheet name="Лист4" sheetId="9" r:id="rId5"/>
    <sheet name="Лист5" sheetId="5" r:id="rId6"/>
  </sheets>
  <definedNames>
    <definedName name="solver_adj" localSheetId="1" hidden="1">'Вопрос 1'!$E$4:$E$8</definedName>
    <definedName name="solver_adj" localSheetId="0" hidden="1">Лист1!#REF!</definedName>
    <definedName name="solver_adj" localSheetId="2" hidden="1">Лист2!$N$3:$N$8</definedName>
    <definedName name="solver_adj" localSheetId="4" hidden="1">Лист4!$C$3:$O$3</definedName>
    <definedName name="solver_adj" localSheetId="5" hidden="1">Лист5!$B$10:$E$12</definedName>
    <definedName name="solver_cvg" localSheetId="1" hidden="1">0.0001</definedName>
    <definedName name="solver_cvg" localSheetId="0" hidden="1">0.0001</definedName>
    <definedName name="solver_cvg" localSheetId="2" hidden="1">"""""""""""""""0,0001"""""""""""""""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eng" localSheetId="1" hidden="1">3</definedName>
    <definedName name="solver_eng" localSheetId="0" hidden="1">1</definedName>
    <definedName name="solver_eng" localSheetId="2" hidden="1">3</definedName>
    <definedName name="solver_eng" localSheetId="4" hidden="1">3</definedName>
    <definedName name="solver_eng" localSheetId="5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lhs0" localSheetId="0" hidden="1">Лист1!#REF!</definedName>
    <definedName name="solver_lhs1" localSheetId="1" hidden="1">'Вопрос 1'!$E$13</definedName>
    <definedName name="solver_lhs1" localSheetId="0" hidden="1">Лист1!#REF!</definedName>
    <definedName name="solver_lhs1" localSheetId="2" hidden="1">Лист2!$N$3:$N$8</definedName>
    <definedName name="solver_lhs1" localSheetId="4" hidden="1">Лист4!$C$3:$O$3</definedName>
    <definedName name="solver_lhs1" localSheetId="5" hidden="1">Лист5!$B$10:$E$12</definedName>
    <definedName name="solver_lhs2" localSheetId="1" hidden="1">'Вопрос 1'!$E$14</definedName>
    <definedName name="solver_lhs2" localSheetId="0" hidden="1">Лист1!#REF!</definedName>
    <definedName name="solver_lhs2" localSheetId="2" hidden="1">Лист2!$N$3:$N$8</definedName>
    <definedName name="solver_lhs2" localSheetId="4" hidden="1">Лист4!$C$3:$O$3</definedName>
    <definedName name="solver_lhs2" localSheetId="5" hidden="1">Лист5!$B$10:$E$12</definedName>
    <definedName name="solver_lhs3" localSheetId="1" hidden="1">'Вопрос 1'!$E$4:$E$6</definedName>
    <definedName name="solver_lhs3" localSheetId="0" hidden="1">Лист1!#REF!</definedName>
    <definedName name="solver_lhs3" localSheetId="5" hidden="1">Лист5!$B$13:$E$13</definedName>
    <definedName name="solver_lhs4" localSheetId="1" hidden="1">'Вопрос 1'!$E$4:$E$8</definedName>
    <definedName name="solver_lhs4" localSheetId="0" hidden="1">Лист1!#REF!</definedName>
    <definedName name="solver_lhs4" localSheetId="5" hidden="1">Лист5!$F$3:$F$5</definedName>
    <definedName name="solver_lhs5" localSheetId="1" hidden="1">'Вопрос 1'!$E$10</definedName>
    <definedName name="solver_lin" localSheetId="1" hidden="1">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4" hidden="1">60</definedName>
    <definedName name="solver_mni" localSheetId="5" hidden="1">30</definedName>
    <definedName name="solver_mrt" localSheetId="1" hidden="1">0.075</definedName>
    <definedName name="solver_mrt" localSheetId="0" hidden="1">0.075</definedName>
    <definedName name="solver_mrt" localSheetId="2" hidden="1">"""""""""""""""0,075"""""""""""""""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um" localSheetId="1" hidden="1">4</definedName>
    <definedName name="solver_num" localSheetId="0" hidden="1">3</definedName>
    <definedName name="solver_num" localSheetId="2" hidden="1">2</definedName>
    <definedName name="solver_num" localSheetId="4" hidden="1">2</definedName>
    <definedName name="solver_num" localSheetId="5" hidden="1">4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opt" localSheetId="1" hidden="1">'Вопрос 1'!$E$10</definedName>
    <definedName name="solver_opt" localSheetId="0" hidden="1">Лист1!#REF!</definedName>
    <definedName name="solver_opt" localSheetId="2" hidden="1">Лист2!$P$8</definedName>
    <definedName name="solver_opt" localSheetId="4" hidden="1">Лист4!$F$6</definedName>
    <definedName name="solver_opt" localSheetId="5" hidden="1">Лист5!$B$15</definedName>
    <definedName name="solver_pre" localSheetId="1" hidden="1">0.000001</definedName>
    <definedName name="solver_pre" localSheetId="0" hidden="1">0.000001</definedName>
    <definedName name="solver_pre" localSheetId="2" hidden="1">"""""""""""""""0,000001"""""""""""""""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el0" localSheetId="0" hidden="1">3</definedName>
    <definedName name="solver_rel1" localSheetId="1" hidden="1">1</definedName>
    <definedName name="solver_rel1" localSheetId="0" hidden="1">1</definedName>
    <definedName name="solver_rel1" localSheetId="2" hidden="1">1</definedName>
    <definedName name="solver_rel1" localSheetId="4" hidden="1">1</definedName>
    <definedName name="solver_rel1" localSheetId="5" hidden="1">4</definedName>
    <definedName name="solver_rel2" localSheetId="1" hidden="1">2</definedName>
    <definedName name="solver_rel2" localSheetId="0" hidden="1">3</definedName>
    <definedName name="solver_rel2" localSheetId="2" hidden="1">3</definedName>
    <definedName name="solver_rel2" localSheetId="4" hidden="1">3</definedName>
    <definedName name="solver_rel2" localSheetId="5" hidden="1">3</definedName>
    <definedName name="solver_rel3" localSheetId="1" hidden="1">3</definedName>
    <definedName name="solver_rel3" localSheetId="0" hidden="1">3</definedName>
    <definedName name="solver_rel3" localSheetId="5" hidden="1">2</definedName>
    <definedName name="solver_rel4" localSheetId="1" hidden="1">1</definedName>
    <definedName name="solver_rel4" localSheetId="0" hidden="1">1</definedName>
    <definedName name="solver_rel4" localSheetId="5" hidden="1">2</definedName>
    <definedName name="solver_rel5" localSheetId="1" hidden="1">2</definedName>
    <definedName name="solver_rhs0" localSheetId="0" hidden="1">2+Лист1!#REF!%</definedName>
    <definedName name="solver_rhs1" localSheetId="1" hidden="1">0</definedName>
    <definedName name="solver_rhs1" localSheetId="0" hidden="1">0.99</definedName>
    <definedName name="solver_rhs1" localSheetId="2" hidden="1">Лист2!$E$7</definedName>
    <definedName name="solver_rhs1" localSheetId="4" hidden="1">1</definedName>
    <definedName name="solver_rhs1" localSheetId="5" hidden="1">целое</definedName>
    <definedName name="solver_rhs2" localSheetId="1" hidden="1">0</definedName>
    <definedName name="solver_rhs2" localSheetId="0" hidden="1">0.01</definedName>
    <definedName name="solver_rhs2" localSheetId="2" hidden="1">Лист2!$E$6</definedName>
    <definedName name="solver_rhs2" localSheetId="4" hidden="1">-1</definedName>
    <definedName name="solver_rhs2" localSheetId="5" hidden="1">0</definedName>
    <definedName name="solver_rhs3" localSheetId="1" hidden="1">0.01</definedName>
    <definedName name="solver_rhs3" localSheetId="0" hidden="1">20%</definedName>
    <definedName name="solver_rhs3" localSheetId="5" hidden="1">Лист5!$B$6:$E$6</definedName>
    <definedName name="solver_rhs4" localSheetId="1" hidden="1">1</definedName>
    <definedName name="solver_rhs4" localSheetId="0" hidden="1">5%</definedName>
    <definedName name="solver_rhs4" localSheetId="5" hidden="1">Лист5!$F$10:$F$12</definedName>
    <definedName name="solver_rhs5" localSheetId="1" hidden="1">'Вопрос 1'!$K$12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4" hidden="1">500</definedName>
    <definedName name="solver_ssz" localSheetId="5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er" localSheetId="1" hidden="1">2</definedName>
    <definedName name="solver_ver" localSheetId="0" hidden="1">3</definedName>
    <definedName name="solver_ver" localSheetId="2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0" l="1"/>
  <c r="E17" i="10" l="1"/>
  <c r="E14" i="10"/>
  <c r="H15" i="10" l="1"/>
  <c r="I15" i="10" s="1"/>
  <c r="H16" i="10"/>
  <c r="I16" i="10" s="1"/>
  <c r="H7" i="10"/>
  <c r="H8" i="10"/>
  <c r="G7" i="10"/>
  <c r="G8" i="10"/>
  <c r="F7" i="10"/>
  <c r="F8" i="10"/>
  <c r="E10" i="10" l="1"/>
  <c r="G4" i="10"/>
  <c r="G6" i="10"/>
  <c r="F4" i="10"/>
  <c r="H4" i="10"/>
  <c r="F5" i="10"/>
  <c r="G5" i="10"/>
  <c r="H5" i="10"/>
  <c r="F6" i="10"/>
  <c r="H6" i="10"/>
  <c r="H12" i="10"/>
  <c r="I12" i="10" s="1"/>
  <c r="H13" i="10"/>
  <c r="I13" i="10" s="1"/>
  <c r="H14" i="10"/>
  <c r="I14" i="10" s="1"/>
  <c r="M35" i="6"/>
  <c r="M34" i="6"/>
  <c r="M33" i="6"/>
  <c r="M32" i="6"/>
  <c r="M31" i="6"/>
  <c r="M30" i="6"/>
  <c r="M27" i="6"/>
  <c r="M28" i="6"/>
  <c r="M29" i="6"/>
  <c r="M26" i="6"/>
  <c r="O25" i="6"/>
  <c r="O24" i="6"/>
  <c r="O23" i="6"/>
  <c r="O22" i="6"/>
  <c r="N25" i="6"/>
  <c r="N24" i="6"/>
  <c r="N23" i="6"/>
  <c r="N22" i="6"/>
  <c r="O21" i="6"/>
  <c r="N21" i="6"/>
  <c r="E12" i="10" l="1"/>
  <c r="E13" i="10" s="1"/>
  <c r="G6" i="9" l="1"/>
  <c r="H6" i="9" s="1"/>
  <c r="E3" i="8" l="1"/>
  <c r="B15" i="5" l="1"/>
  <c r="E13" i="5"/>
  <c r="C13" i="5"/>
  <c r="D13" i="5"/>
  <c r="B13" i="5"/>
  <c r="F11" i="5"/>
  <c r="F12" i="5"/>
  <c r="F10" i="5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D110" i="9" s="1"/>
  <c r="C102" i="9"/>
  <c r="C103" i="9"/>
  <c r="C104" i="9"/>
  <c r="C105" i="9"/>
  <c r="C106" i="9"/>
  <c r="C107" i="9"/>
  <c r="C108" i="9"/>
  <c r="C109" i="9"/>
  <c r="D24" i="9" l="1"/>
  <c r="D30" i="9"/>
  <c r="D47" i="9"/>
  <c r="E47" i="9" s="1"/>
  <c r="D33" i="9"/>
  <c r="E33" i="9" s="1"/>
  <c r="D63" i="9"/>
  <c r="E63" i="9" s="1"/>
  <c r="D51" i="9"/>
  <c r="E51" i="9" s="1"/>
  <c r="D99" i="9"/>
  <c r="E99" i="9" s="1"/>
  <c r="D87" i="9"/>
  <c r="E87" i="9" s="1"/>
  <c r="D93" i="9"/>
  <c r="E93" i="9" s="1"/>
  <c r="D75" i="9"/>
  <c r="E75" i="9" s="1"/>
  <c r="D92" i="9"/>
  <c r="E92" i="9" s="1"/>
  <c r="D74" i="9"/>
  <c r="E74" i="9" s="1"/>
  <c r="D57" i="9"/>
  <c r="E57" i="9" s="1"/>
  <c r="D27" i="9"/>
  <c r="E27" i="9" s="1"/>
  <c r="D17" i="9"/>
  <c r="E17" i="9" s="1"/>
  <c r="D108" i="9"/>
  <c r="E108" i="9" s="1"/>
  <c r="D102" i="9"/>
  <c r="E102" i="9" s="1"/>
  <c r="D56" i="9"/>
  <c r="E56" i="9" s="1"/>
  <c r="D39" i="9"/>
  <c r="E39" i="9" s="1"/>
  <c r="D21" i="9"/>
  <c r="E21" i="9" s="1"/>
  <c r="D101" i="9"/>
  <c r="E101" i="9" s="1"/>
  <c r="D90" i="9"/>
  <c r="E90" i="9" s="1"/>
  <c r="D84" i="9"/>
  <c r="E84" i="9" s="1"/>
  <c r="D72" i="9"/>
  <c r="E72" i="9" s="1"/>
  <c r="D66" i="9"/>
  <c r="E66" i="9" s="1"/>
  <c r="D54" i="9"/>
  <c r="E54" i="9" s="1"/>
  <c r="D38" i="9"/>
  <c r="E38" i="9" s="1"/>
  <c r="D81" i="9"/>
  <c r="E81" i="9" s="1"/>
  <c r="D45" i="9"/>
  <c r="E45" i="9" s="1"/>
  <c r="D83" i="9"/>
  <c r="E83" i="9" s="1"/>
  <c r="D65" i="9"/>
  <c r="E65" i="9" s="1"/>
  <c r="D48" i="9"/>
  <c r="E48" i="9" s="1"/>
  <c r="D36" i="9"/>
  <c r="E36" i="9" s="1"/>
  <c r="D96" i="9"/>
  <c r="E96" i="9" s="1"/>
  <c r="D104" i="9"/>
  <c r="E104" i="9" s="1"/>
  <c r="D95" i="9"/>
  <c r="E95" i="9" s="1"/>
  <c r="D86" i="9"/>
  <c r="E86" i="9" s="1"/>
  <c r="D77" i="9"/>
  <c r="E77" i="9" s="1"/>
  <c r="D68" i="9"/>
  <c r="E68" i="9" s="1"/>
  <c r="D59" i="9"/>
  <c r="E59" i="9" s="1"/>
  <c r="D50" i="9"/>
  <c r="E50" i="9" s="1"/>
  <c r="D41" i="9"/>
  <c r="E41" i="9" s="1"/>
  <c r="D16" i="9"/>
  <c r="E16" i="9" s="1"/>
  <c r="D105" i="9"/>
  <c r="E105" i="9" s="1"/>
  <c r="D78" i="9"/>
  <c r="E78" i="9" s="1"/>
  <c r="D69" i="9"/>
  <c r="E69" i="9" s="1"/>
  <c r="D60" i="9"/>
  <c r="E60" i="9" s="1"/>
  <c r="D107" i="9"/>
  <c r="E107" i="9" s="1"/>
  <c r="D98" i="9"/>
  <c r="E98" i="9" s="1"/>
  <c r="D89" i="9"/>
  <c r="E89" i="9" s="1"/>
  <c r="D80" i="9"/>
  <c r="E80" i="9" s="1"/>
  <c r="D71" i="9"/>
  <c r="E71" i="9" s="1"/>
  <c r="D62" i="9"/>
  <c r="E62" i="9" s="1"/>
  <c r="D53" i="9"/>
  <c r="E53" i="9" s="1"/>
  <c r="D44" i="9"/>
  <c r="E44" i="9" s="1"/>
  <c r="D35" i="9"/>
  <c r="E35" i="9" s="1"/>
  <c r="D42" i="9"/>
  <c r="E42" i="9" s="1"/>
  <c r="E30" i="9"/>
  <c r="E24" i="9"/>
  <c r="D32" i="9"/>
  <c r="E32" i="9" s="1"/>
  <c r="D29" i="9"/>
  <c r="E29" i="9" s="1"/>
  <c r="D26" i="9"/>
  <c r="E26" i="9" s="1"/>
  <c r="D23" i="9"/>
  <c r="E23" i="9" s="1"/>
  <c r="D20" i="9"/>
  <c r="E20" i="9" s="1"/>
  <c r="D19" i="9"/>
  <c r="E19" i="9" s="1"/>
  <c r="D15" i="9"/>
  <c r="E15" i="9" s="1"/>
  <c r="D18" i="9"/>
  <c r="E18" i="9" s="1"/>
  <c r="D109" i="9"/>
  <c r="E109" i="9" s="1"/>
  <c r="D106" i="9"/>
  <c r="E106" i="9" s="1"/>
  <c r="D103" i="9"/>
  <c r="E103" i="9" s="1"/>
  <c r="D100" i="9"/>
  <c r="E100" i="9" s="1"/>
  <c r="D97" i="9"/>
  <c r="E97" i="9" s="1"/>
  <c r="D94" i="9"/>
  <c r="E94" i="9" s="1"/>
  <c r="D91" i="9"/>
  <c r="E91" i="9" s="1"/>
  <c r="D88" i="9"/>
  <c r="E88" i="9" s="1"/>
  <c r="D85" i="9"/>
  <c r="E85" i="9" s="1"/>
  <c r="D82" i="9"/>
  <c r="E82" i="9" s="1"/>
  <c r="D79" i="9"/>
  <c r="E79" i="9" s="1"/>
  <c r="D76" i="9"/>
  <c r="E76" i="9" s="1"/>
  <c r="D73" i="9"/>
  <c r="E73" i="9" s="1"/>
  <c r="D70" i="9"/>
  <c r="E70" i="9" s="1"/>
  <c r="D67" i="9"/>
  <c r="E67" i="9" s="1"/>
  <c r="D64" i="9"/>
  <c r="E64" i="9" s="1"/>
  <c r="D61" i="9"/>
  <c r="E61" i="9" s="1"/>
  <c r="D58" i="9"/>
  <c r="E58" i="9" s="1"/>
  <c r="D55" i="9"/>
  <c r="E55" i="9" s="1"/>
  <c r="D52" i="9"/>
  <c r="E52" i="9" s="1"/>
  <c r="D49" i="9"/>
  <c r="E49" i="9" s="1"/>
  <c r="D46" i="9"/>
  <c r="E46" i="9" s="1"/>
  <c r="D43" i="9"/>
  <c r="E43" i="9" s="1"/>
  <c r="D40" i="9"/>
  <c r="E40" i="9" s="1"/>
  <c r="D37" i="9"/>
  <c r="E37" i="9" s="1"/>
  <c r="D34" i="9"/>
  <c r="E34" i="9" s="1"/>
  <c r="D31" i="9"/>
  <c r="E31" i="9" s="1"/>
  <c r="D28" i="9"/>
  <c r="E28" i="9" s="1"/>
  <c r="D25" i="9"/>
  <c r="E25" i="9" s="1"/>
  <c r="D22" i="9"/>
  <c r="E22" i="9" s="1"/>
  <c r="D14" i="9"/>
  <c r="E14" i="9" s="1"/>
  <c r="F6" i="9" l="1"/>
  <c r="F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C24" i="8"/>
  <c r="E24" i="8"/>
  <c r="C25" i="8"/>
  <c r="E25" i="8"/>
  <c r="C26" i="8"/>
  <c r="E26" i="8"/>
  <c r="C27" i="8"/>
  <c r="E27" i="8"/>
  <c r="C28" i="8"/>
  <c r="E28" i="8"/>
  <c r="C29" i="8"/>
  <c r="E29" i="8"/>
  <c r="C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H3" i="8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H5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I4" i="6"/>
  <c r="J4" i="6"/>
  <c r="K4" i="6"/>
  <c r="H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4" i="6"/>
  <c r="O17" i="6" l="1"/>
  <c r="P3" i="6"/>
  <c r="P9" i="6"/>
  <c r="O16" i="6"/>
  <c r="O3" i="6"/>
  <c r="O9" i="6"/>
  <c r="N3" i="6"/>
  <c r="N9" i="6"/>
  <c r="N15" i="6"/>
  <c r="M3" i="6"/>
  <c r="M9" i="6"/>
  <c r="L3" i="6"/>
  <c r="L9" i="6"/>
  <c r="M15" i="6"/>
  <c r="N16" i="6"/>
  <c r="P17" i="6"/>
  <c r="M14" i="6"/>
  <c r="M17" i="6"/>
  <c r="M16" i="6"/>
  <c r="N17" i="6"/>
  <c r="L29" i="7"/>
  <c r="L25" i="7"/>
  <c r="L24" i="7"/>
  <c r="L22" i="7"/>
  <c r="L14" i="7"/>
  <c r="L7" i="7"/>
  <c r="P3" i="7" l="1"/>
  <c r="H19" i="7" l="1"/>
  <c r="H20" i="7"/>
  <c r="H21" i="7"/>
  <c r="H23" i="7"/>
  <c r="H30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37" i="7"/>
  <c r="H38" i="7"/>
  <c r="H39" i="7"/>
  <c r="H40" i="7"/>
  <c r="H41" i="7"/>
  <c r="H42" i="7"/>
  <c r="H43" i="7"/>
  <c r="H34" i="7"/>
  <c r="H35" i="7"/>
  <c r="H36" i="7"/>
  <c r="E4" i="7" l="1"/>
  <c r="E3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3" i="7"/>
  <c r="H3" i="7"/>
  <c r="K5" i="7" s="1"/>
  <c r="B4" i="7"/>
  <c r="H4" i="7"/>
  <c r="B5" i="7"/>
  <c r="H5" i="7"/>
  <c r="B6" i="7"/>
  <c r="H6" i="7"/>
  <c r="B7" i="7"/>
  <c r="B8" i="7"/>
  <c r="H8" i="7"/>
  <c r="B9" i="7"/>
  <c r="H9" i="7"/>
  <c r="B10" i="7"/>
  <c r="H10" i="7"/>
  <c r="B11" i="7"/>
  <c r="H11" i="7"/>
  <c r="B12" i="7"/>
  <c r="H12" i="7"/>
  <c r="B13" i="7"/>
  <c r="H13" i="7"/>
  <c r="B14" i="7"/>
  <c r="B15" i="7"/>
  <c r="H15" i="7"/>
  <c r="B16" i="7"/>
  <c r="H16" i="7"/>
  <c r="B17" i="7"/>
  <c r="H17" i="7"/>
  <c r="B18" i="7"/>
  <c r="H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H31" i="7"/>
  <c r="B32" i="7"/>
  <c r="H32" i="7"/>
  <c r="B33" i="7"/>
  <c r="H33" i="7"/>
  <c r="B34" i="7"/>
  <c r="B35" i="7"/>
  <c r="B36" i="7"/>
  <c r="K3" i="7" l="1"/>
  <c r="K7" i="7"/>
  <c r="K6" i="7"/>
  <c r="K4" i="7"/>
  <c r="E5" i="7"/>
  <c r="E7" i="7" s="1"/>
  <c r="P5" i="7"/>
  <c r="P7" i="7"/>
  <c r="P4" i="7"/>
  <c r="P6" i="7"/>
  <c r="P8" i="7" l="1"/>
  <c r="E6" i="7"/>
  <c r="C58" i="7" s="1"/>
  <c r="G58" i="7" s="1"/>
  <c r="C48" i="7"/>
  <c r="G48" i="7" s="1"/>
  <c r="C60" i="7"/>
  <c r="G60" i="7" s="1"/>
  <c r="C72" i="7"/>
  <c r="G72" i="7" s="1"/>
  <c r="C96" i="7"/>
  <c r="G96" i="7" s="1"/>
  <c r="C43" i="7"/>
  <c r="G43" i="7" s="1"/>
  <c r="C49" i="7"/>
  <c r="G49" i="7" s="1"/>
  <c r="C61" i="7"/>
  <c r="G61" i="7" s="1"/>
  <c r="C67" i="7"/>
  <c r="G67" i="7" s="1"/>
  <c r="C73" i="7"/>
  <c r="G73" i="7" s="1"/>
  <c r="C85" i="7"/>
  <c r="G85" i="7" s="1"/>
  <c r="C91" i="7"/>
  <c r="G91" i="7" s="1"/>
  <c r="C97" i="7"/>
  <c r="G97" i="7" s="1"/>
  <c r="C44" i="7"/>
  <c r="G44" i="7" s="1"/>
  <c r="C50" i="7"/>
  <c r="G50" i="7" s="1"/>
  <c r="C56" i="7"/>
  <c r="G56" i="7" s="1"/>
  <c r="C68" i="7"/>
  <c r="G68" i="7" s="1"/>
  <c r="C74" i="7"/>
  <c r="G74" i="7" s="1"/>
  <c r="C80" i="7"/>
  <c r="G80" i="7" s="1"/>
  <c r="C92" i="7"/>
  <c r="G92" i="7" s="1"/>
  <c r="C98" i="7"/>
  <c r="G98" i="7" s="1"/>
  <c r="C104" i="7"/>
  <c r="G104" i="7" s="1"/>
  <c r="C51" i="7"/>
  <c r="G51" i="7" s="1"/>
  <c r="C57" i="7"/>
  <c r="G57" i="7" s="1"/>
  <c r="C63" i="7"/>
  <c r="G63" i="7" s="1"/>
  <c r="C69" i="7"/>
  <c r="G69" i="7" s="1"/>
  <c r="C75" i="7"/>
  <c r="G75" i="7" s="1"/>
  <c r="C81" i="7"/>
  <c r="G81" i="7" s="1"/>
  <c r="C87" i="7"/>
  <c r="G87" i="7" s="1"/>
  <c r="C93" i="7"/>
  <c r="G93" i="7" s="1"/>
  <c r="C99" i="7"/>
  <c r="G99" i="7" s="1"/>
  <c r="C105" i="7"/>
  <c r="G105" i="7" s="1"/>
  <c r="C46" i="7"/>
  <c r="G46" i="7" s="1"/>
  <c r="C52" i="7"/>
  <c r="G52" i="7" s="1"/>
  <c r="C64" i="7"/>
  <c r="G64" i="7" s="1"/>
  <c r="C70" i="7"/>
  <c r="G70" i="7" s="1"/>
  <c r="C76" i="7"/>
  <c r="G76" i="7" s="1"/>
  <c r="C82" i="7"/>
  <c r="G82" i="7" s="1"/>
  <c r="C88" i="7"/>
  <c r="G88" i="7" s="1"/>
  <c r="C94" i="7"/>
  <c r="G94" i="7" s="1"/>
  <c r="C100" i="7"/>
  <c r="G100" i="7" s="1"/>
  <c r="C106" i="7"/>
  <c r="G106" i="7" s="1"/>
  <c r="C41" i="7"/>
  <c r="G41" i="7" s="1"/>
  <c r="C47" i="7"/>
  <c r="G47" i="7" s="1"/>
  <c r="C53" i="7"/>
  <c r="G53" i="7" s="1"/>
  <c r="C59" i="7"/>
  <c r="G59" i="7" s="1"/>
  <c r="C65" i="7"/>
  <c r="G65" i="7" s="1"/>
  <c r="C71" i="7"/>
  <c r="G71" i="7" s="1"/>
  <c r="C77" i="7"/>
  <c r="G77" i="7" s="1"/>
  <c r="C83" i="7"/>
  <c r="G83" i="7" s="1"/>
  <c r="C89" i="7"/>
  <c r="G89" i="7" s="1"/>
  <c r="C95" i="7"/>
  <c r="G95" i="7" s="1"/>
  <c r="C101" i="7"/>
  <c r="G101" i="7" s="1"/>
  <c r="C107" i="7"/>
  <c r="G107" i="7" s="1"/>
  <c r="C42" i="7"/>
  <c r="G42" i="7" s="1"/>
  <c r="C54" i="7"/>
  <c r="G54" i="7" s="1"/>
  <c r="C66" i="7"/>
  <c r="G66" i="7" s="1"/>
  <c r="C78" i="7"/>
  <c r="G78" i="7" s="1"/>
  <c r="C90" i="7"/>
  <c r="G90" i="7" s="1"/>
  <c r="C102" i="7"/>
  <c r="G102" i="7" s="1"/>
  <c r="C8" i="7"/>
  <c r="G8" i="7" s="1"/>
  <c r="C10" i="7"/>
  <c r="G10" i="7" s="1"/>
  <c r="C24" i="7"/>
  <c r="G24" i="7" s="1"/>
  <c r="I24" i="7" s="1"/>
  <c r="C25" i="7"/>
  <c r="G25" i="7" s="1"/>
  <c r="I25" i="7" s="1"/>
  <c r="C26" i="7"/>
  <c r="G26" i="7" s="1"/>
  <c r="C30" i="7"/>
  <c r="G30" i="7" s="1"/>
  <c r="C35" i="7"/>
  <c r="G35" i="7" s="1"/>
  <c r="C20" i="7"/>
  <c r="G20" i="7" s="1"/>
  <c r="C33" i="7"/>
  <c r="G33" i="7" s="1"/>
  <c r="C3" i="7"/>
  <c r="G3" i="7" s="1"/>
  <c r="C6" i="7"/>
  <c r="G6" i="7" s="1"/>
  <c r="C9" i="7"/>
  <c r="G9" i="7" s="1"/>
  <c r="C16" i="7"/>
  <c r="G16" i="7" s="1"/>
  <c r="C22" i="7"/>
  <c r="G22" i="7" s="1"/>
  <c r="I22" i="7" s="1"/>
  <c r="C14" i="7"/>
  <c r="G14" i="7" s="1"/>
  <c r="I14" i="7" s="1"/>
  <c r="C15" i="7"/>
  <c r="G15" i="7" s="1"/>
  <c r="C21" i="7"/>
  <c r="G21" i="7" s="1"/>
  <c r="C28" i="7"/>
  <c r="G28" i="7" s="1"/>
  <c r="C34" i="7"/>
  <c r="G34" i="7" s="1"/>
  <c r="C4" i="7"/>
  <c r="G4" i="7" s="1"/>
  <c r="C7" i="7"/>
  <c r="G7" i="7" s="1"/>
  <c r="I7" i="7" s="1"/>
  <c r="K8" i="7" s="1"/>
  <c r="C13" i="7"/>
  <c r="G13" i="7" s="1"/>
  <c r="C12" i="7"/>
  <c r="G12" i="7" s="1"/>
  <c r="C19" i="7"/>
  <c r="G19" i="7" s="1"/>
  <c r="C27" i="7"/>
  <c r="G27" i="7" s="1"/>
  <c r="C32" i="7"/>
  <c r="G32" i="7" s="1"/>
  <c r="C38" i="7"/>
  <c r="G38" i="7" s="1"/>
  <c r="C17" i="7"/>
  <c r="G17" i="7" s="1"/>
  <c r="C40" i="7"/>
  <c r="G40" i="7" s="1"/>
  <c r="C39" i="7"/>
  <c r="G39" i="7" s="1"/>
  <c r="C5" i="7"/>
  <c r="G5" i="7" s="1"/>
  <c r="C11" i="7"/>
  <c r="G11" i="7" s="1"/>
  <c r="C18" i="7"/>
  <c r="G18" i="7" s="1"/>
  <c r="C31" i="7"/>
  <c r="G31" i="7" s="1"/>
  <c r="C37" i="7"/>
  <c r="G37" i="7" s="1"/>
  <c r="C29" i="7"/>
  <c r="G29" i="7" s="1"/>
  <c r="I29" i="7" s="1"/>
  <c r="C36" i="7"/>
  <c r="G36" i="7" s="1"/>
  <c r="C23" i="7"/>
  <c r="G23" i="7" s="1"/>
  <c r="C45" i="7" l="1"/>
  <c r="G45" i="7" s="1"/>
  <c r="C86" i="7"/>
  <c r="G86" i="7" s="1"/>
  <c r="C62" i="7"/>
  <c r="G62" i="7" s="1"/>
  <c r="C103" i="7"/>
  <c r="G103" i="7" s="1"/>
  <c r="C79" i="7"/>
  <c r="G79" i="7" s="1"/>
  <c r="C55" i="7"/>
  <c r="G55" i="7" s="1"/>
  <c r="C84" i="7"/>
  <c r="G8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slawwwa</author>
  </authors>
  <commentList>
    <comment ref="C4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04"/>
          </rPr>
          <t>Для запаса роста вверх задаем коэффициент нормирования больше на 10%</t>
        </r>
      </text>
    </comment>
    <comment ref="D4" authorId="0" shapeId="0" xr:uid="{00000000-0006-0000-0300-000002000000}">
      <text>
        <r>
          <rPr>
            <b/>
            <sz val="8"/>
            <color indexed="81"/>
            <rFont val="Tahoma"/>
            <family val="2"/>
            <charset val="204"/>
          </rPr>
          <t>Как входы сети будем использовать девять последних значений прогнозируемой величины</t>
        </r>
      </text>
    </comment>
    <comment ref="E4" authorId="0" shapeId="0" xr:uid="{00000000-0006-0000-0300-000003000000}">
      <text>
        <r>
          <rPr>
            <b/>
            <sz val="8"/>
            <color indexed="81"/>
            <rFont val="Tahoma"/>
            <family val="2"/>
            <charset val="204"/>
          </rPr>
          <t>Вычисляем отклонение выхода как квдрат разницы выхода нейрона и реального значения</t>
        </r>
      </text>
    </comment>
    <comment ref="C5" authorId="0" shapeId="0" xr:uid="{00000000-0006-0000-0300-000004000000}">
      <text>
        <r>
          <rPr>
            <b/>
            <sz val="8"/>
            <color indexed="81"/>
            <rFont val="Tahoma"/>
            <family val="2"/>
            <charset val="204"/>
          </rPr>
          <t>Входы нейронов помечены теми же цветами, что и их коэффициенты</t>
        </r>
      </text>
    </comment>
    <comment ref="D283" authorId="0" shapeId="0" xr:uid="{00000000-0006-0000-0300-000005000000}">
      <text>
        <r>
          <rPr>
            <b/>
            <sz val="8"/>
            <color indexed="81"/>
            <rFont val="Tahoma"/>
            <family val="2"/>
            <charset val="204"/>
          </rPr>
          <t>Это прогноз на следующий день по последним девяти значениям</t>
        </r>
      </text>
    </comment>
  </commentList>
</comments>
</file>

<file path=xl/sharedStrings.xml><?xml version="1.0" encoding="utf-8"?>
<sst xmlns="http://schemas.openxmlformats.org/spreadsheetml/2006/main" count="157" uniqueCount="83">
  <si>
    <t>r</t>
  </si>
  <si>
    <t>ω</t>
  </si>
  <si>
    <t>Таблица корреляции доходности</t>
  </si>
  <si>
    <t>Среднегодовой риск %</t>
  </si>
  <si>
    <t>Среднегодовая доходность %</t>
  </si>
  <si>
    <t>Доходность %</t>
  </si>
  <si>
    <t>Цена</t>
  </si>
  <si>
    <t>Дата</t>
  </si>
  <si>
    <t>Башнефть ап</t>
  </si>
  <si>
    <t>МТС-ао</t>
  </si>
  <si>
    <t>Магнит ао</t>
  </si>
  <si>
    <t>ВТБ ао</t>
  </si>
  <si>
    <t>Роснефть</t>
  </si>
  <si>
    <t>Сум. кв. разн.</t>
  </si>
  <si>
    <t>Импутаций</t>
  </si>
  <si>
    <t>Станд. Откл.</t>
  </si>
  <si>
    <t>Верхняя граница</t>
  </si>
  <si>
    <t>Эксцесс</t>
  </si>
  <si>
    <t>Нижняя граница</t>
  </si>
  <si>
    <t>Асимметрия</t>
  </si>
  <si>
    <t>Межквартильное</t>
  </si>
  <si>
    <t>Медиана</t>
  </si>
  <si>
    <t>Третий квартиль</t>
  </si>
  <si>
    <t>Среднее</t>
  </si>
  <si>
    <t>Первый квартиль</t>
  </si>
  <si>
    <t>Этап 5 - вычисление суммы квадратов разниц основных статистик очищенной и синтетической выборок</t>
  </si>
  <si>
    <t>Этап 4 - Создание синтетической выборки на основании таблицы импутаций заполненной нулями</t>
  </si>
  <si>
    <t>Этап 3 - Вычисление основных статистик очищенной выборки и подсчет числа импутаций</t>
  </si>
  <si>
    <t>Этап 2 - Ad-hoc анализ, восстановление данных, формирование очищенной выборки и повторная маркировка</t>
  </si>
  <si>
    <t>Пропуски</t>
  </si>
  <si>
    <t>Маркировка</t>
  </si>
  <si>
    <t>Выбросы по квартилям</t>
  </si>
  <si>
    <t>Ср.Гарм</t>
  </si>
  <si>
    <t>Прогноз</t>
  </si>
  <si>
    <t>Коэффициент нормирования</t>
  </si>
  <si>
    <t>Сумма отклонений</t>
  </si>
  <si>
    <t>Отклонение выхода</t>
  </si>
  <si>
    <t>Выход сети</t>
  </si>
  <si>
    <t>Входы сети нормир-е</t>
  </si>
  <si>
    <t>Данные</t>
  </si>
  <si>
    <t>Коэффициенты сети</t>
  </si>
  <si>
    <t>Поставщик</t>
  </si>
  <si>
    <t>B1</t>
  </si>
  <si>
    <t>B2</t>
  </si>
  <si>
    <t>B3</t>
  </si>
  <si>
    <t>B4</t>
  </si>
  <si>
    <t>A1</t>
  </si>
  <si>
    <t>A2</t>
  </si>
  <si>
    <t>A3</t>
  </si>
  <si>
    <t>Потребность</t>
  </si>
  <si>
    <t>Потребитель</t>
  </si>
  <si>
    <t>Возможности поставщиков</t>
  </si>
  <si>
    <t>Запас</t>
  </si>
  <si>
    <t>Стоимость перевозки</t>
  </si>
  <si>
    <t>Среднее значение</t>
  </si>
  <si>
    <t xml:space="preserve">Среднее гармоническое </t>
  </si>
  <si>
    <t>Ср. Гарм общее</t>
  </si>
  <si>
    <t>n</t>
  </si>
  <si>
    <t>σ</t>
  </si>
  <si>
    <t>cov(1,2)</t>
  </si>
  <si>
    <t>cov(1,3)</t>
  </si>
  <si>
    <t>cov(2,3)</t>
  </si>
  <si>
    <t>Можно исключить Башнефть ап и Магнит ао, но по заданию исключать не надо</t>
  </si>
  <si>
    <t>Портфлеь максимальной дохожности</t>
  </si>
  <si>
    <t>cov(1,4)</t>
  </si>
  <si>
    <t>cov(1,5)</t>
  </si>
  <si>
    <t>cov(2,4)</t>
  </si>
  <si>
    <t>cov(2,5)</t>
  </si>
  <si>
    <t>cov(3,4)</t>
  </si>
  <si>
    <t>cov(3,5)</t>
  </si>
  <si>
    <t>cov(4,5)</t>
  </si>
  <si>
    <r>
      <rPr>
        <sz val="11"/>
        <color theme="1"/>
        <rFont val="Calibri"/>
        <family val="2"/>
        <charset val="204"/>
      </rPr>
      <t>σ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</si>
  <si>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=</t>
    </r>
  </si>
  <si>
    <t>Оптимизатор</t>
  </si>
  <si>
    <t>Результаты:</t>
  </si>
  <si>
    <r>
      <t>DIV</t>
    </r>
    <r>
      <rPr>
        <vertAlign val="subscript"/>
        <sz val="11"/>
        <color theme="1"/>
        <rFont val="Calibri"/>
        <family val="2"/>
        <charset val="204"/>
      </rPr>
      <t>min</t>
    </r>
    <r>
      <rPr>
        <sz val="11"/>
        <color theme="1"/>
        <rFont val="Calibri"/>
        <family val="2"/>
        <charset val="204"/>
      </rPr>
      <t>=</t>
    </r>
  </si>
  <si>
    <r>
      <t>ΔΣω</t>
    </r>
    <r>
      <rPr>
        <vertAlign val="subscript"/>
        <sz val="11"/>
        <color theme="1"/>
        <rFont val="Calibri"/>
        <family val="2"/>
        <charset val="204"/>
      </rPr>
      <t>n</t>
    </r>
    <r>
      <rPr>
        <sz val="11"/>
        <color theme="1"/>
        <rFont val="Calibri"/>
        <family val="2"/>
        <charset val="204"/>
      </rPr>
      <t>=</t>
    </r>
  </si>
  <si>
    <r>
      <t>ΔDIV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</si>
  <si>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r>
      <t>DIV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</si>
  <si>
    <t>S</t>
  </si>
  <si>
    <t>Квадраты</t>
  </si>
  <si>
    <t>Портфель Фишера</t>
  </si>
  <si>
    <r>
      <t>σ</t>
    </r>
    <r>
      <rPr>
        <vertAlign val="subscript"/>
        <sz val="11"/>
        <color theme="1"/>
        <rFont val="Calibri"/>
        <family val="2"/>
        <charset val="204"/>
      </rPr>
      <t>p</t>
    </r>
    <r>
      <rPr>
        <sz val="11"/>
        <color theme="1"/>
        <rFont val="Calibri"/>
        <family val="2"/>
        <charset val="204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</si>
</sst>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0"/>
    <numFmt numFmtId="166" formatCode="_-* #,##0.00\ _₽_-;\-* #,##0.00\ _₽_-;_-* &quot;-&quot;??\ _₽_-;_-@_-"/>
    <numFmt numFmtId="167" formatCode="0.00000"/>
    <numFmt numFmtId="168" formatCode="0.0000000E+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166" fontId="1" fillId="0" borderId="0" applyFont="0" applyFill="0" applyBorder="0" applyAlignment="0" applyProtection="0"/>
  </cellStyleXfs>
  <cellXfs count="101">
    <xf numFmtId="0" fontId="0" fillId="0" borderId="0" xfId="0"/>
    <xf numFmtId="10" fontId="0" fillId="0" borderId="0" xfId="1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0" borderId="13" xfId="0" applyBorder="1"/>
    <xf numFmtId="0" fontId="0" fillId="0" borderId="14" xfId="0" applyBorder="1"/>
    <xf numFmtId="0" fontId="0" fillId="0" borderId="16" xfId="0" applyBorder="1"/>
    <xf numFmtId="10" fontId="0" fillId="0" borderId="13" xfId="1" applyNumberFormat="1" applyFont="1" applyBorder="1"/>
    <xf numFmtId="10" fontId="0" fillId="0" borderId="15" xfId="1" applyNumberFormat="1" applyFont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0" fontId="0" fillId="0" borderId="22" xfId="0" applyBorder="1" applyAlignment="1">
      <alignment horizontal="center"/>
    </xf>
    <xf numFmtId="165" fontId="0" fillId="4" borderId="0" xfId="0" applyNumberFormat="1" applyFill="1"/>
    <xf numFmtId="0" fontId="0" fillId="0" borderId="11" xfId="0" applyFill="1" applyBorder="1"/>
    <xf numFmtId="165" fontId="0" fillId="4" borderId="1" xfId="0" applyNumberFormat="1" applyFill="1" applyBorder="1"/>
    <xf numFmtId="0" fontId="0" fillId="0" borderId="3" xfId="0" applyBorder="1"/>
    <xf numFmtId="0" fontId="0" fillId="0" borderId="10" xfId="0" applyBorder="1"/>
    <xf numFmtId="165" fontId="0" fillId="0" borderId="1" xfId="0" applyNumberFormat="1" applyBorder="1"/>
    <xf numFmtId="165" fontId="0" fillId="4" borderId="4" xfId="0" applyNumberFormat="1" applyFill="1" applyBorder="1"/>
    <xf numFmtId="165" fontId="0" fillId="5" borderId="4" xfId="0" applyNumberFormat="1" applyFill="1" applyBorder="1"/>
    <xf numFmtId="165" fontId="0" fillId="0" borderId="4" xfId="0" applyNumberFormat="1" applyBorder="1"/>
    <xf numFmtId="165" fontId="0" fillId="0" borderId="6" xfId="0" applyNumberFormat="1" applyBorder="1"/>
    <xf numFmtId="0" fontId="0" fillId="0" borderId="8" xfId="0" applyBorder="1"/>
    <xf numFmtId="165" fontId="0" fillId="4" borderId="6" xfId="0" applyNumberFormat="1" applyFill="1" applyBorder="1"/>
    <xf numFmtId="0" fontId="0" fillId="0" borderId="6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10" fontId="0" fillId="0" borderId="12" xfId="1" applyNumberFormat="1" applyFont="1" applyBorder="1"/>
    <xf numFmtId="10" fontId="0" fillId="0" borderId="26" xfId="1" applyNumberFormat="1" applyFont="1" applyBorder="1"/>
    <xf numFmtId="10" fontId="0" fillId="0" borderId="27" xfId="1" applyNumberFormat="1" applyFont="1" applyBorder="1"/>
    <xf numFmtId="10" fontId="0" fillId="0" borderId="28" xfId="1" applyNumberFormat="1" applyFont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0" fillId="6" borderId="9" xfId="0" applyFill="1" applyBorder="1"/>
    <xf numFmtId="0" fontId="1" fillId="2" borderId="9" xfId="2" applyFont="1" applyBorder="1"/>
    <xf numFmtId="0" fontId="0" fillId="7" borderId="9" xfId="0" applyFill="1" applyBorder="1"/>
    <xf numFmtId="0" fontId="0" fillId="0" borderId="0" xfId="0" applyAlignment="1">
      <alignment horizontal="center" vertical="center" wrapText="1"/>
    </xf>
    <xf numFmtId="0" fontId="1" fillId="8" borderId="9" xfId="2" applyFont="1" applyFill="1" applyBorder="1"/>
    <xf numFmtId="0" fontId="1" fillId="9" borderId="9" xfId="2" applyFont="1" applyFill="1" applyBorder="1"/>
    <xf numFmtId="0" fontId="1" fillId="6" borderId="9" xfId="2" applyFont="1" applyFill="1" applyBorder="1"/>
    <xf numFmtId="0" fontId="1" fillId="7" borderId="9" xfId="2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Alignment="1">
      <alignment vertical="center" wrapText="1"/>
    </xf>
    <xf numFmtId="0" fontId="0" fillId="0" borderId="9" xfId="0" applyBorder="1" applyAlignment="1">
      <alignment horizontal="center" vertical="center"/>
    </xf>
    <xf numFmtId="164" fontId="2" fillId="2" borderId="9" xfId="2" applyNumberFormat="1" applyBorder="1"/>
    <xf numFmtId="164" fontId="0" fillId="0" borderId="9" xfId="1" applyNumberFormat="1" applyFont="1" applyBorder="1"/>
    <xf numFmtId="0" fontId="0" fillId="0" borderId="28" xfId="0" applyBorder="1"/>
    <xf numFmtId="0" fontId="0" fillId="0" borderId="9" xfId="0" applyBorder="1" applyAlignment="1">
      <alignment horizontal="center"/>
    </xf>
    <xf numFmtId="0" fontId="0" fillId="3" borderId="10" xfId="0" applyFill="1" applyBorder="1"/>
    <xf numFmtId="0" fontId="7" fillId="0" borderId="9" xfId="0" applyFont="1" applyBorder="1" applyAlignment="1">
      <alignment horizontal="center"/>
    </xf>
    <xf numFmtId="0" fontId="8" fillId="0" borderId="0" xfId="0" applyFont="1"/>
    <xf numFmtId="10" fontId="0" fillId="0" borderId="9" xfId="1" applyNumberFormat="1" applyFont="1" applyBorder="1"/>
    <xf numFmtId="10" fontId="0" fillId="0" borderId="9" xfId="0" applyNumberFormat="1" applyBorder="1"/>
    <xf numFmtId="0" fontId="7" fillId="0" borderId="9" xfId="0" applyFon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Border="1" applyAlignment="1"/>
    <xf numFmtId="9" fontId="0" fillId="0" borderId="9" xfId="0" applyNumberFormat="1" applyBorder="1"/>
    <xf numFmtId="0" fontId="7" fillId="0" borderId="9" xfId="0" applyFont="1" applyBorder="1" applyAlignment="1">
      <alignment horizontal="center" vertical="center"/>
    </xf>
    <xf numFmtId="167" fontId="0" fillId="0" borderId="9" xfId="0" applyNumberFormat="1" applyBorder="1"/>
    <xf numFmtId="165" fontId="0" fillId="0" borderId="9" xfId="0" applyNumberFormat="1" applyBorder="1"/>
    <xf numFmtId="0" fontId="0" fillId="0" borderId="9" xfId="0" applyFill="1" applyBorder="1" applyAlignment="1">
      <alignment horizontal="center"/>
    </xf>
    <xf numFmtId="0" fontId="0" fillId="0" borderId="9" xfId="1" applyNumberFormat="1" applyFont="1" applyBorder="1"/>
    <xf numFmtId="0" fontId="0" fillId="0" borderId="9" xfId="0" applyNumberFormat="1" applyBorder="1"/>
    <xf numFmtId="168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4">
    <cellStyle name="Обычный" xfId="0" builtinId="0"/>
    <cellStyle name="Процентный" xfId="1" builtinId="5"/>
    <cellStyle name="Финансовый 2" xfId="3" xr:uid="{3D5D1822-C085-9A4D-AA98-45367FF3F9B8}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Лист4!$C$14:$C$110</c:f>
              <c:numCache>
                <c:formatCode>General</c:formatCode>
                <c:ptCount val="97"/>
                <c:pt idx="0">
                  <c:v>0.27430202782521562</c:v>
                </c:pt>
                <c:pt idx="1">
                  <c:v>0.38870849112203149</c:v>
                </c:pt>
                <c:pt idx="2">
                  <c:v>0.25779803149837083</c:v>
                </c:pt>
                <c:pt idx="3">
                  <c:v>0.2302982090943107</c:v>
                </c:pt>
                <c:pt idx="4">
                  <c:v>0.54131403050200255</c:v>
                </c:pt>
                <c:pt idx="5">
                  <c:v>0.69076547749275274</c:v>
                </c:pt>
                <c:pt idx="6">
                  <c:v>0.29718399631016479</c:v>
                </c:pt>
                <c:pt idx="7">
                  <c:v>0.23579461230980064</c:v>
                </c:pt>
                <c:pt idx="8">
                  <c:v>0.11713785314397249</c:v>
                </c:pt>
                <c:pt idx="9">
                  <c:v>0.16701960499566629</c:v>
                </c:pt>
                <c:pt idx="10">
                  <c:v>0.3267550563772505</c:v>
                </c:pt>
                <c:pt idx="11">
                  <c:v>0.17772981088372625</c:v>
                </c:pt>
                <c:pt idx="12">
                  <c:v>0.63081334923865673</c:v>
                </c:pt>
                <c:pt idx="13">
                  <c:v>0.31047803679243374</c:v>
                </c:pt>
                <c:pt idx="14">
                  <c:v>0.20507328271604197</c:v>
                </c:pt>
                <c:pt idx="15">
                  <c:v>0.34991981712869014</c:v>
                </c:pt>
                <c:pt idx="16">
                  <c:v>0.24724443980196467</c:v>
                </c:pt>
                <c:pt idx="17">
                  <c:v>0.18502728928595819</c:v>
                </c:pt>
                <c:pt idx="18">
                  <c:v>0.19176876933373435</c:v>
                </c:pt>
                <c:pt idx="19">
                  <c:v>0.18463178752545889</c:v>
                </c:pt>
                <c:pt idx="20">
                  <c:v>0.11642121440288236</c:v>
                </c:pt>
                <c:pt idx="21">
                  <c:v>0.1189102177260318</c:v>
                </c:pt>
                <c:pt idx="22">
                  <c:v>0.33787332191967762</c:v>
                </c:pt>
                <c:pt idx="23">
                  <c:v>0.15670140191294396</c:v>
                </c:pt>
                <c:pt idx="24">
                  <c:v>0.24695230101141225</c:v>
                </c:pt>
                <c:pt idx="25">
                  <c:v>0.15091290783779424</c:v>
                </c:pt>
                <c:pt idx="26">
                  <c:v>0.16014075500962544</c:v>
                </c:pt>
                <c:pt idx="27">
                  <c:v>0.29655634127123393</c:v>
                </c:pt>
                <c:pt idx="28">
                  <c:v>0.2470307638826402</c:v>
                </c:pt>
                <c:pt idx="29">
                  <c:v>0.23561803490136832</c:v>
                </c:pt>
                <c:pt idx="30">
                  <c:v>0.179244355194353</c:v>
                </c:pt>
                <c:pt idx="31">
                  <c:v>0.29701861076516051</c:v>
                </c:pt>
                <c:pt idx="32">
                  <c:v>0.22324764668543903</c:v>
                </c:pt>
                <c:pt idx="33">
                  <c:v>0.25447924856208876</c:v>
                </c:pt>
                <c:pt idx="34">
                  <c:v>0.16349028561352674</c:v>
                </c:pt>
                <c:pt idx="35">
                  <c:v>0.3131634848790088</c:v>
                </c:pt>
                <c:pt idx="36">
                  <c:v>0.29264587543093645</c:v>
                </c:pt>
                <c:pt idx="37">
                  <c:v>0.19764133419454918</c:v>
                </c:pt>
                <c:pt idx="38">
                  <c:v>0.2238388023496356</c:v>
                </c:pt>
                <c:pt idx="39">
                  <c:v>0.18771146720387863</c:v>
                </c:pt>
                <c:pt idx="40">
                  <c:v>0.12989094557207007</c:v>
                </c:pt>
                <c:pt idx="41">
                  <c:v>0.21789549149130552</c:v>
                </c:pt>
                <c:pt idx="42">
                  <c:v>0.27051009508238094</c:v>
                </c:pt>
                <c:pt idx="43">
                  <c:v>4.2202000615327209E-2</c:v>
                </c:pt>
                <c:pt idx="44">
                  <c:v>0.12233313052654274</c:v>
                </c:pt>
                <c:pt idx="45">
                  <c:v>0.17972826548630003</c:v>
                </c:pt>
                <c:pt idx="46">
                  <c:v>0.29648676958058801</c:v>
                </c:pt>
                <c:pt idx="47">
                  <c:v>0.17076751321362441</c:v>
                </c:pt>
                <c:pt idx="48">
                  <c:v>0.1678668793846072</c:v>
                </c:pt>
                <c:pt idx="49">
                  <c:v>0.23110021275516685</c:v>
                </c:pt>
                <c:pt idx="50">
                  <c:v>0.12402863792227707</c:v>
                </c:pt>
                <c:pt idx="51">
                  <c:v>0.14610100569988901</c:v>
                </c:pt>
                <c:pt idx="52">
                  <c:v>0.11427508472012941</c:v>
                </c:pt>
                <c:pt idx="53">
                  <c:v>0.2448852812669377</c:v>
                </c:pt>
                <c:pt idx="54">
                  <c:v>0.19783034966961785</c:v>
                </c:pt>
                <c:pt idx="55">
                  <c:v>0.13801527980298445</c:v>
                </c:pt>
                <c:pt idx="56">
                  <c:v>0.14468800298528936</c:v>
                </c:pt>
                <c:pt idx="57">
                  <c:v>0.28402718197348265</c:v>
                </c:pt>
                <c:pt idx="58">
                  <c:v>0.14298036907372078</c:v>
                </c:pt>
                <c:pt idx="59">
                  <c:v>0.19295208721087262</c:v>
                </c:pt>
                <c:pt idx="60">
                  <c:v>7.9643624802321608E-2</c:v>
                </c:pt>
                <c:pt idx="61">
                  <c:v>7.3234928942044253E-2</c:v>
                </c:pt>
                <c:pt idx="62">
                  <c:v>0.13238622784215345</c:v>
                </c:pt>
                <c:pt idx="63">
                  <c:v>0.63488546201433371</c:v>
                </c:pt>
                <c:pt idx="64">
                  <c:v>0.33036700861827639</c:v>
                </c:pt>
                <c:pt idx="65">
                  <c:v>0.46994169604738512</c:v>
                </c:pt>
                <c:pt idx="66">
                  <c:v>0.33969548669917488</c:v>
                </c:pt>
                <c:pt idx="67">
                  <c:v>0.27945198654880848</c:v>
                </c:pt>
                <c:pt idx="68">
                  <c:v>0.23348786620585968</c:v>
                </c:pt>
                <c:pt idx="69">
                  <c:v>0.37764084060221692</c:v>
                </c:pt>
                <c:pt idx="70">
                  <c:v>0.90909090909090895</c:v>
                </c:pt>
                <c:pt idx="71">
                  <c:v>0.37914333029334835</c:v>
                </c:pt>
                <c:pt idx="72">
                  <c:v>0.34555537383889023</c:v>
                </c:pt>
                <c:pt idx="73">
                  <c:v>0.2836224774815993</c:v>
                </c:pt>
                <c:pt idx="74">
                  <c:v>0.37519612542385344</c:v>
                </c:pt>
                <c:pt idx="75">
                  <c:v>0.3009176930184595</c:v>
                </c:pt>
                <c:pt idx="76">
                  <c:v>0.30037499548670726</c:v>
                </c:pt>
                <c:pt idx="77">
                  <c:v>0.23949298395023033</c:v>
                </c:pt>
                <c:pt idx="78">
                  <c:v>0.90034409635746726</c:v>
                </c:pt>
                <c:pt idx="79">
                  <c:v>0.41283000042116869</c:v>
                </c:pt>
                <c:pt idx="80">
                  <c:v>0.25776702021084213</c:v>
                </c:pt>
                <c:pt idx="81">
                  <c:v>0.33191721351301656</c:v>
                </c:pt>
                <c:pt idx="82">
                  <c:v>0.25785075548025888</c:v>
                </c:pt>
                <c:pt idx="83">
                  <c:v>0.23716416567023529</c:v>
                </c:pt>
                <c:pt idx="84">
                  <c:v>0.20121654740637765</c:v>
                </c:pt>
                <c:pt idx="85">
                  <c:v>0.4430398115288281</c:v>
                </c:pt>
                <c:pt idx="86">
                  <c:v>0.27921005536828125</c:v>
                </c:pt>
                <c:pt idx="87">
                  <c:v>0.65037751737062277</c:v>
                </c:pt>
                <c:pt idx="88">
                  <c:v>0.74758570536091351</c:v>
                </c:pt>
                <c:pt idx="89">
                  <c:v>0.25918956117307423</c:v>
                </c:pt>
                <c:pt idx="90">
                  <c:v>0.19443425420353086</c:v>
                </c:pt>
                <c:pt idx="91">
                  <c:v>0.24875287292378168</c:v>
                </c:pt>
                <c:pt idx="92">
                  <c:v>0.25956970108248706</c:v>
                </c:pt>
                <c:pt idx="93">
                  <c:v>0.27734698157192816</c:v>
                </c:pt>
                <c:pt idx="94">
                  <c:v>0.14208835119651395</c:v>
                </c:pt>
                <c:pt idx="95">
                  <c:v>5.6835541788354607E-2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5-4123-89FB-6B40975803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Лист4!$D$14:$D$110</c:f>
              <c:numCache>
                <c:formatCode>General</c:formatCode>
                <c:ptCount val="97"/>
                <c:pt idx="0">
                  <c:v>0.35640743091418658</c:v>
                </c:pt>
                <c:pt idx="1">
                  <c:v>0.26451482184778957</c:v>
                </c:pt>
                <c:pt idx="2">
                  <c:v>0.30872924295556303</c:v>
                </c:pt>
                <c:pt idx="3">
                  <c:v>0.27513895547952438</c:v>
                </c:pt>
                <c:pt idx="4">
                  <c:v>0.27316155210871207</c:v>
                </c:pt>
                <c:pt idx="5">
                  <c:v>0.39489650247783581</c:v>
                </c:pt>
                <c:pt idx="6">
                  <c:v>0.4280262475743995</c:v>
                </c:pt>
                <c:pt idx="7">
                  <c:v>0.33050474359287602</c:v>
                </c:pt>
                <c:pt idx="8">
                  <c:v>0.31133804849794167</c:v>
                </c:pt>
                <c:pt idx="9">
                  <c:v>0.24978158078539592</c:v>
                </c:pt>
                <c:pt idx="10">
                  <c:v>0.28921568432029882</c:v>
                </c:pt>
                <c:pt idx="11">
                  <c:v>0.35927594912172667</c:v>
                </c:pt>
                <c:pt idx="12">
                  <c:v>0.2989164207365872</c:v>
                </c:pt>
                <c:pt idx="13">
                  <c:v>0.41318224463520242</c:v>
                </c:pt>
                <c:pt idx="14">
                  <c:v>0.31000547404424827</c:v>
                </c:pt>
                <c:pt idx="15">
                  <c:v>0.22874506945395723</c:v>
                </c:pt>
                <c:pt idx="16">
                  <c:v>0.29582175386325343</c:v>
                </c:pt>
                <c:pt idx="17">
                  <c:v>0.27144961091858971</c:v>
                </c:pt>
                <c:pt idx="18">
                  <c:v>0.26898096616995026</c:v>
                </c:pt>
                <c:pt idx="19">
                  <c:v>0.28964798786723045</c:v>
                </c:pt>
                <c:pt idx="20">
                  <c:v>0.26673264849943307</c:v>
                </c:pt>
                <c:pt idx="21">
                  <c:v>0.24893686262504636</c:v>
                </c:pt>
                <c:pt idx="22">
                  <c:v>0.21641763728155583</c:v>
                </c:pt>
                <c:pt idx="23">
                  <c:v>0.28736420946020558</c:v>
                </c:pt>
                <c:pt idx="24">
                  <c:v>0.21321231407044139</c:v>
                </c:pt>
                <c:pt idx="25">
                  <c:v>0.23129309478805049</c:v>
                </c:pt>
                <c:pt idx="26">
                  <c:v>0.18265905773313723</c:v>
                </c:pt>
                <c:pt idx="27">
                  <c:v>0.18515218657761626</c:v>
                </c:pt>
                <c:pt idx="28">
                  <c:v>0.25432953478717063</c:v>
                </c:pt>
                <c:pt idx="29">
                  <c:v>0.23947285023427387</c:v>
                </c:pt>
                <c:pt idx="30">
                  <c:v>0.23470952796798067</c:v>
                </c:pt>
                <c:pt idx="31">
                  <c:v>0.22070895660933612</c:v>
                </c:pt>
                <c:pt idx="32">
                  <c:v>0.25499635844471591</c:v>
                </c:pt>
                <c:pt idx="33">
                  <c:v>0.2407063441945303</c:v>
                </c:pt>
                <c:pt idx="34">
                  <c:v>0.25390987020300959</c:v>
                </c:pt>
                <c:pt idx="35">
                  <c:v>0.22058200643720438</c:v>
                </c:pt>
                <c:pt idx="36">
                  <c:v>0.28444083264834141</c:v>
                </c:pt>
                <c:pt idx="37">
                  <c:v>0.27637977684526915</c:v>
                </c:pt>
                <c:pt idx="38">
                  <c:v>0.23858126268189483</c:v>
                </c:pt>
                <c:pt idx="39">
                  <c:v>0.24601898304191122</c:v>
                </c:pt>
                <c:pt idx="40">
                  <c:v>0.23725950999206893</c:v>
                </c:pt>
                <c:pt idx="41">
                  <c:v>0.209495144745625</c:v>
                </c:pt>
                <c:pt idx="42">
                  <c:v>0.25319803375427141</c:v>
                </c:pt>
                <c:pt idx="43">
                  <c:v>0.26576785162436334</c:v>
                </c:pt>
                <c:pt idx="44">
                  <c:v>0.16708100372589829</c:v>
                </c:pt>
                <c:pt idx="45">
                  <c:v>0.18915424135319281</c:v>
                </c:pt>
                <c:pt idx="46">
                  <c:v>0.20375525364648225</c:v>
                </c:pt>
                <c:pt idx="47">
                  <c:v>0.25215426731309115</c:v>
                </c:pt>
                <c:pt idx="48">
                  <c:v>0.1993155873329808</c:v>
                </c:pt>
                <c:pt idx="49">
                  <c:v>0.1830172080625285</c:v>
                </c:pt>
                <c:pt idx="50">
                  <c:v>0.21111216454206563</c:v>
                </c:pt>
                <c:pt idx="51">
                  <c:v>0.17121945899003918</c:v>
                </c:pt>
                <c:pt idx="52">
                  <c:v>0.17846450252112431</c:v>
                </c:pt>
                <c:pt idx="53">
                  <c:v>0.17897375707431842</c:v>
                </c:pt>
                <c:pt idx="54">
                  <c:v>0.23467254151860387</c:v>
                </c:pt>
                <c:pt idx="55">
                  <c:v>0.21847722990639959</c:v>
                </c:pt>
                <c:pt idx="56">
                  <c:v>0.17430787215330462</c:v>
                </c:pt>
                <c:pt idx="57">
                  <c:v>0.1721591852918227</c:v>
                </c:pt>
                <c:pt idx="58">
                  <c:v>0.23535332847906554</c:v>
                </c:pt>
                <c:pt idx="59">
                  <c:v>0.17459973410099264</c:v>
                </c:pt>
                <c:pt idx="60">
                  <c:v>0.20329920672550089</c:v>
                </c:pt>
                <c:pt idx="61">
                  <c:v>0.15078947547602861</c:v>
                </c:pt>
                <c:pt idx="62">
                  <c:v>0.15238813128607867</c:v>
                </c:pt>
                <c:pt idx="63">
                  <c:v>0.18073489543226764</c:v>
                </c:pt>
                <c:pt idx="64">
                  <c:v>0.35462349546147037</c:v>
                </c:pt>
                <c:pt idx="65">
                  <c:v>0.25938006228722832</c:v>
                </c:pt>
                <c:pt idx="66">
                  <c:v>0.30135079260201991</c:v>
                </c:pt>
                <c:pt idx="67">
                  <c:v>0.25254645001962184</c:v>
                </c:pt>
                <c:pt idx="68">
                  <c:v>0.24924422642679528</c:v>
                </c:pt>
                <c:pt idx="69">
                  <c:v>0.26209882570565501</c:v>
                </c:pt>
                <c:pt idx="70">
                  <c:v>0.34905922198745992</c:v>
                </c:pt>
                <c:pt idx="71">
                  <c:v>0.46317435443369692</c:v>
                </c:pt>
                <c:pt idx="72">
                  <c:v>0.37576212546029963</c:v>
                </c:pt>
                <c:pt idx="73">
                  <c:v>0.33744299538329914</c:v>
                </c:pt>
                <c:pt idx="74">
                  <c:v>0.32639769020474058</c:v>
                </c:pt>
                <c:pt idx="75">
                  <c:v>0.35878517880896715</c:v>
                </c:pt>
                <c:pt idx="76">
                  <c:v>0.35756572456012398</c:v>
                </c:pt>
                <c:pt idx="77">
                  <c:v>0.36582200258087805</c:v>
                </c:pt>
                <c:pt idx="78">
                  <c:v>0.3367082306622326</c:v>
                </c:pt>
                <c:pt idx="79">
                  <c:v>0.47393710200938433</c:v>
                </c:pt>
                <c:pt idx="80">
                  <c:v>0.36184040946287244</c:v>
                </c:pt>
                <c:pt idx="81">
                  <c:v>0.30300232552209688</c:v>
                </c:pt>
                <c:pt idx="82">
                  <c:v>0.33258819728683264</c:v>
                </c:pt>
                <c:pt idx="83">
                  <c:v>0.32185836235226689</c:v>
                </c:pt>
                <c:pt idx="84">
                  <c:v>0.32708039851230941</c:v>
                </c:pt>
                <c:pt idx="85">
                  <c:v>0.32925382233507378</c:v>
                </c:pt>
                <c:pt idx="86">
                  <c:v>0.38403888286589072</c:v>
                </c:pt>
                <c:pt idx="87">
                  <c:v>0.34143659000466764</c:v>
                </c:pt>
                <c:pt idx="88">
                  <c:v>0.40241257198790759</c:v>
                </c:pt>
                <c:pt idx="89">
                  <c:v>0.41387963855692639</c:v>
                </c:pt>
                <c:pt idx="90">
                  <c:v>0.28790402168353862</c:v>
                </c:pt>
                <c:pt idx="91">
                  <c:v>0.27034090201424299</c:v>
                </c:pt>
                <c:pt idx="92">
                  <c:v>0.31505779228650282</c:v>
                </c:pt>
                <c:pt idx="93">
                  <c:v>0.33561488820490054</c:v>
                </c:pt>
                <c:pt idx="94">
                  <c:v>0.36808094613055492</c:v>
                </c:pt>
                <c:pt idx="95">
                  <c:v>0.29472599661125681</c:v>
                </c:pt>
                <c:pt idx="96">
                  <c:v>0.24183154940970883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5-4123-89FB-6B409758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852752"/>
        <c:axId val="1697842768"/>
      </c:lineChart>
      <c:catAx>
        <c:axId val="16978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842768"/>
        <c:crosses val="autoZero"/>
        <c:auto val="1"/>
        <c:lblAlgn val="ctr"/>
        <c:lblOffset val="100"/>
        <c:noMultiLvlLbl val="0"/>
      </c:catAx>
      <c:valAx>
        <c:axId val="16978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8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6</xdr:row>
      <xdr:rowOff>180974</xdr:rowOff>
    </xdr:from>
    <xdr:to>
      <xdr:col>12</xdr:col>
      <xdr:colOff>809624</xdr:colOff>
      <xdr:row>28</xdr:row>
      <xdr:rowOff>190499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4"/>
  <sheetViews>
    <sheetView topLeftCell="A2" zoomScaleNormal="75" workbookViewId="0">
      <selection activeCell="N26" sqref="N26"/>
    </sheetView>
  </sheetViews>
  <sheetFormatPr baseColWidth="10" defaultColWidth="8.83203125" defaultRowHeight="15" x14ac:dyDescent="0.2"/>
  <cols>
    <col min="1" max="1" width="10.1640625" bestFit="1" customWidth="1"/>
    <col min="2" max="2" width="14.83203125" customWidth="1"/>
    <col min="3" max="3" width="12.1640625" customWidth="1"/>
    <col min="4" max="4" width="12.5" customWidth="1"/>
    <col min="5" max="6" width="15.5" customWidth="1"/>
    <col min="7" max="7" width="16.83203125" customWidth="1"/>
    <col min="8" max="8" width="13.83203125" customWidth="1"/>
    <col min="9" max="9" width="12.83203125" customWidth="1"/>
    <col min="10" max="10" width="13.6640625" customWidth="1"/>
    <col min="11" max="11" width="13.33203125" customWidth="1"/>
    <col min="12" max="12" width="16.5" customWidth="1"/>
    <col min="13" max="13" width="14.83203125" bestFit="1" customWidth="1"/>
    <col min="14" max="14" width="14" bestFit="1" customWidth="1"/>
    <col min="15" max="15" width="17" customWidth="1"/>
    <col min="16" max="16" width="12" bestFit="1" customWidth="1"/>
  </cols>
  <sheetData>
    <row r="1" spans="1:21" x14ac:dyDescent="0.2">
      <c r="A1" s="81" t="s">
        <v>7</v>
      </c>
      <c r="B1" s="83" t="s">
        <v>6</v>
      </c>
      <c r="C1" s="84"/>
      <c r="D1" s="84"/>
      <c r="E1" s="84"/>
      <c r="F1" s="85"/>
      <c r="G1" s="83" t="s">
        <v>5</v>
      </c>
      <c r="H1" s="84"/>
      <c r="I1" s="84"/>
      <c r="J1" s="84"/>
      <c r="K1" s="85"/>
      <c r="L1" s="80" t="s">
        <v>4</v>
      </c>
      <c r="M1" s="80"/>
      <c r="N1" s="80"/>
      <c r="O1" s="80"/>
      <c r="P1" s="80"/>
      <c r="Q1" s="13"/>
      <c r="R1" s="13"/>
      <c r="S1" s="13"/>
    </row>
    <row r="2" spans="1:21" x14ac:dyDescent="0.2">
      <c r="A2" s="82"/>
      <c r="B2" s="19" t="s">
        <v>8</v>
      </c>
      <c r="C2" s="20" t="s">
        <v>9</v>
      </c>
      <c r="D2" s="20" t="s">
        <v>10</v>
      </c>
      <c r="E2" s="20" t="s">
        <v>11</v>
      </c>
      <c r="F2" s="21" t="s">
        <v>12</v>
      </c>
      <c r="G2" s="19" t="s">
        <v>8</v>
      </c>
      <c r="H2" s="20" t="s">
        <v>9</v>
      </c>
      <c r="I2" s="20" t="s">
        <v>10</v>
      </c>
      <c r="J2" s="20" t="s">
        <v>11</v>
      </c>
      <c r="K2" s="21" t="s">
        <v>12</v>
      </c>
      <c r="L2" s="59" t="s">
        <v>8</v>
      </c>
      <c r="M2" s="11" t="s">
        <v>9</v>
      </c>
      <c r="N2" s="11" t="s">
        <v>10</v>
      </c>
      <c r="O2" s="11" t="s">
        <v>11</v>
      </c>
      <c r="P2" s="11" t="s">
        <v>12</v>
      </c>
    </row>
    <row r="3" spans="1:21" ht="16" x14ac:dyDescent="0.2">
      <c r="A3" s="12">
        <v>43472</v>
      </c>
      <c r="B3">
        <v>1852</v>
      </c>
      <c r="C3" s="66">
        <v>252.8</v>
      </c>
      <c r="D3">
        <v>3827</v>
      </c>
      <c r="E3" s="66">
        <v>3.5185000000000001E-2</v>
      </c>
      <c r="F3" s="66">
        <v>434.6</v>
      </c>
      <c r="G3" s="14"/>
      <c r="H3" s="6"/>
      <c r="I3" s="6"/>
      <c r="J3" s="6"/>
      <c r="K3" s="15"/>
      <c r="L3" s="60">
        <f>AVERAGE(G4:G107)*COUNT(A1:A55)</f>
        <v>-5.5337051971261694E-2</v>
      </c>
      <c r="M3" s="60">
        <f>AVERAGE(H4:H107)*COUNT(A1:A55)</f>
        <v>0.26178360402770251</v>
      </c>
      <c r="N3" s="60">
        <f>AVERAGE(I4:I107)*COUNT(A1:A55)</f>
        <v>-8.7435409466521952E-2</v>
      </c>
      <c r="O3" s="60">
        <f>AVERAGE(J4:J107)*COUNT(A1:A55)</f>
        <v>0.30315674130892895</v>
      </c>
      <c r="P3" s="60">
        <f>AVERAGE(K4:K107)*COUNT(A1:A55)</f>
        <v>6.0819877278760141E-2</v>
      </c>
    </row>
    <row r="4" spans="1:21" ht="16" x14ac:dyDescent="0.2">
      <c r="A4" s="12">
        <v>43479</v>
      </c>
      <c r="B4">
        <v>1859</v>
      </c>
      <c r="C4" s="66">
        <v>257.5</v>
      </c>
      <c r="D4">
        <v>4152</v>
      </c>
      <c r="E4" s="66">
        <v>3.7100000000000001E-2</v>
      </c>
      <c r="F4" s="66">
        <v>419.7</v>
      </c>
      <c r="G4" s="40">
        <f>(B4-B3)/B3</f>
        <v>3.7796976241900649E-3</v>
      </c>
      <c r="H4" s="40">
        <f>(C4-C3)/C3</f>
        <v>1.8591772151898688E-2</v>
      </c>
      <c r="I4" s="40">
        <f t="shared" ref="I4:K19" si="0">(D4-D3)/D3</f>
        <v>8.4922916122288999E-2</v>
      </c>
      <c r="J4" s="40">
        <f t="shared" si="0"/>
        <v>5.4426602245274971E-2</v>
      </c>
      <c r="K4" s="41">
        <f t="shared" si="0"/>
        <v>-3.4284399447768142E-2</v>
      </c>
      <c r="L4" s="83" t="s">
        <v>62</v>
      </c>
      <c r="M4" s="84"/>
      <c r="N4" s="84"/>
      <c r="O4" s="84"/>
      <c r="P4" s="85"/>
    </row>
    <row r="5" spans="1:21" ht="16" x14ac:dyDescent="0.2">
      <c r="A5" s="12">
        <v>43486</v>
      </c>
      <c r="B5">
        <v>1839</v>
      </c>
      <c r="C5" s="66">
        <v>261</v>
      </c>
      <c r="D5">
        <v>4191</v>
      </c>
      <c r="E5" s="66">
        <v>3.696E-2</v>
      </c>
      <c r="F5" s="66">
        <v>414</v>
      </c>
      <c r="G5" s="17">
        <f t="shared" ref="G5:G54" si="1">(B5-B4)/B4</f>
        <v>-1.0758472296933835E-2</v>
      </c>
      <c r="H5" s="17">
        <f t="shared" ref="H5:K54" si="2">(C5-C4)/C4</f>
        <v>1.3592233009708738E-2</v>
      </c>
      <c r="I5" s="17">
        <f t="shared" si="0"/>
        <v>9.3930635838150294E-3</v>
      </c>
      <c r="J5" s="17">
        <f t="shared" si="0"/>
        <v>-3.7735849056604103E-3</v>
      </c>
      <c r="K5" s="42">
        <f t="shared" si="0"/>
        <v>-1.3581129378127207E-2</v>
      </c>
    </row>
    <row r="6" spans="1:21" ht="16" x14ac:dyDescent="0.2">
      <c r="A6" s="12">
        <v>43493</v>
      </c>
      <c r="B6">
        <v>1833.5</v>
      </c>
      <c r="C6" s="66">
        <v>261.55</v>
      </c>
      <c r="D6">
        <v>4133</v>
      </c>
      <c r="E6" s="66">
        <v>3.7914999999999997E-2</v>
      </c>
      <c r="F6" s="66">
        <v>411.95</v>
      </c>
      <c r="G6" s="17">
        <f t="shared" si="1"/>
        <v>-2.9907558455682438E-3</v>
      </c>
      <c r="H6" s="17">
        <f t="shared" si="2"/>
        <v>2.1072796934866337E-3</v>
      </c>
      <c r="I6" s="17">
        <f t="shared" si="0"/>
        <v>-1.3839179193509903E-2</v>
      </c>
      <c r="J6" s="17">
        <f t="shared" si="0"/>
        <v>2.5838744588744522E-2</v>
      </c>
      <c r="K6" s="42">
        <f t="shared" si="0"/>
        <v>-4.9516908212560665E-3</v>
      </c>
    </row>
    <row r="7" spans="1:21" ht="16" x14ac:dyDescent="0.2">
      <c r="A7" s="12">
        <v>43500</v>
      </c>
      <c r="B7">
        <v>1869.5</v>
      </c>
      <c r="C7" s="66">
        <v>255</v>
      </c>
      <c r="D7">
        <v>4039.5</v>
      </c>
      <c r="E7" s="66">
        <v>3.7130000000000003E-2</v>
      </c>
      <c r="F7" s="66">
        <v>411.6</v>
      </c>
      <c r="G7" s="17">
        <f t="shared" si="1"/>
        <v>1.9634578674665941E-2</v>
      </c>
      <c r="H7" s="17">
        <f t="shared" si="2"/>
        <v>-2.5043012808258502E-2</v>
      </c>
      <c r="I7" s="17">
        <f t="shared" si="0"/>
        <v>-2.2622792160658118E-2</v>
      </c>
      <c r="J7" s="17">
        <f t="shared" si="0"/>
        <v>-2.0704206778319769E-2</v>
      </c>
      <c r="K7" s="42">
        <f t="shared" si="0"/>
        <v>-8.4961767204749577E-4</v>
      </c>
      <c r="L7" s="80" t="s">
        <v>3</v>
      </c>
      <c r="M7" s="80"/>
      <c r="N7" s="80"/>
      <c r="O7" s="80"/>
      <c r="P7" s="80"/>
    </row>
    <row r="8" spans="1:21" ht="16" x14ac:dyDescent="0.2">
      <c r="A8" s="12">
        <v>43507</v>
      </c>
      <c r="B8">
        <v>1880</v>
      </c>
      <c r="C8" s="66">
        <v>260.45</v>
      </c>
      <c r="D8">
        <v>3896</v>
      </c>
      <c r="E8" s="66">
        <v>3.6600000000000001E-2</v>
      </c>
      <c r="F8" s="66">
        <v>403.5</v>
      </c>
      <c r="G8" s="17">
        <f t="shared" si="1"/>
        <v>5.6164749933137201E-3</v>
      </c>
      <c r="H8" s="17">
        <f t="shared" si="2"/>
        <v>2.1372549019607799E-2</v>
      </c>
      <c r="I8" s="17">
        <f t="shared" si="0"/>
        <v>-3.5524198539423193E-2</v>
      </c>
      <c r="J8" s="17">
        <f t="shared" si="0"/>
        <v>-1.4274171828710009E-2</v>
      </c>
      <c r="K8" s="42">
        <f t="shared" si="0"/>
        <v>-1.9679300291545243E-2</v>
      </c>
      <c r="L8" s="59" t="s">
        <v>8</v>
      </c>
      <c r="M8" s="11" t="s">
        <v>9</v>
      </c>
      <c r="N8" s="11" t="s">
        <v>10</v>
      </c>
      <c r="O8" s="11" t="s">
        <v>11</v>
      </c>
      <c r="P8" s="11" t="s">
        <v>12</v>
      </c>
    </row>
    <row r="9" spans="1:21" ht="16" x14ac:dyDescent="0.2">
      <c r="A9" s="12">
        <v>43514</v>
      </c>
      <c r="B9">
        <v>1884</v>
      </c>
      <c r="C9" s="66">
        <v>249.05</v>
      </c>
      <c r="D9">
        <v>3962.5</v>
      </c>
      <c r="E9" s="66">
        <v>3.6080000000000001E-2</v>
      </c>
      <c r="F9" s="66">
        <v>401.5</v>
      </c>
      <c r="G9" s="17">
        <f t="shared" si="1"/>
        <v>2.1276595744680851E-3</v>
      </c>
      <c r="H9" s="17">
        <f t="shared" si="2"/>
        <v>-4.3770397389134102E-2</v>
      </c>
      <c r="I9" s="17">
        <f t="shared" si="0"/>
        <v>1.7068788501026694E-2</v>
      </c>
      <c r="J9" s="17">
        <f t="shared" si="0"/>
        <v>-1.4207650273224034E-2</v>
      </c>
      <c r="K9" s="42">
        <f t="shared" si="0"/>
        <v>-4.9566294919454771E-3</v>
      </c>
      <c r="L9" s="61">
        <f>_xlfn.STDEV.S(G4:G107)/SQRT(1/COUNT(A1:A55))</f>
        <v>0.16258023517112336</v>
      </c>
      <c r="M9" s="61">
        <f>_xlfn.STDEV.S(H4:H107)/SQRT(1/COUNT(A1:A55))</f>
        <v>0.16975585986307815</v>
      </c>
      <c r="N9" s="61">
        <f>_xlfn.STDEV.S(I4:I107)/SQRT(1/COUNT(A1:A55))</f>
        <v>0.20059176944102408</v>
      </c>
      <c r="O9" s="61">
        <f>_xlfn.STDEV.S(J4:J107)/SQRT(1/COUNT(A1:A55))</f>
        <v>0.22226101508956159</v>
      </c>
      <c r="P9" s="61">
        <f>_xlfn.STDEV.S(K4:K107)/SQRT(1/COUNT(A1:A55))</f>
        <v>0.14147846654111904</v>
      </c>
    </row>
    <row r="10" spans="1:21" ht="16" x14ac:dyDescent="0.2">
      <c r="A10" s="12">
        <v>43521</v>
      </c>
      <c r="B10">
        <v>1861</v>
      </c>
      <c r="C10" s="66">
        <v>252.6</v>
      </c>
      <c r="D10">
        <v>3904</v>
      </c>
      <c r="E10" s="66">
        <v>3.603E-2</v>
      </c>
      <c r="F10" s="66">
        <v>398.25</v>
      </c>
      <c r="G10" s="17">
        <f t="shared" si="1"/>
        <v>-1.2208067940552018E-2</v>
      </c>
      <c r="H10" s="17">
        <f t="shared" si="2"/>
        <v>1.4254165830154519E-2</v>
      </c>
      <c r="I10" s="17">
        <f t="shared" si="0"/>
        <v>-1.4763406940063091E-2</v>
      </c>
      <c r="J10" s="17">
        <f t="shared" si="0"/>
        <v>-1.3858093126386205E-3</v>
      </c>
      <c r="K10" s="42">
        <f t="shared" si="0"/>
        <v>-8.0946450809464502E-3</v>
      </c>
      <c r="L10" s="6"/>
      <c r="M10" s="6"/>
      <c r="N10" s="6"/>
      <c r="O10" s="6"/>
      <c r="P10" s="6"/>
    </row>
    <row r="11" spans="1:21" ht="16" x14ac:dyDescent="0.2">
      <c r="A11" s="12">
        <v>43528</v>
      </c>
      <c r="B11">
        <v>1860</v>
      </c>
      <c r="C11" s="66">
        <v>254.9</v>
      </c>
      <c r="D11">
        <v>3850</v>
      </c>
      <c r="E11" s="66">
        <v>3.5220000000000001E-2</v>
      </c>
      <c r="F11" s="66">
        <v>402</v>
      </c>
      <c r="G11" s="17">
        <f t="shared" si="1"/>
        <v>-5.3734551316496511E-4</v>
      </c>
      <c r="H11" s="17">
        <f t="shared" si="2"/>
        <v>9.1053048297704327E-3</v>
      </c>
      <c r="I11" s="17">
        <f t="shared" si="0"/>
        <v>-1.3831967213114754E-2</v>
      </c>
      <c r="J11" s="17">
        <f t="shared" si="0"/>
        <v>-2.2481265611989959E-2</v>
      </c>
      <c r="K11" s="42">
        <f t="shared" si="0"/>
        <v>9.4161958568738224E-3</v>
      </c>
      <c r="L11" s="86" t="s">
        <v>2</v>
      </c>
      <c r="M11" s="87"/>
      <c r="N11" s="87"/>
      <c r="O11" s="87"/>
      <c r="P11" s="87"/>
      <c r="Q11" s="87"/>
    </row>
    <row r="12" spans="1:21" ht="16" x14ac:dyDescent="0.2">
      <c r="A12" s="12">
        <v>43535</v>
      </c>
      <c r="B12">
        <v>1794.5</v>
      </c>
      <c r="C12" s="66">
        <v>260</v>
      </c>
      <c r="D12">
        <v>3776.5</v>
      </c>
      <c r="E12" s="66">
        <v>3.739E-2</v>
      </c>
      <c r="F12" s="66">
        <v>401.25</v>
      </c>
      <c r="G12" s="17">
        <f t="shared" si="1"/>
        <v>-3.5215053763440862E-2</v>
      </c>
      <c r="H12" s="17">
        <f t="shared" si="2"/>
        <v>2.0007846214201624E-2</v>
      </c>
      <c r="I12" s="17">
        <f t="shared" si="0"/>
        <v>-1.9090909090909092E-2</v>
      </c>
      <c r="J12" s="17">
        <f t="shared" si="0"/>
        <v>6.1612720045428684E-2</v>
      </c>
      <c r="K12" s="42">
        <f t="shared" si="0"/>
        <v>-1.8656716417910447E-3</v>
      </c>
      <c r="L12" s="11"/>
      <c r="M12" s="59" t="s">
        <v>8</v>
      </c>
      <c r="N12" s="11" t="s">
        <v>9</v>
      </c>
      <c r="O12" s="11" t="s">
        <v>10</v>
      </c>
      <c r="P12" s="11" t="s">
        <v>11</v>
      </c>
      <c r="Q12" s="11" t="s">
        <v>12</v>
      </c>
    </row>
    <row r="13" spans="1:21" ht="16" x14ac:dyDescent="0.2">
      <c r="A13" s="12">
        <v>43542</v>
      </c>
      <c r="B13">
        <v>1806</v>
      </c>
      <c r="C13" s="66">
        <v>265</v>
      </c>
      <c r="D13">
        <v>3688</v>
      </c>
      <c r="E13" s="66">
        <v>3.5999999999999997E-2</v>
      </c>
      <c r="F13" s="66">
        <v>408.4</v>
      </c>
      <c r="G13" s="17">
        <f t="shared" si="1"/>
        <v>6.4084703259960994E-3</v>
      </c>
      <c r="H13" s="17">
        <f t="shared" si="2"/>
        <v>1.9230769230769232E-2</v>
      </c>
      <c r="I13" s="17">
        <f t="shared" si="0"/>
        <v>-2.3434396928372833E-2</v>
      </c>
      <c r="J13" s="17">
        <f t="shared" si="0"/>
        <v>-3.7175715431933737E-2</v>
      </c>
      <c r="K13" s="42">
        <f t="shared" si="0"/>
        <v>1.781931464174449E-2</v>
      </c>
      <c r="L13" s="59" t="s">
        <v>8</v>
      </c>
      <c r="M13" s="8">
        <v>1</v>
      </c>
      <c r="N13" s="8"/>
      <c r="O13" s="8"/>
      <c r="P13" s="8"/>
      <c r="Q13" s="8"/>
    </row>
    <row r="14" spans="1:21" ht="16" x14ac:dyDescent="0.2">
      <c r="A14" s="12">
        <v>43549</v>
      </c>
      <c r="B14">
        <v>1813</v>
      </c>
      <c r="C14" s="66">
        <v>252.45</v>
      </c>
      <c r="D14">
        <v>3640</v>
      </c>
      <c r="E14" s="66">
        <v>3.5645000000000003E-2</v>
      </c>
      <c r="F14" s="66">
        <v>412</v>
      </c>
      <c r="G14" s="17">
        <f t="shared" si="1"/>
        <v>3.875968992248062E-3</v>
      </c>
      <c r="H14" s="17">
        <f t="shared" si="2"/>
        <v>-4.7358490566037775E-2</v>
      </c>
      <c r="I14" s="17">
        <f t="shared" si="0"/>
        <v>-1.3015184381778741E-2</v>
      </c>
      <c r="J14" s="17">
        <f t="shared" si="0"/>
        <v>-9.8611111111109508E-3</v>
      </c>
      <c r="K14" s="42">
        <f t="shared" si="0"/>
        <v>8.8148873653281657E-3</v>
      </c>
      <c r="L14" s="11" t="s">
        <v>9</v>
      </c>
      <c r="M14" s="8">
        <f>CORREL($H$4:$H$254,G4:G254)</f>
        <v>0.11406516475541034</v>
      </c>
      <c r="N14" s="8">
        <v>1</v>
      </c>
      <c r="O14" s="8"/>
      <c r="P14" s="8"/>
      <c r="Q14" s="8"/>
      <c r="S14" s="9"/>
      <c r="T14" s="9"/>
      <c r="U14" s="9"/>
    </row>
    <row r="15" spans="1:21" ht="16" x14ac:dyDescent="0.2">
      <c r="A15" s="12">
        <v>43556</v>
      </c>
      <c r="B15">
        <v>1821.5</v>
      </c>
      <c r="C15" s="66">
        <v>264.3</v>
      </c>
      <c r="D15">
        <v>3610</v>
      </c>
      <c r="E15" s="66">
        <v>3.6319999999999998E-2</v>
      </c>
      <c r="F15" s="66">
        <v>421.5</v>
      </c>
      <c r="G15" s="17">
        <f t="shared" si="1"/>
        <v>4.6883618312189741E-3</v>
      </c>
      <c r="H15" s="17">
        <f t="shared" si="2"/>
        <v>4.6939988116458796E-2</v>
      </c>
      <c r="I15" s="17">
        <f t="shared" si="0"/>
        <v>-8.241758241758242E-3</v>
      </c>
      <c r="J15" s="17">
        <f t="shared" si="0"/>
        <v>1.893673727030425E-2</v>
      </c>
      <c r="K15" s="42">
        <f t="shared" si="0"/>
        <v>2.3058252427184466E-2</v>
      </c>
      <c r="L15" s="11" t="s">
        <v>10</v>
      </c>
      <c r="M15" s="8">
        <f>CORREL($I$4:$I$254,G4:G254)</f>
        <v>4.3780144386463375E-2</v>
      </c>
      <c r="N15" s="8">
        <f>CORREL($I$4:$I$254,H4:H254)</f>
        <v>0.16941511959399946</v>
      </c>
      <c r="O15" s="8">
        <v>1</v>
      </c>
      <c r="P15" s="8"/>
      <c r="Q15" s="8"/>
    </row>
    <row r="16" spans="1:21" ht="16" x14ac:dyDescent="0.2">
      <c r="A16" s="12">
        <v>43563</v>
      </c>
      <c r="B16">
        <v>1790</v>
      </c>
      <c r="C16" s="66">
        <v>259.05</v>
      </c>
      <c r="D16">
        <v>3550.5</v>
      </c>
      <c r="E16" s="66">
        <v>3.6255000000000003E-2</v>
      </c>
      <c r="F16" s="66">
        <v>432.5</v>
      </c>
      <c r="G16" s="17">
        <f t="shared" si="1"/>
        <v>-1.7293439472961844E-2</v>
      </c>
      <c r="H16" s="17">
        <f t="shared" si="2"/>
        <v>-1.9863791146424517E-2</v>
      </c>
      <c r="I16" s="17">
        <f t="shared" si="0"/>
        <v>-1.6481994459833796E-2</v>
      </c>
      <c r="J16" s="17">
        <f t="shared" si="0"/>
        <v>-1.7896475770923905E-3</v>
      </c>
      <c r="K16" s="42">
        <f t="shared" si="0"/>
        <v>2.6097271648873072E-2</v>
      </c>
      <c r="L16" s="11" t="s">
        <v>11</v>
      </c>
      <c r="M16" s="8">
        <f>CORREL($J$4:$J$254,G4:G254)</f>
        <v>5.3350198688190555E-2</v>
      </c>
      <c r="N16" s="8">
        <f>CORREL($J$4:$J$254,H4:H254)</f>
        <v>0.32424041597030773</v>
      </c>
      <c r="O16" s="8">
        <f>CORREL($J$4:$J$254,I4:I254)</f>
        <v>0.13381812104266555</v>
      </c>
      <c r="P16" s="8">
        <v>1</v>
      </c>
      <c r="Q16" s="8"/>
    </row>
    <row r="17" spans="1:17" ht="16" x14ac:dyDescent="0.2">
      <c r="A17" s="12">
        <v>43570</v>
      </c>
      <c r="B17">
        <v>1816</v>
      </c>
      <c r="C17" s="66">
        <v>259.85000000000002</v>
      </c>
      <c r="D17">
        <v>3597</v>
      </c>
      <c r="E17" s="66">
        <v>3.5810000000000002E-2</v>
      </c>
      <c r="F17" s="66">
        <v>432</v>
      </c>
      <c r="G17" s="17">
        <f t="shared" si="1"/>
        <v>1.452513966480447E-2</v>
      </c>
      <c r="H17" s="17">
        <f t="shared" si="2"/>
        <v>3.0882069098630044E-3</v>
      </c>
      <c r="I17" s="17">
        <f t="shared" si="0"/>
        <v>1.309674693705112E-2</v>
      </c>
      <c r="J17" s="17">
        <f t="shared" si="0"/>
        <v>-1.2274169080126905E-2</v>
      </c>
      <c r="K17" s="42">
        <f t="shared" si="0"/>
        <v>-1.1560693641618498E-3</v>
      </c>
      <c r="L17" s="11" t="s">
        <v>12</v>
      </c>
      <c r="M17" s="8">
        <f>CORREL($K$4:$K$254,G4:G254)</f>
        <v>3.8909644810602606E-2</v>
      </c>
      <c r="N17" s="8">
        <f>CORREL($K$4:$K$254,H4:H254)</f>
        <v>0.23014966725162286</v>
      </c>
      <c r="O17" s="8">
        <f>CORREL($K$4:$K$254,I4:I254)</f>
        <v>1.1531531212720448E-2</v>
      </c>
      <c r="P17" s="8">
        <f>CORREL($K$4:$K$254,J4:J254)</f>
        <v>0.16483677431104687</v>
      </c>
      <c r="Q17" s="8">
        <v>1</v>
      </c>
    </row>
    <row r="18" spans="1:17" ht="16" x14ac:dyDescent="0.2">
      <c r="A18" s="12">
        <v>43577</v>
      </c>
      <c r="B18">
        <v>1900</v>
      </c>
      <c r="C18" s="66">
        <v>257</v>
      </c>
      <c r="D18">
        <v>3590</v>
      </c>
      <c r="E18" s="66">
        <v>3.5409999999999997E-2</v>
      </c>
      <c r="F18" s="66">
        <v>434.45</v>
      </c>
      <c r="G18" s="17">
        <f t="shared" si="1"/>
        <v>4.6255506607929514E-2</v>
      </c>
      <c r="H18" s="17">
        <f t="shared" si="2"/>
        <v>-1.0967866076582731E-2</v>
      </c>
      <c r="I18" s="17">
        <f t="shared" si="0"/>
        <v>-1.9460661662496525E-3</v>
      </c>
      <c r="J18" s="17">
        <f t="shared" si="0"/>
        <v>-1.1170064227869436E-2</v>
      </c>
      <c r="K18" s="42">
        <f t="shared" si="0"/>
        <v>5.6712962962962698E-3</v>
      </c>
    </row>
    <row r="19" spans="1:17" ht="16" x14ac:dyDescent="0.2">
      <c r="A19" s="12">
        <v>43584</v>
      </c>
      <c r="B19">
        <v>1900</v>
      </c>
      <c r="C19" s="66">
        <v>262.89999999999998</v>
      </c>
      <c r="D19">
        <v>3795</v>
      </c>
      <c r="E19" s="66">
        <v>3.5779999999999999E-2</v>
      </c>
      <c r="F19" s="66">
        <v>423.55</v>
      </c>
      <c r="G19" s="17">
        <f t="shared" si="1"/>
        <v>0</v>
      </c>
      <c r="H19" s="17">
        <f t="shared" si="2"/>
        <v>2.2957198443579678E-2</v>
      </c>
      <c r="I19" s="17">
        <f t="shared" si="0"/>
        <v>5.7103064066852366E-2</v>
      </c>
      <c r="J19" s="17">
        <f t="shared" si="0"/>
        <v>1.0449025698955162E-2</v>
      </c>
      <c r="K19" s="42">
        <f t="shared" si="0"/>
        <v>-2.5089193232823059E-2</v>
      </c>
      <c r="L19" s="80" t="s">
        <v>63</v>
      </c>
      <c r="M19" s="80"/>
      <c r="N19" s="80"/>
      <c r="O19" s="80"/>
    </row>
    <row r="20" spans="1:17" ht="16" x14ac:dyDescent="0.2">
      <c r="A20" s="12">
        <v>43591</v>
      </c>
      <c r="B20">
        <v>1730</v>
      </c>
      <c r="C20" s="66">
        <v>255.4</v>
      </c>
      <c r="D20">
        <v>3710</v>
      </c>
      <c r="E20" s="66">
        <v>3.5194999999999997E-2</v>
      </c>
      <c r="F20" s="66">
        <v>413.75</v>
      </c>
      <c r="G20" s="17">
        <f t="shared" si="1"/>
        <v>-8.9473684210526316E-2</v>
      </c>
      <c r="H20" s="17">
        <f t="shared" si="2"/>
        <v>-2.8527957398250179E-2</v>
      </c>
      <c r="I20" s="17">
        <f t="shared" si="2"/>
        <v>-2.2397891963109356E-2</v>
      </c>
      <c r="J20" s="17">
        <f t="shared" si="2"/>
        <v>-1.6349916154276192E-2</v>
      </c>
      <c r="K20" s="42">
        <f t="shared" si="2"/>
        <v>-2.3137764136465615E-2</v>
      </c>
      <c r="L20" s="8"/>
      <c r="M20" s="8" t="s">
        <v>57</v>
      </c>
      <c r="N20" s="8" t="s">
        <v>0</v>
      </c>
      <c r="O20" s="65" t="s">
        <v>58</v>
      </c>
    </row>
    <row r="21" spans="1:17" ht="16" x14ac:dyDescent="0.2">
      <c r="A21" s="12">
        <v>43598</v>
      </c>
      <c r="B21">
        <v>1749</v>
      </c>
      <c r="C21" s="66">
        <v>253.25</v>
      </c>
      <c r="D21">
        <v>3700</v>
      </c>
      <c r="E21" s="66">
        <v>3.5099999999999999E-2</v>
      </c>
      <c r="F21" s="66">
        <v>413</v>
      </c>
      <c r="G21" s="17">
        <f t="shared" si="1"/>
        <v>1.0982658959537572E-2</v>
      </c>
      <c r="H21" s="17">
        <f t="shared" si="2"/>
        <v>-8.4181675802662715E-3</v>
      </c>
      <c r="I21" s="17">
        <f t="shared" si="2"/>
        <v>-2.6954177897574125E-3</v>
      </c>
      <c r="J21" s="17">
        <f t="shared" si="2"/>
        <v>-2.6992470521380275E-3</v>
      </c>
      <c r="K21" s="42">
        <f t="shared" si="2"/>
        <v>-1.8126888217522659E-3</v>
      </c>
      <c r="L21" s="59" t="s">
        <v>8</v>
      </c>
      <c r="M21" s="8">
        <v>1</v>
      </c>
      <c r="N21" s="68">
        <f>AVERAGE(G$4:G$54)*COUNT($A$3:$A$54)</f>
        <v>-5.5337051971261694E-2</v>
      </c>
      <c r="O21" s="8">
        <f>_xlfn.STDEV.S(G$4:G$54)/SQRT(1/COUNT($A$3:$A$54))</f>
        <v>0.16258023517112336</v>
      </c>
    </row>
    <row r="22" spans="1:17" ht="16" x14ac:dyDescent="0.2">
      <c r="A22" s="12">
        <v>43605</v>
      </c>
      <c r="B22">
        <v>1730.5</v>
      </c>
      <c r="C22" s="66">
        <v>256.7</v>
      </c>
      <c r="D22">
        <v>3565</v>
      </c>
      <c r="E22" s="66">
        <v>3.7199999999999997E-2</v>
      </c>
      <c r="F22" s="66">
        <v>423</v>
      </c>
      <c r="G22" s="17">
        <f t="shared" si="1"/>
        <v>-1.0577472841623786E-2</v>
      </c>
      <c r="H22" s="17">
        <f t="shared" si="2"/>
        <v>1.3622902270483668E-2</v>
      </c>
      <c r="I22" s="17">
        <f t="shared" si="2"/>
        <v>-3.6486486486486489E-2</v>
      </c>
      <c r="J22" s="17">
        <f t="shared" si="2"/>
        <v>5.9829059829059762E-2</v>
      </c>
      <c r="K22" s="42">
        <f t="shared" si="2"/>
        <v>2.4213075060532687E-2</v>
      </c>
      <c r="L22" s="63" t="s">
        <v>9</v>
      </c>
      <c r="M22" s="8">
        <v>2</v>
      </c>
      <c r="N22" s="68">
        <f>AVERAGE(H$4:H$54)*COUNT($A$3:$A$54)</f>
        <v>0.26178360402770251</v>
      </c>
      <c r="O22" s="8">
        <f>_xlfn.STDEV.S(H$4:H$54)/SQRT(1/COUNT($A$3:$A$54))</f>
        <v>0.16975585986307815</v>
      </c>
    </row>
    <row r="23" spans="1:17" ht="16" x14ac:dyDescent="0.2">
      <c r="A23" s="12">
        <v>43612</v>
      </c>
      <c r="B23">
        <v>1710.5</v>
      </c>
      <c r="C23" s="66">
        <v>255.8</v>
      </c>
      <c r="D23">
        <v>3738.5</v>
      </c>
      <c r="E23" s="66">
        <v>3.6705000000000002E-2</v>
      </c>
      <c r="F23" s="66">
        <v>433</v>
      </c>
      <c r="G23" s="17">
        <f t="shared" si="1"/>
        <v>-1.1557353366079168E-2</v>
      </c>
      <c r="H23" s="17">
        <f t="shared" si="2"/>
        <v>-3.5060381768600595E-3</v>
      </c>
      <c r="I23" s="17">
        <f t="shared" si="2"/>
        <v>4.866760168302945E-2</v>
      </c>
      <c r="J23" s="17">
        <f t="shared" si="2"/>
        <v>-1.3306451612903104E-2</v>
      </c>
      <c r="K23" s="42">
        <f t="shared" si="2"/>
        <v>2.3640661938534278E-2</v>
      </c>
      <c r="L23" s="63" t="s">
        <v>10</v>
      </c>
      <c r="M23" s="8">
        <v>3</v>
      </c>
      <c r="N23" s="68">
        <f>AVERAGE(I$4:I$54)*COUNT($A$3:$A$54)</f>
        <v>-8.7435409466521952E-2</v>
      </c>
      <c r="O23" s="8">
        <f>_xlfn.STDEV.S(I$4:I$54)/SQRT(1/COUNT($A$3:$A$54))</f>
        <v>0.20059176944102408</v>
      </c>
    </row>
    <row r="24" spans="1:17" ht="16" x14ac:dyDescent="0.2">
      <c r="A24" s="12">
        <v>43619</v>
      </c>
      <c r="B24">
        <v>1734.5</v>
      </c>
      <c r="C24" s="66">
        <v>263.14999999999998</v>
      </c>
      <c r="D24">
        <v>3820</v>
      </c>
      <c r="E24" s="66">
        <v>3.9E-2</v>
      </c>
      <c r="F24" s="66">
        <v>419.55</v>
      </c>
      <c r="G24" s="17">
        <f t="shared" si="1"/>
        <v>1.4030985092078339E-2</v>
      </c>
      <c r="H24" s="17">
        <f t="shared" si="2"/>
        <v>2.873338545738845E-2</v>
      </c>
      <c r="I24" s="17">
        <f t="shared" si="2"/>
        <v>2.1800187240872008E-2</v>
      </c>
      <c r="J24" s="17">
        <f t="shared" si="2"/>
        <v>6.2525541479362443E-2</v>
      </c>
      <c r="K24" s="42">
        <f t="shared" si="2"/>
        <v>-3.1062355658198589E-2</v>
      </c>
      <c r="L24" s="63" t="s">
        <v>11</v>
      </c>
      <c r="M24" s="8">
        <v>4</v>
      </c>
      <c r="N24" s="68">
        <f>AVERAGE(J$4:J$54)*COUNT($A$3:$A$54)</f>
        <v>0.30315674130892895</v>
      </c>
      <c r="O24" s="8">
        <f>_xlfn.STDEV.S(J$4:J$54)/SQRT(1/COUNT($A$3:$A$54))</f>
        <v>0.22226101508956159</v>
      </c>
    </row>
    <row r="25" spans="1:17" ht="16" x14ac:dyDescent="0.2">
      <c r="A25" s="12">
        <v>43626</v>
      </c>
      <c r="B25">
        <v>1780</v>
      </c>
      <c r="C25" s="66">
        <v>270.10000000000002</v>
      </c>
      <c r="D25">
        <v>3650</v>
      </c>
      <c r="E25" s="66">
        <v>4.0320000000000002E-2</v>
      </c>
      <c r="F25" s="66">
        <v>408</v>
      </c>
      <c r="G25" s="17">
        <f t="shared" si="1"/>
        <v>2.6232343614874604E-2</v>
      </c>
      <c r="H25" s="17">
        <f t="shared" si="2"/>
        <v>2.6410792323769888E-2</v>
      </c>
      <c r="I25" s="17">
        <f t="shared" si="2"/>
        <v>-4.4502617801047119E-2</v>
      </c>
      <c r="J25" s="17">
        <f t="shared" si="2"/>
        <v>3.3846153846153894E-2</v>
      </c>
      <c r="K25" s="42">
        <f t="shared" si="2"/>
        <v>-2.7529495888451938E-2</v>
      </c>
      <c r="L25" s="63" t="s">
        <v>12</v>
      </c>
      <c r="M25" s="8">
        <v>5</v>
      </c>
      <c r="N25" s="68">
        <f>AVERAGE(K$4:K$54)*COUNT($A$3:$A$54)</f>
        <v>6.0819877278760141E-2</v>
      </c>
      <c r="O25" s="8">
        <f>_xlfn.STDEV.S(K$4:K$54)/SQRT(1/COUNT($A$3:$A$54))</f>
        <v>0.14147846654111904</v>
      </c>
    </row>
    <row r="26" spans="1:17" ht="16" x14ac:dyDescent="0.2">
      <c r="A26" s="12">
        <v>43633</v>
      </c>
      <c r="B26">
        <v>1670</v>
      </c>
      <c r="C26" s="66">
        <v>277.85000000000002</v>
      </c>
      <c r="D26">
        <v>3753</v>
      </c>
      <c r="E26" s="66">
        <v>4.02E-2</v>
      </c>
      <c r="F26" s="66">
        <v>419.1</v>
      </c>
      <c r="G26" s="17">
        <f t="shared" si="1"/>
        <v>-6.1797752808988762E-2</v>
      </c>
      <c r="H26" s="17">
        <f t="shared" si="2"/>
        <v>2.8693076638282116E-2</v>
      </c>
      <c r="I26" s="17">
        <f t="shared" si="2"/>
        <v>2.8219178082191782E-2</v>
      </c>
      <c r="J26" s="17">
        <f t="shared" si="2"/>
        <v>-2.9761904761905268E-3</v>
      </c>
      <c r="K26" s="42">
        <f t="shared" si="2"/>
        <v>2.7205882352941232E-2</v>
      </c>
      <c r="L26" s="76" t="s">
        <v>59</v>
      </c>
      <c r="M26" s="76">
        <f>M14</f>
        <v>0.11406516475541034</v>
      </c>
    </row>
    <row r="27" spans="1:17" ht="16" x14ac:dyDescent="0.2">
      <c r="A27" s="12">
        <v>43640</v>
      </c>
      <c r="B27">
        <v>1647</v>
      </c>
      <c r="C27" s="66">
        <v>284.89999999999998</v>
      </c>
      <c r="D27">
        <v>3735</v>
      </c>
      <c r="E27" s="66">
        <v>3.9879999999999999E-2</v>
      </c>
      <c r="F27" s="66">
        <v>414.5</v>
      </c>
      <c r="G27" s="17">
        <f t="shared" si="1"/>
        <v>-1.3772455089820359E-2</v>
      </c>
      <c r="H27" s="17">
        <f t="shared" si="2"/>
        <v>2.5373402915241872E-2</v>
      </c>
      <c r="I27" s="17">
        <f t="shared" si="2"/>
        <v>-4.7961630695443642E-3</v>
      </c>
      <c r="J27" s="17">
        <f t="shared" si="2"/>
        <v>-7.9601990049751447E-3</v>
      </c>
      <c r="K27" s="42">
        <f t="shared" si="2"/>
        <v>-1.0975900739680321E-2</v>
      </c>
      <c r="L27" s="76" t="s">
        <v>60</v>
      </c>
      <c r="M27" s="76">
        <f t="shared" ref="M27:M29" si="3">M15</f>
        <v>4.3780144386463375E-2</v>
      </c>
    </row>
    <row r="28" spans="1:17" ht="16" x14ac:dyDescent="0.2">
      <c r="A28" s="12">
        <v>43647</v>
      </c>
      <c r="B28">
        <v>1647.5</v>
      </c>
      <c r="C28" s="66">
        <v>284.95</v>
      </c>
      <c r="D28">
        <v>3832.5</v>
      </c>
      <c r="E28" s="66">
        <v>4.1355000000000003E-2</v>
      </c>
      <c r="F28" s="66">
        <v>418.65</v>
      </c>
      <c r="G28" s="17">
        <f t="shared" si="1"/>
        <v>3.0358227079538557E-4</v>
      </c>
      <c r="H28" s="17">
        <f t="shared" si="2"/>
        <v>1.7550017550021542E-4</v>
      </c>
      <c r="I28" s="17">
        <f t="shared" si="2"/>
        <v>2.6104417670682729E-2</v>
      </c>
      <c r="J28" s="17">
        <f t="shared" si="2"/>
        <v>3.6985957873620967E-2</v>
      </c>
      <c r="K28" s="42">
        <f t="shared" si="2"/>
        <v>1.0012062726176061E-2</v>
      </c>
      <c r="L28" s="76" t="s">
        <v>64</v>
      </c>
      <c r="M28" s="76">
        <f t="shared" si="3"/>
        <v>5.3350198688190555E-2</v>
      </c>
    </row>
    <row r="29" spans="1:17" ht="16" x14ac:dyDescent="0.2">
      <c r="A29" s="12">
        <v>43654</v>
      </c>
      <c r="B29">
        <v>1640</v>
      </c>
      <c r="C29" s="66">
        <v>268.55</v>
      </c>
      <c r="D29">
        <v>3863.5</v>
      </c>
      <c r="E29" s="66">
        <v>4.3999999999999997E-2</v>
      </c>
      <c r="F29" s="66">
        <v>419.25</v>
      </c>
      <c r="G29" s="17">
        <f t="shared" si="1"/>
        <v>-4.552352048558422E-3</v>
      </c>
      <c r="H29" s="17">
        <f t="shared" si="2"/>
        <v>-5.7553956834532294E-2</v>
      </c>
      <c r="I29" s="17">
        <f t="shared" si="2"/>
        <v>8.0887149380300064E-3</v>
      </c>
      <c r="J29" s="17">
        <f t="shared" si="2"/>
        <v>6.3958408898561109E-2</v>
      </c>
      <c r="K29" s="42">
        <f t="shared" si="2"/>
        <v>1.433178072375547E-3</v>
      </c>
      <c r="L29" s="76" t="s">
        <v>65</v>
      </c>
      <c r="M29" s="76">
        <f t="shared" si="3"/>
        <v>3.8909644810602606E-2</v>
      </c>
    </row>
    <row r="30" spans="1:17" ht="16" x14ac:dyDescent="0.2">
      <c r="A30" s="12">
        <v>43661</v>
      </c>
      <c r="B30">
        <v>1602.5</v>
      </c>
      <c r="C30" s="66">
        <v>262.39999999999998</v>
      </c>
      <c r="D30">
        <v>3820</v>
      </c>
      <c r="E30" s="66">
        <v>4.24E-2</v>
      </c>
      <c r="F30" s="66">
        <v>420.45</v>
      </c>
      <c r="G30" s="17">
        <f t="shared" si="1"/>
        <v>-2.2865853658536585E-2</v>
      </c>
      <c r="H30" s="17">
        <f t="shared" si="2"/>
        <v>-2.2900763358778751E-2</v>
      </c>
      <c r="I30" s="17">
        <f t="shared" si="2"/>
        <v>-1.1259220913679306E-2</v>
      </c>
      <c r="J30" s="17">
        <f t="shared" si="2"/>
        <v>-3.6363636363636306E-2</v>
      </c>
      <c r="K30" s="42">
        <f t="shared" si="2"/>
        <v>2.8622540250446958E-3</v>
      </c>
      <c r="L30" s="76" t="s">
        <v>61</v>
      </c>
      <c r="M30" s="76">
        <f>N15</f>
        <v>0.16941511959399946</v>
      </c>
    </row>
    <row r="31" spans="1:17" ht="16" x14ac:dyDescent="0.2">
      <c r="A31" s="12">
        <v>43668</v>
      </c>
      <c r="B31">
        <v>1615</v>
      </c>
      <c r="C31" s="66">
        <v>266</v>
      </c>
      <c r="D31">
        <v>3780</v>
      </c>
      <c r="E31" s="66">
        <v>4.2700000000000002E-2</v>
      </c>
      <c r="F31" s="66">
        <v>423.5</v>
      </c>
      <c r="G31" s="17">
        <f t="shared" si="1"/>
        <v>7.8003120124804995E-3</v>
      </c>
      <c r="H31" s="17">
        <f t="shared" si="2"/>
        <v>1.371951219512204E-2</v>
      </c>
      <c r="I31" s="17">
        <f t="shared" si="2"/>
        <v>-1.0471204188481676E-2</v>
      </c>
      <c r="J31" s="17">
        <f t="shared" si="2"/>
        <v>7.0754716981132467E-3</v>
      </c>
      <c r="K31" s="42">
        <f t="shared" si="2"/>
        <v>7.2541324771078879E-3</v>
      </c>
      <c r="L31" s="76" t="s">
        <v>66</v>
      </c>
      <c r="M31" s="76">
        <f>N16</f>
        <v>0.32424041597030773</v>
      </c>
    </row>
    <row r="32" spans="1:17" ht="16" x14ac:dyDescent="0.2">
      <c r="A32" s="12">
        <v>43675</v>
      </c>
      <c r="B32">
        <v>1596</v>
      </c>
      <c r="C32" s="66">
        <v>261.75</v>
      </c>
      <c r="D32">
        <v>3690</v>
      </c>
      <c r="E32" s="66">
        <v>4.2014999999999997E-2</v>
      </c>
      <c r="F32" s="66">
        <v>411.75</v>
      </c>
      <c r="G32" s="17">
        <f t="shared" si="1"/>
        <v>-1.1764705882352941E-2</v>
      </c>
      <c r="H32" s="17">
        <f t="shared" si="2"/>
        <v>-1.5977443609022556E-2</v>
      </c>
      <c r="I32" s="17">
        <f t="shared" si="2"/>
        <v>-2.3809523809523808E-2</v>
      </c>
      <c r="J32" s="17">
        <f t="shared" si="2"/>
        <v>-1.6042154566744848E-2</v>
      </c>
      <c r="K32" s="42">
        <f t="shared" si="2"/>
        <v>-2.7744982290436836E-2</v>
      </c>
      <c r="L32" s="76" t="s">
        <v>67</v>
      </c>
      <c r="M32" s="76">
        <f>N17</f>
        <v>0.23014966725162286</v>
      </c>
    </row>
    <row r="33" spans="1:13" ht="16" x14ac:dyDescent="0.2">
      <c r="A33" s="12">
        <v>43682</v>
      </c>
      <c r="B33">
        <v>1600</v>
      </c>
      <c r="C33" s="66">
        <v>258.75</v>
      </c>
      <c r="D33">
        <v>3545</v>
      </c>
      <c r="E33" s="66">
        <v>4.0599999999999997E-2</v>
      </c>
      <c r="F33" s="66">
        <v>404.6</v>
      </c>
      <c r="G33" s="17">
        <f t="shared" si="1"/>
        <v>2.5062656641604009E-3</v>
      </c>
      <c r="H33" s="17">
        <f t="shared" si="2"/>
        <v>-1.1461318051575931E-2</v>
      </c>
      <c r="I33" s="17">
        <f t="shared" si="2"/>
        <v>-3.9295392953929538E-2</v>
      </c>
      <c r="J33" s="17">
        <f t="shared" si="2"/>
        <v>-3.3678448173271446E-2</v>
      </c>
      <c r="K33" s="42">
        <f t="shared" si="2"/>
        <v>-1.7364905889495998E-2</v>
      </c>
      <c r="L33" s="76" t="s">
        <v>68</v>
      </c>
      <c r="M33" s="76">
        <f>O16</f>
        <v>0.13381812104266555</v>
      </c>
    </row>
    <row r="34" spans="1:13" ht="15" customHeight="1" x14ac:dyDescent="0.2">
      <c r="A34" s="12">
        <v>43689</v>
      </c>
      <c r="B34">
        <v>1585</v>
      </c>
      <c r="C34" s="66">
        <v>254</v>
      </c>
      <c r="D34">
        <v>3601</v>
      </c>
      <c r="E34" s="66">
        <v>3.8100000000000002E-2</v>
      </c>
      <c r="F34" s="66">
        <v>404.75</v>
      </c>
      <c r="G34" s="17">
        <f t="shared" si="1"/>
        <v>-9.3749999999999997E-3</v>
      </c>
      <c r="H34" s="17">
        <f t="shared" si="2"/>
        <v>-1.8357487922705314E-2</v>
      </c>
      <c r="I34" s="17">
        <f t="shared" si="2"/>
        <v>1.5796897038081806E-2</v>
      </c>
      <c r="J34" s="17">
        <f t="shared" si="2"/>
        <v>-6.1576354679802846E-2</v>
      </c>
      <c r="K34" s="42">
        <f t="shared" si="2"/>
        <v>3.7073652990602388E-4</v>
      </c>
      <c r="L34" s="76" t="s">
        <v>69</v>
      </c>
      <c r="M34" s="76">
        <f>O17</f>
        <v>1.1531531212720448E-2</v>
      </c>
    </row>
    <row r="35" spans="1:13" ht="16" x14ac:dyDescent="0.2">
      <c r="A35" s="12">
        <v>43696</v>
      </c>
      <c r="B35">
        <v>1569</v>
      </c>
      <c r="C35" s="66">
        <v>256.35000000000002</v>
      </c>
      <c r="D35">
        <v>3520.5</v>
      </c>
      <c r="E35" s="66">
        <v>3.8105E-2</v>
      </c>
      <c r="F35" s="66">
        <v>405.6</v>
      </c>
      <c r="G35" s="17">
        <f t="shared" si="1"/>
        <v>-1.0094637223974764E-2</v>
      </c>
      <c r="H35" s="17">
        <f t="shared" si="2"/>
        <v>9.251968503937098E-3</v>
      </c>
      <c r="I35" s="17">
        <f t="shared" si="2"/>
        <v>-2.2354901416273259E-2</v>
      </c>
      <c r="J35" s="17">
        <f t="shared" si="2"/>
        <v>1.3123359580047406E-4</v>
      </c>
      <c r="K35" s="42">
        <f t="shared" si="2"/>
        <v>2.1000617665226009E-3</v>
      </c>
      <c r="L35" s="76" t="s">
        <v>70</v>
      </c>
      <c r="M35" s="76">
        <f>P17</f>
        <v>0.16483677431104687</v>
      </c>
    </row>
    <row r="36" spans="1:13" ht="16" x14ac:dyDescent="0.2">
      <c r="A36" s="12">
        <v>43703</v>
      </c>
      <c r="B36">
        <v>1569</v>
      </c>
      <c r="C36" s="66">
        <v>266.35000000000002</v>
      </c>
      <c r="D36">
        <v>3690</v>
      </c>
      <c r="E36" s="66">
        <v>3.8679999999999999E-2</v>
      </c>
      <c r="F36" s="66">
        <v>406.95</v>
      </c>
      <c r="G36" s="17">
        <f t="shared" si="1"/>
        <v>0</v>
      </c>
      <c r="H36" s="17">
        <f t="shared" si="2"/>
        <v>3.9009167154281252E-2</v>
      </c>
      <c r="I36" s="17">
        <f t="shared" si="2"/>
        <v>4.8146570089475926E-2</v>
      </c>
      <c r="J36" s="17">
        <f t="shared" si="2"/>
        <v>1.5089883217425512E-2</v>
      </c>
      <c r="K36" s="42">
        <f t="shared" si="2"/>
        <v>3.3284023668638208E-3</v>
      </c>
    </row>
    <row r="37" spans="1:13" ht="16" x14ac:dyDescent="0.2">
      <c r="A37" s="12">
        <v>43710</v>
      </c>
      <c r="B37">
        <v>1588</v>
      </c>
      <c r="C37" s="66">
        <v>272.3</v>
      </c>
      <c r="D37">
        <v>3574.5</v>
      </c>
      <c r="E37" s="66">
        <v>4.1950000000000001E-2</v>
      </c>
      <c r="F37" s="66">
        <v>422.9</v>
      </c>
      <c r="G37" s="17">
        <f t="shared" si="1"/>
        <v>1.2109623964308477E-2</v>
      </c>
      <c r="H37" s="17">
        <f t="shared" si="2"/>
        <v>2.2339027595269338E-2</v>
      </c>
      <c r="I37" s="17">
        <f t="shared" si="2"/>
        <v>-3.1300813008130084E-2</v>
      </c>
      <c r="J37" s="17">
        <f t="shared" si="2"/>
        <v>8.4539813857290647E-2</v>
      </c>
      <c r="K37" s="42">
        <f t="shared" si="2"/>
        <v>3.9194004177417349E-2</v>
      </c>
    </row>
    <row r="38" spans="1:13" ht="16" x14ac:dyDescent="0.2">
      <c r="A38" s="12">
        <v>43717</v>
      </c>
      <c r="B38">
        <v>1607</v>
      </c>
      <c r="C38" s="66">
        <v>267.95</v>
      </c>
      <c r="D38">
        <v>3620</v>
      </c>
      <c r="E38" s="66">
        <v>4.2500000000000003E-2</v>
      </c>
      <c r="F38" s="66">
        <v>410.05</v>
      </c>
      <c r="G38" s="17">
        <f t="shared" si="1"/>
        <v>1.1964735516372796E-2</v>
      </c>
      <c r="H38" s="17">
        <f t="shared" si="2"/>
        <v>-1.597502754315102E-2</v>
      </c>
      <c r="I38" s="17">
        <f t="shared" si="2"/>
        <v>1.2729053014407609E-2</v>
      </c>
      <c r="J38" s="17">
        <f t="shared" si="2"/>
        <v>1.3110846245530437E-2</v>
      </c>
      <c r="K38" s="42">
        <f t="shared" si="2"/>
        <v>-3.0385433908725386E-2</v>
      </c>
    </row>
    <row r="39" spans="1:13" ht="16" x14ac:dyDescent="0.2">
      <c r="A39" s="12">
        <v>43724</v>
      </c>
      <c r="B39">
        <v>1623</v>
      </c>
      <c r="C39" s="66">
        <v>273.05</v>
      </c>
      <c r="D39">
        <v>3630</v>
      </c>
      <c r="E39" s="66">
        <v>4.24E-2</v>
      </c>
      <c r="F39" s="66">
        <v>428.3</v>
      </c>
      <c r="G39" s="17">
        <f t="shared" si="1"/>
        <v>9.9564405724953328E-3</v>
      </c>
      <c r="H39" s="17">
        <f t="shared" si="2"/>
        <v>1.9033401754058678E-2</v>
      </c>
      <c r="I39" s="17">
        <f t="shared" si="2"/>
        <v>2.7624309392265192E-3</v>
      </c>
      <c r="J39" s="17">
        <f t="shared" si="2"/>
        <v>-2.3529411764706552E-3</v>
      </c>
      <c r="K39" s="42">
        <f t="shared" si="2"/>
        <v>4.4506767467382025E-2</v>
      </c>
    </row>
    <row r="40" spans="1:13" ht="16" x14ac:dyDescent="0.2">
      <c r="A40" s="12">
        <v>43731</v>
      </c>
      <c r="B40">
        <v>1647</v>
      </c>
      <c r="C40" s="66">
        <v>266.7</v>
      </c>
      <c r="D40">
        <v>3559.5</v>
      </c>
      <c r="E40" s="66">
        <v>4.2694999999999997E-2</v>
      </c>
      <c r="F40" s="66">
        <v>422.5</v>
      </c>
      <c r="G40" s="17">
        <f t="shared" si="1"/>
        <v>1.4787430683918669E-2</v>
      </c>
      <c r="H40" s="17">
        <f t="shared" si="2"/>
        <v>-2.3255813953488455E-2</v>
      </c>
      <c r="I40" s="17">
        <f t="shared" si="2"/>
        <v>-1.9421487603305785E-2</v>
      </c>
      <c r="J40" s="17">
        <f t="shared" si="2"/>
        <v>6.957547169811242E-3</v>
      </c>
      <c r="K40" s="42">
        <f t="shared" si="2"/>
        <v>-1.3541909876254988E-2</v>
      </c>
    </row>
    <row r="41" spans="1:13" ht="16" x14ac:dyDescent="0.2">
      <c r="A41" s="12">
        <v>43738</v>
      </c>
      <c r="B41">
        <v>1609.5</v>
      </c>
      <c r="C41" s="66">
        <v>263.39999999999998</v>
      </c>
      <c r="D41">
        <v>3379.5</v>
      </c>
      <c r="E41" s="66">
        <v>4.0750000000000001E-2</v>
      </c>
      <c r="F41" s="66">
        <v>415</v>
      </c>
      <c r="G41" s="17">
        <f t="shared" si="1"/>
        <v>-2.2768670309653915E-2</v>
      </c>
      <c r="H41" s="17">
        <f t="shared" si="2"/>
        <v>-1.2373453318335252E-2</v>
      </c>
      <c r="I41" s="17">
        <f t="shared" si="2"/>
        <v>-5.0568900126422248E-2</v>
      </c>
      <c r="J41" s="17">
        <f t="shared" si="2"/>
        <v>-4.5555685677479696E-2</v>
      </c>
      <c r="K41" s="42">
        <f t="shared" si="2"/>
        <v>-1.7751479289940829E-2</v>
      </c>
    </row>
    <row r="42" spans="1:13" ht="16" x14ac:dyDescent="0.2">
      <c r="A42" s="12">
        <v>43745</v>
      </c>
      <c r="B42">
        <v>1614.5</v>
      </c>
      <c r="C42" s="66">
        <v>268</v>
      </c>
      <c r="D42">
        <v>3211.5</v>
      </c>
      <c r="E42" s="66">
        <v>4.1924999999999997E-2</v>
      </c>
      <c r="F42" s="66">
        <v>411.65</v>
      </c>
      <c r="G42" s="17">
        <f t="shared" si="1"/>
        <v>3.1065548306927616E-3</v>
      </c>
      <c r="H42" s="17">
        <f t="shared" si="2"/>
        <v>1.7463933181473133E-2</v>
      </c>
      <c r="I42" s="17">
        <f t="shared" si="2"/>
        <v>-4.9711495783399909E-2</v>
      </c>
      <c r="J42" s="17">
        <f t="shared" si="2"/>
        <v>2.8834355828220748E-2</v>
      </c>
      <c r="K42" s="42">
        <f t="shared" si="2"/>
        <v>-8.0722891566265605E-3</v>
      </c>
    </row>
    <row r="43" spans="1:13" ht="16" x14ac:dyDescent="0.2">
      <c r="A43" s="12">
        <v>43752</v>
      </c>
      <c r="B43">
        <v>1620</v>
      </c>
      <c r="C43" s="66">
        <v>269.10000000000002</v>
      </c>
      <c r="D43">
        <v>3215</v>
      </c>
      <c r="E43" s="66">
        <v>4.2799999999999998E-2</v>
      </c>
      <c r="F43" s="66">
        <v>415</v>
      </c>
      <c r="G43" s="17">
        <f t="shared" si="1"/>
        <v>3.4066274388355527E-3</v>
      </c>
      <c r="H43" s="17">
        <f t="shared" si="2"/>
        <v>4.1044776119403834E-3</v>
      </c>
      <c r="I43" s="17">
        <f t="shared" si="2"/>
        <v>1.089833411178577E-3</v>
      </c>
      <c r="J43" s="17">
        <f t="shared" si="2"/>
        <v>2.0870602265951124E-2</v>
      </c>
      <c r="K43" s="42">
        <f t="shared" si="2"/>
        <v>8.1379812947893187E-3</v>
      </c>
    </row>
    <row r="44" spans="1:13" ht="16" x14ac:dyDescent="0.2">
      <c r="A44" s="12">
        <v>43759</v>
      </c>
      <c r="B44">
        <v>1675</v>
      </c>
      <c r="C44" s="66">
        <v>278.64999999999998</v>
      </c>
      <c r="D44">
        <v>3182</v>
      </c>
      <c r="E44" s="66">
        <v>4.2985000000000002E-2</v>
      </c>
      <c r="F44" s="66">
        <v>421.35</v>
      </c>
      <c r="G44" s="17">
        <f t="shared" si="1"/>
        <v>3.3950617283950615E-2</v>
      </c>
      <c r="H44" s="17">
        <f t="shared" si="2"/>
        <v>3.5488665923448362E-2</v>
      </c>
      <c r="I44" s="17">
        <f t="shared" si="2"/>
        <v>-1.0264385692068429E-2</v>
      </c>
      <c r="J44" s="17">
        <f t="shared" si="2"/>
        <v>4.3224299065421643E-3</v>
      </c>
      <c r="K44" s="42">
        <f t="shared" si="2"/>
        <v>1.5301204819277164E-2</v>
      </c>
    </row>
    <row r="45" spans="1:13" ht="16" x14ac:dyDescent="0.2">
      <c r="A45" s="12">
        <v>43766</v>
      </c>
      <c r="B45">
        <v>1766</v>
      </c>
      <c r="C45" s="66">
        <v>286.3</v>
      </c>
      <c r="D45">
        <v>3273.5</v>
      </c>
      <c r="E45" s="66">
        <v>4.3145000000000003E-2</v>
      </c>
      <c r="F45" s="66">
        <v>434.4</v>
      </c>
      <c r="G45" s="17">
        <f t="shared" si="1"/>
        <v>5.4328358208955221E-2</v>
      </c>
      <c r="H45" s="17">
        <f t="shared" si="2"/>
        <v>2.7453795083438131E-2</v>
      </c>
      <c r="I45" s="17">
        <f t="shared" si="2"/>
        <v>2.8755499685732242E-2</v>
      </c>
      <c r="J45" s="17">
        <f t="shared" si="2"/>
        <v>3.7222286844248091E-3</v>
      </c>
      <c r="K45" s="42">
        <f t="shared" si="2"/>
        <v>3.0971876112495439E-2</v>
      </c>
    </row>
    <row r="46" spans="1:13" ht="16" x14ac:dyDescent="0.2">
      <c r="A46" s="12">
        <v>43773</v>
      </c>
      <c r="B46">
        <v>1710</v>
      </c>
      <c r="C46" s="66">
        <v>300.3</v>
      </c>
      <c r="D46">
        <v>3303</v>
      </c>
      <c r="E46" s="66">
        <v>4.5999999999999999E-2</v>
      </c>
      <c r="F46" s="66">
        <v>454.25</v>
      </c>
      <c r="G46" s="17">
        <f t="shared" si="1"/>
        <v>-3.1710079275198186E-2</v>
      </c>
      <c r="H46" s="17">
        <f t="shared" si="2"/>
        <v>4.889975550122249E-2</v>
      </c>
      <c r="I46" s="17">
        <f t="shared" si="2"/>
        <v>9.011761111959676E-3</v>
      </c>
      <c r="J46" s="17">
        <f t="shared" si="2"/>
        <v>6.6172209989569963E-2</v>
      </c>
      <c r="K46" s="42">
        <f t="shared" si="2"/>
        <v>4.5695211786372064E-2</v>
      </c>
    </row>
    <row r="47" spans="1:13" ht="16" x14ac:dyDescent="0.2">
      <c r="A47" s="12">
        <v>43780</v>
      </c>
      <c r="B47">
        <v>1719.5</v>
      </c>
      <c r="C47" s="66">
        <v>300.2</v>
      </c>
      <c r="D47">
        <v>3305.5</v>
      </c>
      <c r="E47" s="66">
        <v>4.6920000000000003E-2</v>
      </c>
      <c r="F47" s="66">
        <v>458</v>
      </c>
      <c r="G47" s="17">
        <f t="shared" si="1"/>
        <v>5.5555555555555558E-3</v>
      </c>
      <c r="H47" s="17">
        <f t="shared" si="2"/>
        <v>-3.3300033300040868E-4</v>
      </c>
      <c r="I47" s="17">
        <f t="shared" si="2"/>
        <v>7.5688767786860427E-4</v>
      </c>
      <c r="J47" s="17">
        <f t="shared" si="2"/>
        <v>2.0000000000000091E-2</v>
      </c>
      <c r="K47" s="42">
        <f t="shared" si="2"/>
        <v>8.2553659878921298E-3</v>
      </c>
    </row>
    <row r="48" spans="1:13" ht="16" x14ac:dyDescent="0.2">
      <c r="A48" s="12">
        <v>43787</v>
      </c>
      <c r="B48">
        <v>1737</v>
      </c>
      <c r="C48" s="66">
        <v>305.14999999999998</v>
      </c>
      <c r="D48">
        <v>3261</v>
      </c>
      <c r="E48" s="66">
        <v>4.6190000000000002E-2</v>
      </c>
      <c r="F48" s="66">
        <v>453</v>
      </c>
      <c r="G48" s="17">
        <f t="shared" si="1"/>
        <v>1.0177377144518756E-2</v>
      </c>
      <c r="H48" s="17">
        <f t="shared" si="2"/>
        <v>1.6489007328447665E-2</v>
      </c>
      <c r="I48" s="17">
        <f t="shared" si="2"/>
        <v>-1.3462411132960218E-2</v>
      </c>
      <c r="J48" s="17">
        <f t="shared" si="2"/>
        <v>-1.555839727195229E-2</v>
      </c>
      <c r="K48" s="42">
        <f t="shared" si="2"/>
        <v>-1.0917030567685589E-2</v>
      </c>
    </row>
    <row r="49" spans="1:11" ht="16" x14ac:dyDescent="0.2">
      <c r="A49" s="12">
        <v>43794</v>
      </c>
      <c r="B49">
        <v>1724</v>
      </c>
      <c r="C49" s="66">
        <v>304.5</v>
      </c>
      <c r="D49">
        <v>3283</v>
      </c>
      <c r="E49" s="66">
        <v>4.5330000000000002E-2</v>
      </c>
      <c r="F49" s="66">
        <v>441</v>
      </c>
      <c r="G49" s="17">
        <f t="shared" si="1"/>
        <v>-7.4841681059297643E-3</v>
      </c>
      <c r="H49" s="17">
        <f t="shared" si="2"/>
        <v>-2.130099950843773E-3</v>
      </c>
      <c r="I49" s="17">
        <f t="shared" si="2"/>
        <v>6.7463968107942347E-3</v>
      </c>
      <c r="J49" s="17">
        <f t="shared" si="2"/>
        <v>-1.8618748646893259E-2</v>
      </c>
      <c r="K49" s="42">
        <f t="shared" si="2"/>
        <v>-2.6490066225165563E-2</v>
      </c>
    </row>
    <row r="50" spans="1:11" ht="16" x14ac:dyDescent="0.2">
      <c r="A50" s="12">
        <v>43801</v>
      </c>
      <c r="B50">
        <v>1730</v>
      </c>
      <c r="C50" s="66">
        <v>300.8</v>
      </c>
      <c r="D50">
        <v>3207</v>
      </c>
      <c r="E50" s="66">
        <v>4.5275000000000003E-2</v>
      </c>
      <c r="F50" s="66">
        <v>446</v>
      </c>
      <c r="G50" s="17">
        <f t="shared" si="1"/>
        <v>3.4802784222737818E-3</v>
      </c>
      <c r="H50" s="17">
        <f t="shared" si="2"/>
        <v>-1.2151067323481078E-2</v>
      </c>
      <c r="I50" s="17">
        <f t="shared" si="2"/>
        <v>-2.3149558330795003E-2</v>
      </c>
      <c r="J50" s="17">
        <f t="shared" si="2"/>
        <v>-1.2133245091550738E-3</v>
      </c>
      <c r="K50" s="42">
        <f t="shared" si="2"/>
        <v>1.1337868480725623E-2</v>
      </c>
    </row>
    <row r="51" spans="1:11" ht="16" x14ac:dyDescent="0.2">
      <c r="A51" s="12">
        <v>43808</v>
      </c>
      <c r="B51">
        <v>1714</v>
      </c>
      <c r="C51" s="66">
        <v>304.39999999999998</v>
      </c>
      <c r="D51">
        <v>3265.5</v>
      </c>
      <c r="E51" s="66">
        <v>4.6350000000000002E-2</v>
      </c>
      <c r="F51" s="66">
        <v>451.1</v>
      </c>
      <c r="G51" s="17">
        <f t="shared" si="1"/>
        <v>-9.2485549132947983E-3</v>
      </c>
      <c r="H51" s="17">
        <f t="shared" si="2"/>
        <v>1.1968085106382864E-2</v>
      </c>
      <c r="I51" s="17">
        <f t="shared" si="2"/>
        <v>1.824134705332086E-2</v>
      </c>
      <c r="J51" s="17">
        <f t="shared" si="2"/>
        <v>2.3743787962451673E-2</v>
      </c>
      <c r="K51" s="42">
        <f t="shared" si="2"/>
        <v>1.1434977578475388E-2</v>
      </c>
    </row>
    <row r="52" spans="1:11" ht="16" x14ac:dyDescent="0.2">
      <c r="A52" s="12">
        <v>43815</v>
      </c>
      <c r="B52">
        <v>1724.5</v>
      </c>
      <c r="C52" s="66">
        <v>313.7</v>
      </c>
      <c r="D52">
        <v>3297</v>
      </c>
      <c r="E52" s="66">
        <v>4.6300000000000001E-2</v>
      </c>
      <c r="F52" s="66">
        <v>451.75</v>
      </c>
      <c r="G52" s="17">
        <f t="shared" si="1"/>
        <v>6.1260210035005832E-3</v>
      </c>
      <c r="H52" s="17">
        <f t="shared" si="2"/>
        <v>3.0551905387647873E-2</v>
      </c>
      <c r="I52" s="17">
        <f t="shared" si="2"/>
        <v>9.6463022508038593E-3</v>
      </c>
      <c r="J52" s="17">
        <f t="shared" si="2"/>
        <v>-1.0787486515642165E-3</v>
      </c>
      <c r="K52" s="42">
        <f t="shared" si="2"/>
        <v>1.4409221902016787E-3</v>
      </c>
    </row>
    <row r="53" spans="1:11" ht="16" x14ac:dyDescent="0.2">
      <c r="A53" s="12">
        <v>43822</v>
      </c>
      <c r="B53">
        <v>1727</v>
      </c>
      <c r="C53" s="66">
        <v>320</v>
      </c>
      <c r="D53">
        <v>3428</v>
      </c>
      <c r="E53" s="66">
        <v>4.5879999999999997E-2</v>
      </c>
      <c r="F53" s="66">
        <v>453.5</v>
      </c>
      <c r="G53" s="17">
        <f t="shared" si="1"/>
        <v>1.4496955639315744E-3</v>
      </c>
      <c r="H53" s="17">
        <f t="shared" si="2"/>
        <v>2.0082881734140936E-2</v>
      </c>
      <c r="I53" s="17">
        <f t="shared" si="2"/>
        <v>3.9733090688504703E-2</v>
      </c>
      <c r="J53" s="17">
        <f t="shared" si="2"/>
        <v>-9.0712742980562349E-3</v>
      </c>
      <c r="K53" s="42">
        <f t="shared" si="2"/>
        <v>3.87382401770891E-3</v>
      </c>
    </row>
    <row r="54" spans="1:11" ht="16" x14ac:dyDescent="0.2">
      <c r="A54" s="12">
        <v>43829</v>
      </c>
      <c r="B54">
        <v>1731.5</v>
      </c>
      <c r="C54" s="66">
        <v>322.10000000000002</v>
      </c>
      <c r="D54">
        <v>3445.5</v>
      </c>
      <c r="E54" s="66">
        <v>4.6240000000000003E-2</v>
      </c>
      <c r="F54" s="66">
        <v>456.9</v>
      </c>
      <c r="G54" s="18">
        <f t="shared" si="1"/>
        <v>2.6056745801968733E-3</v>
      </c>
      <c r="H54" s="18">
        <f t="shared" si="2"/>
        <v>6.5625000000000709E-3</v>
      </c>
      <c r="I54" s="18">
        <f t="shared" si="2"/>
        <v>5.1050175029171531E-3</v>
      </c>
      <c r="J54" s="18">
        <f t="shared" si="2"/>
        <v>7.846556233653143E-3</v>
      </c>
      <c r="K54" s="43">
        <f t="shared" si="2"/>
        <v>7.4972436604189138E-3</v>
      </c>
    </row>
    <row r="55" spans="1:11" x14ac:dyDescent="0.2">
      <c r="C55" s="6"/>
      <c r="D55" s="6"/>
      <c r="E55" s="6"/>
    </row>
    <row r="108" spans="1:4" x14ac:dyDescent="0.2">
      <c r="A108" s="4"/>
      <c r="B108" s="3"/>
      <c r="C108" s="2"/>
      <c r="D108" s="2"/>
    </row>
    <row r="109" spans="1:4" x14ac:dyDescent="0.2">
      <c r="A109" s="4"/>
      <c r="B109" s="3"/>
      <c r="C109" s="2"/>
      <c r="D109" s="2"/>
    </row>
    <row r="110" spans="1:4" x14ac:dyDescent="0.2">
      <c r="A110" s="4"/>
      <c r="B110" s="3"/>
      <c r="C110" s="2"/>
      <c r="D110" s="2"/>
    </row>
    <row r="111" spans="1:4" x14ac:dyDescent="0.2">
      <c r="A111" s="4"/>
      <c r="B111" s="3"/>
      <c r="C111" s="2"/>
      <c r="D111" s="2"/>
    </row>
    <row r="112" spans="1:4" x14ac:dyDescent="0.2">
      <c r="A112" s="4"/>
      <c r="B112" s="3"/>
      <c r="C112" s="2"/>
      <c r="D112" s="2"/>
    </row>
    <row r="113" spans="1:11" x14ac:dyDescent="0.2">
      <c r="A113" s="4"/>
      <c r="B113" s="3"/>
      <c r="C113" s="2"/>
      <c r="D113" s="2"/>
    </row>
    <row r="114" spans="1:11" x14ac:dyDescent="0.2">
      <c r="A114" s="4"/>
      <c r="B114" s="3"/>
      <c r="C114" s="2"/>
      <c r="D114" s="2"/>
    </row>
    <row r="115" spans="1:11" x14ac:dyDescent="0.2">
      <c r="A115" s="4"/>
      <c r="B115" s="3"/>
      <c r="C115" s="2"/>
      <c r="D115" s="2"/>
      <c r="E115" s="2"/>
      <c r="F115" s="2"/>
      <c r="G115" s="1"/>
      <c r="H115" s="1"/>
      <c r="I115" s="1"/>
      <c r="J115" s="1"/>
      <c r="K115" s="1"/>
    </row>
    <row r="116" spans="1:11" x14ac:dyDescent="0.2">
      <c r="A116" s="4"/>
      <c r="B116" s="3"/>
      <c r="C116" s="2"/>
      <c r="D116" s="2"/>
      <c r="E116" s="2"/>
      <c r="F116" s="2"/>
      <c r="G116" s="1"/>
      <c r="H116" s="1"/>
      <c r="I116" s="1"/>
      <c r="J116" s="1"/>
      <c r="K116" s="1"/>
    </row>
    <row r="117" spans="1:11" x14ac:dyDescent="0.2">
      <c r="A117" s="4"/>
      <c r="B117" s="3"/>
      <c r="C117" s="2"/>
      <c r="D117" s="2"/>
      <c r="E117" s="2"/>
      <c r="F117" s="2"/>
      <c r="G117" s="1"/>
      <c r="H117" s="1"/>
      <c r="I117" s="1"/>
      <c r="J117" s="1"/>
      <c r="K117" s="1"/>
    </row>
    <row r="118" spans="1:11" x14ac:dyDescent="0.2">
      <c r="A118" s="4"/>
      <c r="B118" s="3"/>
      <c r="C118" s="2"/>
      <c r="D118" s="2"/>
      <c r="E118" s="2"/>
      <c r="F118" s="2"/>
      <c r="G118" s="1"/>
      <c r="H118" s="1"/>
      <c r="I118" s="1"/>
      <c r="J118" s="1"/>
      <c r="K118" s="1"/>
    </row>
    <row r="119" spans="1:11" x14ac:dyDescent="0.2">
      <c r="A119" s="4"/>
      <c r="B119" s="3"/>
      <c r="C119" s="2"/>
      <c r="D119" s="2"/>
      <c r="E119" s="2"/>
      <c r="F119" s="2"/>
      <c r="G119" s="1"/>
      <c r="H119" s="1"/>
      <c r="I119" s="1"/>
      <c r="J119" s="1"/>
      <c r="K119" s="1"/>
    </row>
    <row r="120" spans="1:11" x14ac:dyDescent="0.2">
      <c r="A120" s="4"/>
      <c r="B120" s="3"/>
      <c r="C120" s="2"/>
      <c r="D120" s="2"/>
      <c r="E120" s="2"/>
      <c r="F120" s="2"/>
      <c r="G120" s="1"/>
      <c r="H120" s="1"/>
      <c r="I120" s="1"/>
      <c r="J120" s="1"/>
      <c r="K120" s="1"/>
    </row>
    <row r="121" spans="1:11" x14ac:dyDescent="0.2">
      <c r="A121" s="4"/>
      <c r="B121" s="3"/>
      <c r="C121" s="2"/>
      <c r="D121" s="2"/>
      <c r="E121" s="2"/>
      <c r="F121" s="2"/>
      <c r="G121" s="1"/>
      <c r="H121" s="1"/>
      <c r="I121" s="1"/>
      <c r="J121" s="1"/>
      <c r="K121" s="1"/>
    </row>
    <row r="122" spans="1:11" x14ac:dyDescent="0.2">
      <c r="A122" s="4"/>
      <c r="B122" s="3"/>
      <c r="C122" s="2"/>
      <c r="D122" s="2"/>
      <c r="E122" s="2"/>
      <c r="F122" s="2"/>
      <c r="G122" s="1"/>
      <c r="H122" s="1"/>
      <c r="I122" s="1"/>
      <c r="J122" s="1"/>
      <c r="K122" s="1"/>
    </row>
    <row r="123" spans="1:11" x14ac:dyDescent="0.2">
      <c r="A123" s="4"/>
      <c r="B123" s="3"/>
      <c r="C123" s="2"/>
      <c r="D123" s="2"/>
      <c r="E123" s="2"/>
      <c r="F123" s="2"/>
      <c r="G123" s="1"/>
      <c r="H123" s="1"/>
      <c r="I123" s="1"/>
      <c r="J123" s="1"/>
      <c r="K123" s="1"/>
    </row>
    <row r="124" spans="1:11" x14ac:dyDescent="0.2">
      <c r="A124" s="4"/>
      <c r="B124" s="3"/>
      <c r="C124" s="2"/>
      <c r="D124" s="2"/>
      <c r="E124" s="2"/>
      <c r="F124" s="2"/>
      <c r="G124" s="1"/>
      <c r="H124" s="1"/>
      <c r="I124" s="1"/>
      <c r="J124" s="1"/>
      <c r="K124" s="1"/>
    </row>
    <row r="125" spans="1:11" x14ac:dyDescent="0.2">
      <c r="A125" s="4"/>
      <c r="B125" s="3"/>
      <c r="C125" s="2"/>
      <c r="D125" s="2"/>
      <c r="E125" s="2"/>
      <c r="F125" s="2"/>
      <c r="G125" s="1"/>
      <c r="H125" s="1"/>
      <c r="I125" s="1"/>
      <c r="J125" s="1"/>
      <c r="K125" s="1"/>
    </row>
    <row r="126" spans="1:11" x14ac:dyDescent="0.2">
      <c r="A126" s="4"/>
      <c r="B126" s="3"/>
      <c r="C126" s="2"/>
      <c r="D126" s="2"/>
      <c r="E126" s="2"/>
      <c r="F126" s="2"/>
      <c r="G126" s="1"/>
      <c r="H126" s="1"/>
      <c r="I126" s="1"/>
      <c r="J126" s="1"/>
      <c r="K126" s="1"/>
    </row>
    <row r="127" spans="1:11" x14ac:dyDescent="0.2">
      <c r="A127" s="4"/>
      <c r="B127" s="3"/>
      <c r="C127" s="2"/>
      <c r="D127" s="2"/>
      <c r="E127" s="2"/>
      <c r="F127" s="2"/>
      <c r="G127" s="1"/>
      <c r="H127" s="1"/>
      <c r="I127" s="1"/>
      <c r="J127" s="1"/>
      <c r="K127" s="1"/>
    </row>
    <row r="128" spans="1:11" x14ac:dyDescent="0.2">
      <c r="A128" s="4"/>
      <c r="B128" s="3"/>
      <c r="C128" s="2"/>
      <c r="D128" s="2"/>
      <c r="E128" s="2"/>
      <c r="F128" s="2"/>
      <c r="G128" s="1"/>
      <c r="H128" s="1"/>
      <c r="I128" s="1"/>
      <c r="J128" s="1"/>
      <c r="K128" s="1"/>
    </row>
    <row r="129" spans="1:11" x14ac:dyDescent="0.2">
      <c r="A129" s="4"/>
      <c r="B129" s="3"/>
      <c r="C129" s="2"/>
      <c r="D129" s="2"/>
      <c r="E129" s="2"/>
      <c r="F129" s="2"/>
      <c r="G129" s="1"/>
      <c r="H129" s="1"/>
      <c r="I129" s="1"/>
      <c r="J129" s="1"/>
      <c r="K129" s="1"/>
    </row>
    <row r="130" spans="1:11" x14ac:dyDescent="0.2">
      <c r="A130" s="4"/>
      <c r="B130" s="3"/>
      <c r="C130" s="2"/>
      <c r="D130" s="2"/>
      <c r="E130" s="2"/>
      <c r="F130" s="2"/>
      <c r="G130" s="1"/>
      <c r="H130" s="1"/>
      <c r="I130" s="1"/>
      <c r="J130" s="1"/>
      <c r="K130" s="1"/>
    </row>
    <row r="131" spans="1:11" x14ac:dyDescent="0.2">
      <c r="A131" s="4"/>
      <c r="B131" s="3"/>
      <c r="C131" s="2"/>
      <c r="D131" s="2"/>
      <c r="E131" s="2"/>
      <c r="F131" s="2"/>
      <c r="G131" s="1"/>
      <c r="H131" s="1"/>
      <c r="I131" s="1"/>
      <c r="J131" s="1"/>
      <c r="K131" s="1"/>
    </row>
    <row r="132" spans="1:11" x14ac:dyDescent="0.2">
      <c r="A132" s="4"/>
      <c r="B132" s="3"/>
      <c r="C132" s="2"/>
      <c r="D132" s="2"/>
      <c r="E132" s="2"/>
      <c r="F132" s="2"/>
      <c r="G132" s="1"/>
      <c r="H132" s="1"/>
      <c r="I132" s="1"/>
      <c r="J132" s="1"/>
      <c r="K132" s="1"/>
    </row>
    <row r="133" spans="1:11" x14ac:dyDescent="0.2">
      <c r="A133" s="4"/>
      <c r="B133" s="3"/>
      <c r="C133" s="2"/>
      <c r="D133" s="2"/>
      <c r="E133" s="2"/>
      <c r="F133" s="2"/>
      <c r="G133" s="1"/>
      <c r="H133" s="1"/>
      <c r="I133" s="1"/>
      <c r="J133" s="1"/>
      <c r="K133" s="1"/>
    </row>
    <row r="134" spans="1:11" x14ac:dyDescent="0.2">
      <c r="A134" s="4"/>
      <c r="B134" s="3"/>
      <c r="C134" s="2"/>
      <c r="D134" s="2"/>
      <c r="E134" s="2"/>
      <c r="F134" s="2"/>
      <c r="G134" s="1"/>
      <c r="H134" s="1"/>
      <c r="I134" s="1"/>
      <c r="J134" s="1"/>
      <c r="K134" s="1"/>
    </row>
    <row r="135" spans="1:11" x14ac:dyDescent="0.2">
      <c r="A135" s="4"/>
      <c r="B135" s="3"/>
      <c r="C135" s="2"/>
      <c r="D135" s="2"/>
      <c r="E135" s="2"/>
      <c r="F135" s="2"/>
      <c r="G135" s="1"/>
      <c r="H135" s="1"/>
      <c r="I135" s="1"/>
      <c r="J135" s="1"/>
      <c r="K135" s="1"/>
    </row>
    <row r="136" spans="1:11" x14ac:dyDescent="0.2">
      <c r="A136" s="4"/>
      <c r="B136" s="3"/>
      <c r="C136" s="2"/>
      <c r="D136" s="2"/>
      <c r="E136" s="2"/>
      <c r="F136" s="2"/>
      <c r="G136" s="1"/>
      <c r="H136" s="1"/>
      <c r="I136" s="1"/>
      <c r="J136" s="1"/>
      <c r="K136" s="1"/>
    </row>
    <row r="137" spans="1:11" x14ac:dyDescent="0.2">
      <c r="A137" s="4"/>
      <c r="B137" s="3"/>
      <c r="C137" s="2"/>
      <c r="D137" s="2"/>
      <c r="E137" s="2"/>
      <c r="F137" s="2"/>
      <c r="G137" s="1"/>
      <c r="H137" s="1"/>
      <c r="I137" s="1"/>
      <c r="J137" s="1"/>
      <c r="K137" s="1"/>
    </row>
    <row r="138" spans="1:11" x14ac:dyDescent="0.2">
      <c r="A138" s="4"/>
      <c r="B138" s="3"/>
      <c r="C138" s="2"/>
      <c r="D138" s="2"/>
      <c r="E138" s="2"/>
      <c r="F138" s="2"/>
      <c r="G138" s="1"/>
      <c r="H138" s="1"/>
      <c r="I138" s="1"/>
      <c r="J138" s="1"/>
      <c r="K138" s="1"/>
    </row>
    <row r="139" spans="1:11" x14ac:dyDescent="0.2">
      <c r="A139" s="4"/>
      <c r="B139" s="3"/>
      <c r="C139" s="2"/>
      <c r="D139" s="2"/>
      <c r="E139" s="2"/>
      <c r="F139" s="2"/>
      <c r="G139" s="1"/>
      <c r="H139" s="1"/>
      <c r="I139" s="1"/>
      <c r="J139" s="1"/>
      <c r="K139" s="1"/>
    </row>
    <row r="140" spans="1:11" x14ac:dyDescent="0.2">
      <c r="A140" s="4"/>
      <c r="B140" s="3"/>
      <c r="C140" s="2"/>
      <c r="D140" s="2"/>
      <c r="E140" s="2"/>
      <c r="F140" s="2"/>
      <c r="G140" s="1"/>
      <c r="H140" s="1"/>
      <c r="I140" s="1"/>
      <c r="J140" s="1"/>
      <c r="K140" s="1"/>
    </row>
    <row r="141" spans="1:11" x14ac:dyDescent="0.2">
      <c r="A141" s="4"/>
      <c r="B141" s="3"/>
      <c r="C141" s="2"/>
      <c r="D141" s="2"/>
      <c r="E141" s="2"/>
      <c r="F141" s="2"/>
      <c r="G141" s="1"/>
      <c r="H141" s="1"/>
      <c r="I141" s="1"/>
      <c r="J141" s="1"/>
      <c r="K141" s="1"/>
    </row>
    <row r="142" spans="1:11" x14ac:dyDescent="0.2">
      <c r="A142" s="4"/>
      <c r="B142" s="3"/>
      <c r="C142" s="2"/>
      <c r="D142" s="2"/>
      <c r="E142" s="2"/>
      <c r="F142" s="2"/>
      <c r="G142" s="1"/>
      <c r="H142" s="1"/>
      <c r="I142" s="1"/>
      <c r="J142" s="1"/>
      <c r="K142" s="1"/>
    </row>
    <row r="143" spans="1:11" x14ac:dyDescent="0.2">
      <c r="A143" s="4"/>
      <c r="B143" s="3"/>
      <c r="C143" s="2"/>
      <c r="D143" s="2"/>
      <c r="E143" s="2"/>
      <c r="F143" s="2"/>
      <c r="G143" s="1"/>
      <c r="H143" s="1"/>
      <c r="I143" s="1"/>
      <c r="J143" s="1"/>
      <c r="K143" s="1"/>
    </row>
    <row r="144" spans="1:11" x14ac:dyDescent="0.2">
      <c r="A144" s="4"/>
      <c r="B144" s="3"/>
      <c r="C144" s="2"/>
      <c r="D144" s="2"/>
      <c r="E144" s="2"/>
      <c r="F144" s="2"/>
      <c r="G144" s="1"/>
      <c r="H144" s="1"/>
      <c r="I144" s="1"/>
      <c r="J144" s="1"/>
      <c r="K144" s="1"/>
    </row>
    <row r="145" spans="1:11" x14ac:dyDescent="0.2">
      <c r="A145" s="4"/>
      <c r="B145" s="3"/>
      <c r="C145" s="2"/>
      <c r="D145" s="2"/>
      <c r="E145" s="2"/>
      <c r="F145" s="2"/>
      <c r="G145" s="1"/>
      <c r="H145" s="1"/>
      <c r="I145" s="1"/>
      <c r="J145" s="1"/>
      <c r="K145" s="1"/>
    </row>
    <row r="146" spans="1:11" x14ac:dyDescent="0.2">
      <c r="A146" s="4"/>
      <c r="B146" s="3"/>
      <c r="C146" s="2"/>
      <c r="D146" s="2"/>
      <c r="E146" s="2"/>
      <c r="F146" s="2"/>
      <c r="G146" s="1"/>
      <c r="H146" s="1"/>
      <c r="I146" s="1"/>
      <c r="J146" s="1"/>
      <c r="K146" s="1"/>
    </row>
    <row r="147" spans="1:11" x14ac:dyDescent="0.2">
      <c r="A147" s="4"/>
      <c r="B147" s="3"/>
      <c r="C147" s="2"/>
      <c r="D147" s="2"/>
      <c r="E147" s="2"/>
      <c r="F147" s="2"/>
      <c r="G147" s="1"/>
      <c r="H147" s="1"/>
      <c r="I147" s="1"/>
      <c r="J147" s="1"/>
      <c r="K147" s="1"/>
    </row>
    <row r="148" spans="1:11" x14ac:dyDescent="0.2">
      <c r="A148" s="4"/>
      <c r="B148" s="3"/>
      <c r="C148" s="2"/>
      <c r="D148" s="2"/>
      <c r="E148" s="2"/>
      <c r="F148" s="2"/>
      <c r="G148" s="1"/>
      <c r="H148" s="1"/>
      <c r="I148" s="1"/>
      <c r="J148" s="1"/>
      <c r="K148" s="1"/>
    </row>
    <row r="149" spans="1:11" x14ac:dyDescent="0.2">
      <c r="A149" s="4"/>
      <c r="B149" s="3"/>
      <c r="C149" s="2"/>
      <c r="D149" s="2"/>
      <c r="E149" s="2"/>
      <c r="F149" s="2"/>
      <c r="G149" s="1"/>
      <c r="H149" s="1"/>
      <c r="I149" s="1"/>
      <c r="J149" s="1"/>
      <c r="K149" s="1"/>
    </row>
    <row r="150" spans="1:11" x14ac:dyDescent="0.2">
      <c r="A150" s="4"/>
      <c r="B150" s="3"/>
      <c r="C150" s="2"/>
      <c r="D150" s="2"/>
      <c r="E150" s="2"/>
      <c r="F150" s="2"/>
      <c r="G150" s="1"/>
      <c r="H150" s="1"/>
      <c r="I150" s="1"/>
      <c r="J150" s="1"/>
      <c r="K150" s="1"/>
    </row>
    <row r="151" spans="1:11" x14ac:dyDescent="0.2">
      <c r="A151" s="4"/>
      <c r="B151" s="3"/>
      <c r="C151" s="2"/>
      <c r="D151" s="2"/>
      <c r="E151" s="2"/>
      <c r="F151" s="2"/>
      <c r="G151" s="1"/>
      <c r="H151" s="1"/>
      <c r="I151" s="1"/>
      <c r="J151" s="1"/>
      <c r="K151" s="1"/>
    </row>
    <row r="152" spans="1:11" x14ac:dyDescent="0.2">
      <c r="A152" s="4"/>
      <c r="B152" s="3"/>
      <c r="C152" s="2"/>
      <c r="D152" s="2"/>
      <c r="E152" s="2"/>
      <c r="F152" s="2"/>
      <c r="G152" s="1"/>
      <c r="H152" s="1"/>
      <c r="I152" s="1"/>
      <c r="J152" s="1"/>
      <c r="K152" s="1"/>
    </row>
    <row r="153" spans="1:11" x14ac:dyDescent="0.2">
      <c r="A153" s="4"/>
      <c r="B153" s="3"/>
      <c r="C153" s="2"/>
      <c r="D153" s="2"/>
      <c r="E153" s="2"/>
      <c r="F153" s="2"/>
      <c r="G153" s="1"/>
      <c r="H153" s="1"/>
      <c r="I153" s="1"/>
      <c r="J153" s="1"/>
      <c r="K153" s="1"/>
    </row>
    <row r="154" spans="1:11" x14ac:dyDescent="0.2">
      <c r="A154" s="4"/>
      <c r="B154" s="3"/>
      <c r="C154" s="2"/>
      <c r="D154" s="2"/>
      <c r="E154" s="2"/>
      <c r="F154" s="2"/>
      <c r="G154" s="1"/>
      <c r="H154" s="1"/>
      <c r="I154" s="1"/>
      <c r="J154" s="1"/>
      <c r="K154" s="1"/>
    </row>
    <row r="155" spans="1:11" x14ac:dyDescent="0.2">
      <c r="A155" s="4"/>
      <c r="B155" s="3"/>
      <c r="C155" s="2"/>
      <c r="D155" s="2"/>
      <c r="E155" s="2"/>
      <c r="F155" s="2"/>
      <c r="G155" s="1"/>
      <c r="H155" s="1"/>
      <c r="I155" s="1"/>
      <c r="J155" s="1"/>
      <c r="K155" s="1"/>
    </row>
    <row r="156" spans="1:11" x14ac:dyDescent="0.2">
      <c r="A156" s="4"/>
      <c r="B156" s="3"/>
      <c r="C156" s="2"/>
      <c r="D156" s="2"/>
      <c r="E156" s="2"/>
      <c r="F156" s="2"/>
      <c r="G156" s="1"/>
      <c r="H156" s="1"/>
      <c r="I156" s="1"/>
      <c r="J156" s="1"/>
      <c r="K156" s="1"/>
    </row>
    <row r="157" spans="1:11" x14ac:dyDescent="0.2">
      <c r="A157" s="4"/>
      <c r="B157" s="3"/>
      <c r="C157" s="2"/>
      <c r="D157" s="2"/>
      <c r="E157" s="2"/>
      <c r="F157" s="2"/>
      <c r="G157" s="1"/>
      <c r="H157" s="1"/>
      <c r="I157" s="1"/>
      <c r="J157" s="1"/>
      <c r="K157" s="1"/>
    </row>
    <row r="158" spans="1:11" x14ac:dyDescent="0.2">
      <c r="A158" s="4"/>
      <c r="B158" s="3"/>
      <c r="C158" s="2"/>
      <c r="D158" s="2"/>
      <c r="E158" s="2"/>
      <c r="F158" s="2"/>
      <c r="G158" s="1"/>
      <c r="H158" s="1"/>
      <c r="I158" s="1"/>
      <c r="J158" s="1"/>
      <c r="K158" s="1"/>
    </row>
    <row r="159" spans="1:11" x14ac:dyDescent="0.2">
      <c r="A159" s="4"/>
      <c r="B159" s="3"/>
      <c r="C159" s="2"/>
      <c r="D159" s="2"/>
      <c r="E159" s="2"/>
      <c r="F159" s="2"/>
      <c r="G159" s="1"/>
      <c r="H159" s="1"/>
      <c r="I159" s="1"/>
      <c r="J159" s="1"/>
      <c r="K159" s="1"/>
    </row>
    <row r="160" spans="1:11" x14ac:dyDescent="0.2">
      <c r="A160" s="4"/>
      <c r="B160" s="3"/>
      <c r="C160" s="2"/>
      <c r="D160" s="2"/>
      <c r="E160" s="2"/>
      <c r="F160" s="2"/>
      <c r="G160" s="1"/>
      <c r="H160" s="1"/>
      <c r="I160" s="1"/>
      <c r="J160" s="1"/>
      <c r="K160" s="1"/>
    </row>
    <row r="161" spans="1:11" x14ac:dyDescent="0.2">
      <c r="A161" s="4"/>
      <c r="B161" s="3"/>
      <c r="C161" s="2"/>
      <c r="D161" s="2"/>
      <c r="E161" s="2"/>
      <c r="F161" s="2"/>
      <c r="G161" s="1"/>
      <c r="H161" s="1"/>
      <c r="I161" s="1"/>
      <c r="J161" s="1"/>
      <c r="K161" s="1"/>
    </row>
    <row r="162" spans="1:11" x14ac:dyDescent="0.2">
      <c r="A162" s="4"/>
      <c r="B162" s="3"/>
      <c r="C162" s="2"/>
      <c r="D162" s="2"/>
      <c r="E162" s="2"/>
      <c r="F162" s="2"/>
      <c r="G162" s="1"/>
      <c r="H162" s="1"/>
      <c r="I162" s="1"/>
      <c r="J162" s="1"/>
      <c r="K162" s="1"/>
    </row>
    <row r="163" spans="1:11" x14ac:dyDescent="0.2">
      <c r="A163" s="4"/>
      <c r="B163" s="3"/>
      <c r="C163" s="2"/>
      <c r="D163" s="2"/>
      <c r="E163" s="2"/>
      <c r="F163" s="2"/>
      <c r="G163" s="1"/>
      <c r="H163" s="1"/>
      <c r="I163" s="1"/>
      <c r="J163" s="1"/>
      <c r="K163" s="1"/>
    </row>
    <row r="164" spans="1:11" x14ac:dyDescent="0.2">
      <c r="A164" s="4"/>
      <c r="B164" s="3"/>
      <c r="C164" s="2"/>
      <c r="D164" s="2"/>
      <c r="E164" s="2"/>
      <c r="F164" s="2"/>
      <c r="G164" s="1"/>
      <c r="H164" s="1"/>
      <c r="I164" s="1"/>
      <c r="J164" s="1"/>
      <c r="K164" s="1"/>
    </row>
    <row r="165" spans="1:11" x14ac:dyDescent="0.2">
      <c r="A165" s="4"/>
      <c r="B165" s="3"/>
      <c r="C165" s="2"/>
      <c r="D165" s="2"/>
      <c r="E165" s="2"/>
      <c r="F165" s="2"/>
      <c r="G165" s="1"/>
      <c r="H165" s="1"/>
      <c r="I165" s="1"/>
      <c r="J165" s="1"/>
      <c r="K165" s="1"/>
    </row>
    <row r="166" spans="1:11" x14ac:dyDescent="0.2">
      <c r="A166" s="4"/>
      <c r="B166" s="3"/>
      <c r="C166" s="2"/>
      <c r="D166" s="2"/>
      <c r="E166" s="2"/>
      <c r="F166" s="2"/>
      <c r="G166" s="1"/>
      <c r="H166" s="1"/>
      <c r="I166" s="1"/>
      <c r="J166" s="1"/>
      <c r="K166" s="1"/>
    </row>
    <row r="167" spans="1:11" x14ac:dyDescent="0.2">
      <c r="A167" s="4"/>
      <c r="B167" s="3"/>
      <c r="C167" s="2"/>
      <c r="D167" s="2"/>
      <c r="E167" s="2"/>
      <c r="F167" s="2"/>
      <c r="G167" s="1"/>
      <c r="H167" s="1"/>
      <c r="I167" s="1"/>
      <c r="J167" s="1"/>
      <c r="K167" s="1"/>
    </row>
    <row r="168" spans="1:11" x14ac:dyDescent="0.2">
      <c r="A168" s="4"/>
      <c r="B168" s="3"/>
      <c r="C168" s="2"/>
      <c r="D168" s="2"/>
      <c r="E168" s="2"/>
      <c r="F168" s="2"/>
      <c r="G168" s="1"/>
      <c r="H168" s="1"/>
      <c r="I168" s="1"/>
      <c r="J168" s="1"/>
      <c r="K168" s="1"/>
    </row>
    <row r="169" spans="1:11" x14ac:dyDescent="0.2">
      <c r="A169" s="4"/>
      <c r="B169" s="3"/>
      <c r="C169" s="2"/>
      <c r="D169" s="2"/>
      <c r="E169" s="2"/>
      <c r="F169" s="2"/>
      <c r="G169" s="1"/>
      <c r="H169" s="1"/>
      <c r="I169" s="1"/>
      <c r="J169" s="1"/>
      <c r="K169" s="1"/>
    </row>
    <row r="170" spans="1:11" x14ac:dyDescent="0.2">
      <c r="A170" s="4"/>
      <c r="B170" s="3"/>
      <c r="C170" s="2"/>
      <c r="D170" s="2"/>
      <c r="E170" s="2"/>
      <c r="F170" s="2"/>
      <c r="G170" s="1"/>
      <c r="H170" s="1"/>
      <c r="I170" s="1"/>
      <c r="J170" s="1"/>
      <c r="K170" s="1"/>
    </row>
    <row r="171" spans="1:11" x14ac:dyDescent="0.2">
      <c r="A171" s="4"/>
      <c r="B171" s="3"/>
      <c r="C171" s="2"/>
      <c r="D171" s="2"/>
      <c r="E171" s="2"/>
      <c r="F171" s="2"/>
      <c r="G171" s="1"/>
      <c r="H171" s="1"/>
      <c r="I171" s="1"/>
      <c r="J171" s="1"/>
      <c r="K171" s="1"/>
    </row>
    <row r="172" spans="1:11" x14ac:dyDescent="0.2">
      <c r="A172" s="4"/>
      <c r="B172" s="3"/>
      <c r="C172" s="2"/>
      <c r="D172" s="2"/>
      <c r="E172" s="2"/>
      <c r="F172" s="2"/>
      <c r="G172" s="1"/>
      <c r="H172" s="1"/>
      <c r="I172" s="1"/>
      <c r="J172" s="1"/>
      <c r="K172" s="1"/>
    </row>
    <row r="173" spans="1:11" x14ac:dyDescent="0.2">
      <c r="A173" s="4"/>
      <c r="B173" s="3"/>
      <c r="C173" s="2"/>
      <c r="D173" s="2"/>
      <c r="E173" s="2"/>
      <c r="F173" s="2"/>
      <c r="G173" s="1"/>
      <c r="H173" s="1"/>
      <c r="I173" s="1"/>
      <c r="J173" s="1"/>
      <c r="K173" s="1"/>
    </row>
    <row r="174" spans="1:11" x14ac:dyDescent="0.2">
      <c r="A174" s="4"/>
      <c r="B174" s="3"/>
      <c r="C174" s="2"/>
      <c r="D174" s="2"/>
      <c r="E174" s="2"/>
      <c r="F174" s="2"/>
      <c r="G174" s="1"/>
      <c r="H174" s="1"/>
      <c r="I174" s="1"/>
      <c r="J174" s="1"/>
      <c r="K174" s="1"/>
    </row>
    <row r="175" spans="1:11" x14ac:dyDescent="0.2">
      <c r="A175" s="4"/>
      <c r="B175" s="3"/>
      <c r="C175" s="2"/>
      <c r="D175" s="2"/>
      <c r="E175" s="2"/>
      <c r="F175" s="2"/>
      <c r="G175" s="1"/>
      <c r="H175" s="1"/>
      <c r="I175" s="1"/>
      <c r="J175" s="1"/>
      <c r="K175" s="1"/>
    </row>
    <row r="176" spans="1:11" x14ac:dyDescent="0.2">
      <c r="A176" s="4"/>
      <c r="B176" s="3"/>
      <c r="C176" s="2"/>
      <c r="D176" s="2"/>
      <c r="E176" s="2"/>
      <c r="F176" s="2"/>
      <c r="G176" s="1"/>
      <c r="H176" s="1"/>
      <c r="I176" s="1"/>
      <c r="J176" s="1"/>
      <c r="K176" s="1"/>
    </row>
    <row r="177" spans="1:11" x14ac:dyDescent="0.2">
      <c r="A177" s="4"/>
      <c r="B177" s="3"/>
      <c r="C177" s="2"/>
      <c r="D177" s="2"/>
      <c r="E177" s="2"/>
      <c r="F177" s="2"/>
      <c r="G177" s="1"/>
      <c r="H177" s="1"/>
      <c r="I177" s="1"/>
      <c r="J177" s="1"/>
      <c r="K177" s="1"/>
    </row>
    <row r="178" spans="1:11" x14ac:dyDescent="0.2">
      <c r="A178" s="4"/>
      <c r="B178" s="3"/>
      <c r="C178" s="2"/>
      <c r="D178" s="2"/>
      <c r="E178" s="2"/>
      <c r="F178" s="2"/>
      <c r="G178" s="1"/>
      <c r="H178" s="1"/>
      <c r="I178" s="1"/>
      <c r="J178" s="1"/>
      <c r="K178" s="1"/>
    </row>
    <row r="179" spans="1:11" x14ac:dyDescent="0.2">
      <c r="A179" s="4"/>
      <c r="B179" s="3"/>
      <c r="C179" s="2"/>
      <c r="D179" s="2"/>
      <c r="E179" s="2"/>
      <c r="F179" s="2"/>
      <c r="G179" s="1"/>
      <c r="H179" s="1"/>
      <c r="I179" s="1"/>
      <c r="J179" s="1"/>
      <c r="K179" s="1"/>
    </row>
    <row r="180" spans="1:11" x14ac:dyDescent="0.2">
      <c r="A180" s="4"/>
      <c r="B180" s="3"/>
      <c r="C180" s="2"/>
      <c r="D180" s="2"/>
      <c r="E180" s="2"/>
      <c r="F180" s="2"/>
      <c r="G180" s="1"/>
      <c r="H180" s="1"/>
      <c r="I180" s="1"/>
      <c r="J180" s="1"/>
      <c r="K180" s="1"/>
    </row>
    <row r="181" spans="1:11" x14ac:dyDescent="0.2">
      <c r="A181" s="4"/>
      <c r="B181" s="3"/>
      <c r="C181" s="2"/>
      <c r="D181" s="2"/>
      <c r="E181" s="2"/>
      <c r="F181" s="2"/>
      <c r="G181" s="1"/>
      <c r="H181" s="1"/>
      <c r="I181" s="1"/>
      <c r="J181" s="1"/>
      <c r="K181" s="1"/>
    </row>
    <row r="182" spans="1:11" x14ac:dyDescent="0.2">
      <c r="A182" s="4"/>
      <c r="B182" s="3"/>
      <c r="C182" s="2"/>
      <c r="D182" s="2"/>
      <c r="E182" s="2"/>
      <c r="F182" s="2"/>
      <c r="G182" s="1"/>
      <c r="H182" s="1"/>
      <c r="I182" s="1"/>
      <c r="J182" s="1"/>
      <c r="K182" s="1"/>
    </row>
    <row r="183" spans="1:11" x14ac:dyDescent="0.2">
      <c r="A183" s="4"/>
      <c r="B183" s="3"/>
      <c r="C183" s="2"/>
      <c r="D183" s="2"/>
      <c r="E183" s="2"/>
      <c r="F183" s="2"/>
      <c r="G183" s="1"/>
      <c r="H183" s="1"/>
      <c r="I183" s="1"/>
      <c r="J183" s="1"/>
      <c r="K183" s="1"/>
    </row>
    <row r="184" spans="1:11" x14ac:dyDescent="0.2">
      <c r="A184" s="4"/>
      <c r="B184" s="3"/>
      <c r="C184" s="2"/>
      <c r="D184" s="2"/>
      <c r="E184" s="2"/>
      <c r="F184" s="2"/>
      <c r="G184" s="1"/>
      <c r="H184" s="1"/>
      <c r="I184" s="1"/>
      <c r="J184" s="1"/>
      <c r="K184" s="1"/>
    </row>
    <row r="185" spans="1:11" x14ac:dyDescent="0.2">
      <c r="A185" s="4"/>
      <c r="B185" s="3"/>
      <c r="C185" s="2"/>
      <c r="D185" s="2"/>
      <c r="E185" s="2"/>
      <c r="F185" s="2"/>
      <c r="G185" s="1"/>
      <c r="H185" s="1"/>
      <c r="I185" s="1"/>
      <c r="J185" s="1"/>
      <c r="K185" s="1"/>
    </row>
    <row r="186" spans="1:11" x14ac:dyDescent="0.2">
      <c r="A186" s="4"/>
      <c r="B186" s="3"/>
      <c r="C186" s="2"/>
      <c r="D186" s="2"/>
      <c r="E186" s="2"/>
      <c r="F186" s="2"/>
      <c r="G186" s="1"/>
      <c r="H186" s="1"/>
      <c r="I186" s="1"/>
      <c r="J186" s="1"/>
      <c r="K186" s="1"/>
    </row>
    <row r="187" spans="1:11" x14ac:dyDescent="0.2">
      <c r="A187" s="4"/>
      <c r="B187" s="3"/>
      <c r="C187" s="2"/>
      <c r="D187" s="2"/>
      <c r="E187" s="2"/>
      <c r="F187" s="2"/>
      <c r="G187" s="1"/>
      <c r="H187" s="1"/>
      <c r="I187" s="1"/>
      <c r="J187" s="1"/>
      <c r="K187" s="1"/>
    </row>
    <row r="188" spans="1:11" x14ac:dyDescent="0.2">
      <c r="A188" s="4"/>
      <c r="B188" s="3"/>
      <c r="C188" s="2"/>
      <c r="D188" s="2"/>
      <c r="E188" s="2"/>
      <c r="F188" s="2"/>
      <c r="G188" s="1"/>
      <c r="H188" s="1"/>
      <c r="I188" s="1"/>
      <c r="J188" s="1"/>
      <c r="K188" s="1"/>
    </row>
    <row r="189" spans="1:11" x14ac:dyDescent="0.2">
      <c r="A189" s="4"/>
      <c r="B189" s="3"/>
      <c r="C189" s="2"/>
      <c r="D189" s="2"/>
      <c r="E189" s="2"/>
      <c r="F189" s="2"/>
      <c r="G189" s="1"/>
      <c r="H189" s="1"/>
      <c r="I189" s="1"/>
      <c r="J189" s="1"/>
      <c r="K189" s="1"/>
    </row>
    <row r="190" spans="1:11" x14ac:dyDescent="0.2">
      <c r="A190" s="4"/>
      <c r="B190" s="3"/>
      <c r="C190" s="2"/>
      <c r="D190" s="2"/>
      <c r="E190" s="2"/>
      <c r="F190" s="2"/>
      <c r="G190" s="1"/>
      <c r="H190" s="1"/>
      <c r="I190" s="1"/>
      <c r="J190" s="1"/>
      <c r="K190" s="1"/>
    </row>
    <row r="191" spans="1:11" x14ac:dyDescent="0.2">
      <c r="A191" s="4"/>
      <c r="B191" s="3"/>
      <c r="C191" s="2"/>
      <c r="D191" s="2"/>
      <c r="E191" s="2"/>
      <c r="F191" s="2"/>
      <c r="G191" s="1"/>
      <c r="H191" s="1"/>
      <c r="I191" s="1"/>
      <c r="J191" s="1"/>
      <c r="K191" s="1"/>
    </row>
    <row r="192" spans="1:11" x14ac:dyDescent="0.2">
      <c r="A192" s="4"/>
      <c r="B192" s="3"/>
      <c r="C192" s="2"/>
      <c r="D192" s="2"/>
      <c r="E192" s="2"/>
      <c r="F192" s="2"/>
      <c r="G192" s="1"/>
      <c r="H192" s="1"/>
      <c r="I192" s="1"/>
      <c r="J192" s="1"/>
      <c r="K192" s="1"/>
    </row>
    <row r="193" spans="1:11" x14ac:dyDescent="0.2">
      <c r="A193" s="4"/>
      <c r="B193" s="3"/>
      <c r="C193" s="2"/>
      <c r="D193" s="2"/>
      <c r="E193" s="2"/>
      <c r="F193" s="2"/>
      <c r="G193" s="1"/>
      <c r="H193" s="1"/>
      <c r="I193" s="1"/>
      <c r="J193" s="1"/>
      <c r="K193" s="1"/>
    </row>
    <row r="194" spans="1:11" x14ac:dyDescent="0.2">
      <c r="A194" s="4"/>
      <c r="B194" s="3"/>
      <c r="C194" s="2"/>
      <c r="D194" s="2"/>
      <c r="E194" s="2"/>
      <c r="F194" s="2"/>
      <c r="G194" s="1"/>
      <c r="H194" s="1"/>
      <c r="I194" s="1"/>
      <c r="J194" s="1"/>
      <c r="K194" s="1"/>
    </row>
    <row r="195" spans="1:11" x14ac:dyDescent="0.2">
      <c r="A195" s="4"/>
      <c r="B195" s="3"/>
      <c r="C195" s="2"/>
      <c r="D195" s="2"/>
      <c r="E195" s="2"/>
      <c r="F195" s="2"/>
      <c r="G195" s="1"/>
      <c r="H195" s="1"/>
      <c r="I195" s="1"/>
      <c r="J195" s="1"/>
      <c r="K195" s="1"/>
    </row>
    <row r="196" spans="1:11" x14ac:dyDescent="0.2">
      <c r="A196" s="4"/>
      <c r="B196" s="3"/>
      <c r="C196" s="2"/>
      <c r="D196" s="2"/>
      <c r="E196" s="2"/>
      <c r="F196" s="2"/>
      <c r="G196" s="1"/>
      <c r="H196" s="1"/>
      <c r="I196" s="1"/>
      <c r="J196" s="1"/>
      <c r="K196" s="1"/>
    </row>
    <row r="197" spans="1:11" x14ac:dyDescent="0.2">
      <c r="A197" s="4"/>
      <c r="B197" s="3"/>
      <c r="C197" s="2"/>
      <c r="D197" s="2"/>
      <c r="E197" s="2"/>
      <c r="F197" s="2"/>
      <c r="G197" s="1"/>
      <c r="H197" s="1"/>
      <c r="I197" s="1"/>
      <c r="J197" s="1"/>
      <c r="K197" s="1"/>
    </row>
    <row r="198" spans="1:11" x14ac:dyDescent="0.2">
      <c r="A198" s="4"/>
      <c r="B198" s="3"/>
      <c r="C198" s="2"/>
      <c r="D198" s="2"/>
      <c r="E198" s="2"/>
      <c r="F198" s="2"/>
      <c r="G198" s="1"/>
      <c r="H198" s="1"/>
      <c r="I198" s="1"/>
      <c r="J198" s="1"/>
      <c r="K198" s="1"/>
    </row>
    <row r="199" spans="1:11" x14ac:dyDescent="0.2">
      <c r="A199" s="4"/>
      <c r="B199" s="3"/>
      <c r="C199" s="2"/>
      <c r="D199" s="2"/>
      <c r="E199" s="2"/>
      <c r="F199" s="2"/>
      <c r="G199" s="1"/>
      <c r="H199" s="1"/>
      <c r="I199" s="1"/>
      <c r="J199" s="1"/>
      <c r="K199" s="1"/>
    </row>
    <row r="200" spans="1:11" x14ac:dyDescent="0.2">
      <c r="A200" s="4"/>
      <c r="B200" s="3"/>
      <c r="C200" s="2"/>
      <c r="D200" s="2"/>
      <c r="E200" s="2"/>
      <c r="F200" s="2"/>
      <c r="G200" s="1"/>
      <c r="H200" s="1"/>
      <c r="I200" s="1"/>
      <c r="J200" s="1"/>
      <c r="K200" s="1"/>
    </row>
    <row r="201" spans="1:11" x14ac:dyDescent="0.2">
      <c r="A201" s="4"/>
      <c r="B201" s="3"/>
      <c r="C201" s="2"/>
      <c r="D201" s="2"/>
      <c r="E201" s="2"/>
      <c r="F201" s="2"/>
      <c r="G201" s="1"/>
      <c r="H201" s="1"/>
      <c r="I201" s="1"/>
      <c r="J201" s="1"/>
      <c r="K201" s="1"/>
    </row>
    <row r="202" spans="1:11" x14ac:dyDescent="0.2">
      <c r="A202" s="4"/>
      <c r="B202" s="3"/>
      <c r="C202" s="2"/>
      <c r="D202" s="2"/>
      <c r="E202" s="2"/>
      <c r="F202" s="2"/>
      <c r="G202" s="1"/>
      <c r="H202" s="1"/>
      <c r="I202" s="1"/>
      <c r="J202" s="1"/>
      <c r="K202" s="1"/>
    </row>
    <row r="203" spans="1:11" x14ac:dyDescent="0.2">
      <c r="A203" s="4"/>
      <c r="B203" s="3"/>
      <c r="C203" s="2"/>
      <c r="D203" s="2"/>
      <c r="E203" s="2"/>
      <c r="F203" s="2"/>
      <c r="G203" s="1"/>
      <c r="H203" s="1"/>
      <c r="I203" s="1"/>
      <c r="J203" s="1"/>
      <c r="K203" s="1"/>
    </row>
    <row r="204" spans="1:11" x14ac:dyDescent="0.2">
      <c r="A204" s="4"/>
      <c r="B204" s="3"/>
      <c r="C204" s="2"/>
      <c r="D204" s="2"/>
      <c r="E204" s="2"/>
      <c r="F204" s="2"/>
      <c r="G204" s="1"/>
      <c r="H204" s="1"/>
      <c r="I204" s="1"/>
      <c r="J204" s="1"/>
      <c r="K204" s="1"/>
    </row>
    <row r="205" spans="1:11" x14ac:dyDescent="0.2">
      <c r="A205" s="4"/>
      <c r="B205" s="3"/>
      <c r="C205" s="2"/>
      <c r="D205" s="2"/>
      <c r="E205" s="2"/>
      <c r="F205" s="2"/>
      <c r="G205" s="1"/>
      <c r="H205" s="1"/>
      <c r="I205" s="1"/>
      <c r="J205" s="1"/>
      <c r="K205" s="1"/>
    </row>
    <row r="206" spans="1:11" x14ac:dyDescent="0.2">
      <c r="A206" s="4"/>
      <c r="B206" s="3"/>
      <c r="C206" s="2"/>
      <c r="D206" s="2"/>
      <c r="E206" s="2"/>
      <c r="F206" s="2"/>
      <c r="G206" s="1"/>
      <c r="H206" s="1"/>
      <c r="I206" s="1"/>
      <c r="J206" s="1"/>
      <c r="K206" s="1"/>
    </row>
    <row r="207" spans="1:11" x14ac:dyDescent="0.2">
      <c r="A207" s="4"/>
      <c r="B207" s="3"/>
      <c r="C207" s="2"/>
      <c r="D207" s="2"/>
      <c r="E207" s="2"/>
      <c r="F207" s="2"/>
      <c r="G207" s="1"/>
      <c r="H207" s="1"/>
      <c r="I207" s="1"/>
      <c r="J207" s="1"/>
      <c r="K207" s="1"/>
    </row>
    <row r="208" spans="1:11" x14ac:dyDescent="0.2">
      <c r="A208" s="4"/>
      <c r="B208" s="3"/>
      <c r="C208" s="2"/>
      <c r="D208" s="2"/>
      <c r="E208" s="2"/>
      <c r="F208" s="2"/>
      <c r="G208" s="1"/>
      <c r="H208" s="1"/>
      <c r="I208" s="1"/>
      <c r="J208" s="1"/>
      <c r="K208" s="1"/>
    </row>
    <row r="209" spans="1:11" x14ac:dyDescent="0.2">
      <c r="A209" s="4"/>
      <c r="B209" s="3"/>
      <c r="C209" s="2"/>
      <c r="D209" s="2"/>
      <c r="E209" s="2"/>
      <c r="F209" s="2"/>
      <c r="G209" s="1"/>
      <c r="H209" s="1"/>
      <c r="I209" s="1"/>
      <c r="J209" s="1"/>
      <c r="K209" s="1"/>
    </row>
    <row r="210" spans="1:11" x14ac:dyDescent="0.2">
      <c r="A210" s="4"/>
      <c r="B210" s="3"/>
      <c r="C210" s="2"/>
      <c r="D210" s="2"/>
      <c r="E210" s="2"/>
      <c r="F210" s="2"/>
      <c r="G210" s="1"/>
      <c r="H210" s="1"/>
      <c r="I210" s="1"/>
      <c r="J210" s="1"/>
      <c r="K210" s="1"/>
    </row>
    <row r="211" spans="1:11" x14ac:dyDescent="0.2">
      <c r="A211" s="4"/>
      <c r="B211" s="3"/>
      <c r="C211" s="2"/>
      <c r="D211" s="2"/>
      <c r="E211" s="2"/>
      <c r="F211" s="2"/>
      <c r="G211" s="1"/>
      <c r="H211" s="1"/>
      <c r="I211" s="1"/>
      <c r="J211" s="1"/>
      <c r="K211" s="1"/>
    </row>
    <row r="212" spans="1:11" x14ac:dyDescent="0.2">
      <c r="A212" s="4"/>
      <c r="B212" s="3"/>
      <c r="C212" s="2"/>
      <c r="D212" s="2"/>
      <c r="E212" s="2"/>
      <c r="F212" s="2"/>
      <c r="G212" s="1"/>
      <c r="H212" s="1"/>
      <c r="I212" s="1"/>
      <c r="J212" s="1"/>
      <c r="K212" s="1"/>
    </row>
    <row r="213" spans="1:11" x14ac:dyDescent="0.2">
      <c r="A213" s="4"/>
      <c r="B213" s="3"/>
      <c r="C213" s="2"/>
      <c r="D213" s="2"/>
      <c r="E213" s="2"/>
      <c r="F213" s="2"/>
      <c r="G213" s="1"/>
      <c r="H213" s="1"/>
      <c r="I213" s="1"/>
      <c r="J213" s="1"/>
      <c r="K213" s="1"/>
    </row>
    <row r="214" spans="1:11" x14ac:dyDescent="0.2">
      <c r="A214" s="4"/>
      <c r="B214" s="3"/>
      <c r="C214" s="2"/>
      <c r="D214" s="2"/>
      <c r="E214" s="2"/>
      <c r="F214" s="2"/>
      <c r="G214" s="1"/>
      <c r="H214" s="1"/>
      <c r="I214" s="1"/>
      <c r="J214" s="1"/>
      <c r="K214" s="1"/>
    </row>
    <row r="215" spans="1:11" x14ac:dyDescent="0.2">
      <c r="A215" s="4"/>
      <c r="B215" s="3"/>
      <c r="C215" s="2"/>
      <c r="D215" s="2"/>
      <c r="E215" s="2"/>
      <c r="F215" s="2"/>
      <c r="G215" s="1"/>
      <c r="H215" s="1"/>
      <c r="I215" s="1"/>
      <c r="J215" s="1"/>
      <c r="K215" s="1"/>
    </row>
    <row r="216" spans="1:11" x14ac:dyDescent="0.2">
      <c r="A216" s="4"/>
      <c r="B216" s="3"/>
      <c r="C216" s="2"/>
      <c r="D216" s="2"/>
      <c r="E216" s="2"/>
      <c r="F216" s="2"/>
      <c r="G216" s="1"/>
      <c r="H216" s="1"/>
      <c r="I216" s="1"/>
      <c r="J216" s="1"/>
      <c r="K216" s="1"/>
    </row>
    <row r="217" spans="1:11" x14ac:dyDescent="0.2">
      <c r="A217" s="4"/>
      <c r="B217" s="3"/>
      <c r="C217" s="2"/>
      <c r="D217" s="2"/>
      <c r="E217" s="2"/>
      <c r="F217" s="2"/>
      <c r="G217" s="1"/>
      <c r="H217" s="1"/>
      <c r="I217" s="1"/>
      <c r="J217" s="1"/>
      <c r="K217" s="1"/>
    </row>
    <row r="218" spans="1:11" x14ac:dyDescent="0.2">
      <c r="A218" s="4"/>
      <c r="B218" s="3"/>
      <c r="C218" s="2"/>
      <c r="D218" s="2"/>
      <c r="E218" s="2"/>
      <c r="F218" s="2"/>
      <c r="G218" s="1"/>
      <c r="H218" s="1"/>
      <c r="I218" s="1"/>
      <c r="J218" s="1"/>
      <c r="K218" s="1"/>
    </row>
    <row r="219" spans="1:11" x14ac:dyDescent="0.2">
      <c r="A219" s="4"/>
      <c r="B219" s="3"/>
      <c r="C219" s="2"/>
      <c r="D219" s="2"/>
      <c r="E219" s="2"/>
      <c r="F219" s="2"/>
      <c r="G219" s="1"/>
      <c r="H219" s="1"/>
      <c r="I219" s="1"/>
      <c r="J219" s="1"/>
      <c r="K219" s="1"/>
    </row>
    <row r="220" spans="1:11" x14ac:dyDescent="0.2">
      <c r="A220" s="4"/>
      <c r="B220" s="3"/>
      <c r="C220" s="2"/>
      <c r="D220" s="2"/>
      <c r="E220" s="2"/>
      <c r="F220" s="2"/>
      <c r="G220" s="1"/>
      <c r="H220" s="1"/>
      <c r="I220" s="1"/>
      <c r="J220" s="1"/>
      <c r="K220" s="1"/>
    </row>
    <row r="221" spans="1:11" x14ac:dyDescent="0.2">
      <c r="A221" s="4"/>
      <c r="B221" s="3"/>
      <c r="C221" s="2"/>
      <c r="D221" s="2"/>
      <c r="E221" s="2"/>
      <c r="F221" s="2"/>
      <c r="G221" s="1"/>
      <c r="H221" s="1"/>
      <c r="I221" s="1"/>
      <c r="J221" s="1"/>
      <c r="K221" s="1"/>
    </row>
    <row r="222" spans="1:11" x14ac:dyDescent="0.2">
      <c r="A222" s="4"/>
      <c r="B222" s="3"/>
      <c r="C222" s="2"/>
      <c r="D222" s="2"/>
      <c r="E222" s="2"/>
      <c r="F222" s="2"/>
      <c r="G222" s="1"/>
      <c r="H222" s="1"/>
      <c r="I222" s="1"/>
      <c r="J222" s="1"/>
      <c r="K222" s="1"/>
    </row>
    <row r="223" spans="1:11" x14ac:dyDescent="0.2">
      <c r="A223" s="4"/>
      <c r="B223" s="3"/>
      <c r="C223" s="2"/>
      <c r="D223" s="2"/>
      <c r="E223" s="2"/>
      <c r="F223" s="2"/>
      <c r="G223" s="1"/>
      <c r="H223" s="1"/>
      <c r="I223" s="1"/>
      <c r="J223" s="1"/>
      <c r="K223" s="1"/>
    </row>
    <row r="224" spans="1:11" x14ac:dyDescent="0.2">
      <c r="A224" s="4"/>
      <c r="B224" s="3"/>
      <c r="C224" s="2"/>
      <c r="D224" s="2"/>
      <c r="E224" s="2"/>
      <c r="F224" s="2"/>
      <c r="G224" s="1"/>
      <c r="H224" s="1"/>
      <c r="I224" s="1"/>
      <c r="J224" s="1"/>
      <c r="K224" s="1"/>
    </row>
    <row r="225" spans="1:11" x14ac:dyDescent="0.2">
      <c r="A225" s="4"/>
      <c r="B225" s="3"/>
      <c r="C225" s="2"/>
      <c r="D225" s="2"/>
      <c r="E225" s="2"/>
      <c r="F225" s="2"/>
      <c r="G225" s="1"/>
      <c r="H225" s="1"/>
      <c r="I225" s="1"/>
      <c r="J225" s="1"/>
      <c r="K225" s="1"/>
    </row>
    <row r="226" spans="1:11" x14ac:dyDescent="0.2">
      <c r="A226" s="4"/>
      <c r="B226" s="3"/>
      <c r="C226" s="2"/>
      <c r="D226" s="2"/>
      <c r="E226" s="2"/>
      <c r="F226" s="2"/>
      <c r="G226" s="1"/>
      <c r="H226" s="1"/>
      <c r="I226" s="1"/>
      <c r="J226" s="1"/>
      <c r="K226" s="1"/>
    </row>
    <row r="227" spans="1:11" x14ac:dyDescent="0.2">
      <c r="A227" s="4"/>
      <c r="B227" s="3"/>
      <c r="C227" s="2"/>
      <c r="D227" s="2"/>
      <c r="E227" s="2"/>
      <c r="F227" s="2"/>
      <c r="G227" s="1"/>
      <c r="H227" s="1"/>
      <c r="I227" s="1"/>
      <c r="J227" s="1"/>
      <c r="K227" s="1"/>
    </row>
    <row r="228" spans="1:11" x14ac:dyDescent="0.2">
      <c r="A228" s="4"/>
      <c r="B228" s="3"/>
      <c r="C228" s="2"/>
      <c r="D228" s="2"/>
      <c r="E228" s="2"/>
      <c r="F228" s="2"/>
      <c r="G228" s="1"/>
      <c r="H228" s="1"/>
      <c r="I228" s="1"/>
      <c r="J228" s="1"/>
      <c r="K228" s="1"/>
    </row>
    <row r="229" spans="1:11" x14ac:dyDescent="0.2">
      <c r="A229" s="4"/>
      <c r="B229" s="3"/>
      <c r="C229" s="2"/>
      <c r="D229" s="2"/>
      <c r="E229" s="2"/>
      <c r="F229" s="2"/>
      <c r="G229" s="1"/>
      <c r="H229" s="1"/>
      <c r="I229" s="1"/>
      <c r="J229" s="1"/>
      <c r="K229" s="1"/>
    </row>
    <row r="230" spans="1:11" x14ac:dyDescent="0.2">
      <c r="A230" s="4"/>
      <c r="B230" s="3"/>
      <c r="C230" s="2"/>
      <c r="D230" s="2"/>
      <c r="E230" s="2"/>
      <c r="F230" s="2"/>
      <c r="G230" s="1"/>
      <c r="H230" s="1"/>
      <c r="I230" s="1"/>
      <c r="J230" s="1"/>
      <c r="K230" s="1"/>
    </row>
    <row r="231" spans="1:11" x14ac:dyDescent="0.2">
      <c r="A231" s="4"/>
      <c r="B231" s="3"/>
      <c r="C231" s="2"/>
      <c r="D231" s="2"/>
      <c r="E231" s="2"/>
      <c r="F231" s="2"/>
      <c r="G231" s="1"/>
      <c r="H231" s="1"/>
      <c r="I231" s="1"/>
      <c r="J231" s="1"/>
      <c r="K231" s="1"/>
    </row>
    <row r="232" spans="1:11" x14ac:dyDescent="0.2">
      <c r="A232" s="4"/>
      <c r="B232" s="3"/>
      <c r="C232" s="2"/>
      <c r="D232" s="2"/>
      <c r="E232" s="2"/>
      <c r="F232" s="2"/>
      <c r="G232" s="1"/>
      <c r="H232" s="1"/>
      <c r="I232" s="1"/>
      <c r="J232" s="1"/>
      <c r="K232" s="1"/>
    </row>
    <row r="233" spans="1:11" x14ac:dyDescent="0.2">
      <c r="A233" s="4"/>
      <c r="B233" s="3"/>
      <c r="C233" s="2"/>
      <c r="D233" s="2"/>
      <c r="E233" s="2"/>
      <c r="F233" s="2"/>
      <c r="G233" s="1"/>
      <c r="H233" s="1"/>
      <c r="I233" s="1"/>
      <c r="J233" s="1"/>
      <c r="K233" s="1"/>
    </row>
    <row r="234" spans="1:11" x14ac:dyDescent="0.2">
      <c r="A234" s="4"/>
      <c r="B234" s="3"/>
      <c r="C234" s="2"/>
      <c r="D234" s="2"/>
      <c r="E234" s="2"/>
      <c r="F234" s="2"/>
      <c r="G234" s="1"/>
      <c r="H234" s="1"/>
      <c r="I234" s="1"/>
      <c r="J234" s="1"/>
      <c r="K234" s="1"/>
    </row>
    <row r="235" spans="1:11" x14ac:dyDescent="0.2">
      <c r="A235" s="4"/>
      <c r="B235" s="3"/>
      <c r="C235" s="2"/>
      <c r="D235" s="2"/>
      <c r="E235" s="2"/>
      <c r="F235" s="2"/>
      <c r="G235" s="1"/>
      <c r="H235" s="1"/>
      <c r="I235" s="1"/>
      <c r="J235" s="1"/>
      <c r="K235" s="1"/>
    </row>
    <row r="236" spans="1:11" x14ac:dyDescent="0.2">
      <c r="A236" s="4"/>
      <c r="B236" s="3"/>
      <c r="C236" s="2"/>
      <c r="D236" s="2"/>
      <c r="E236" s="2"/>
      <c r="F236" s="2"/>
      <c r="G236" s="1"/>
      <c r="H236" s="1"/>
      <c r="I236" s="1"/>
      <c r="J236" s="1"/>
      <c r="K236" s="1"/>
    </row>
    <row r="237" spans="1:11" x14ac:dyDescent="0.2">
      <c r="A237" s="4"/>
      <c r="B237" s="3"/>
      <c r="C237" s="2"/>
      <c r="D237" s="2"/>
      <c r="E237" s="2"/>
      <c r="F237" s="2"/>
      <c r="G237" s="1"/>
      <c r="H237" s="1"/>
      <c r="I237" s="1"/>
      <c r="J237" s="1"/>
      <c r="K237" s="1"/>
    </row>
    <row r="238" spans="1:11" x14ac:dyDescent="0.2">
      <c r="A238" s="4"/>
      <c r="B238" s="3"/>
      <c r="C238" s="2"/>
      <c r="D238" s="2"/>
      <c r="E238" s="2"/>
      <c r="F238" s="2"/>
      <c r="G238" s="1"/>
      <c r="H238" s="1"/>
      <c r="I238" s="1"/>
      <c r="J238" s="1"/>
      <c r="K238" s="1"/>
    </row>
    <row r="239" spans="1:11" x14ac:dyDescent="0.2">
      <c r="A239" s="4"/>
      <c r="B239" s="3"/>
      <c r="C239" s="2"/>
      <c r="D239" s="2"/>
      <c r="E239" s="2"/>
      <c r="F239" s="2"/>
      <c r="G239" s="1"/>
      <c r="H239" s="1"/>
      <c r="I239" s="1"/>
      <c r="J239" s="1"/>
      <c r="K239" s="1"/>
    </row>
    <row r="240" spans="1:11" x14ac:dyDescent="0.2">
      <c r="A240" s="4"/>
      <c r="B240" s="3"/>
      <c r="C240" s="2"/>
      <c r="D240" s="2"/>
      <c r="E240" s="2"/>
      <c r="F240" s="2"/>
      <c r="G240" s="1"/>
      <c r="H240" s="1"/>
      <c r="I240" s="1"/>
      <c r="J240" s="1"/>
      <c r="K240" s="1"/>
    </row>
    <row r="241" spans="1:11" x14ac:dyDescent="0.2">
      <c r="A241" s="4"/>
      <c r="B241" s="3"/>
      <c r="C241" s="2"/>
      <c r="D241" s="2"/>
      <c r="E241" s="2"/>
      <c r="F241" s="2"/>
      <c r="G241" s="1"/>
      <c r="H241" s="1"/>
      <c r="I241" s="1"/>
      <c r="J241" s="1"/>
      <c r="K241" s="1"/>
    </row>
    <row r="242" spans="1:11" x14ac:dyDescent="0.2">
      <c r="A242" s="4"/>
      <c r="B242" s="3"/>
      <c r="C242" s="2"/>
      <c r="D242" s="2"/>
      <c r="E242" s="2"/>
      <c r="F242" s="2"/>
      <c r="G242" s="1"/>
      <c r="H242" s="1"/>
      <c r="I242" s="1"/>
      <c r="J242" s="1"/>
      <c r="K242" s="1"/>
    </row>
    <row r="243" spans="1:11" x14ac:dyDescent="0.2">
      <c r="A243" s="4"/>
      <c r="B243" s="3"/>
      <c r="C243" s="2"/>
      <c r="D243" s="2"/>
      <c r="E243" s="2"/>
      <c r="F243" s="2"/>
      <c r="G243" s="1"/>
      <c r="H243" s="1"/>
      <c r="I243" s="1"/>
      <c r="J243" s="1"/>
      <c r="K243" s="1"/>
    </row>
    <row r="244" spans="1:11" x14ac:dyDescent="0.2">
      <c r="A244" s="4"/>
      <c r="B244" s="3"/>
      <c r="C244" s="2"/>
      <c r="D244" s="2"/>
      <c r="E244" s="2"/>
      <c r="F244" s="2"/>
      <c r="G244" s="1"/>
      <c r="H244" s="1"/>
      <c r="I244" s="1"/>
      <c r="J244" s="1"/>
      <c r="K244" s="1"/>
    </row>
    <row r="245" spans="1:11" x14ac:dyDescent="0.2">
      <c r="A245" s="4"/>
      <c r="B245" s="3"/>
      <c r="C245" s="2"/>
      <c r="D245" s="2"/>
      <c r="E245" s="2"/>
      <c r="F245" s="2"/>
      <c r="G245" s="1"/>
      <c r="H245" s="1"/>
      <c r="I245" s="1"/>
      <c r="J245" s="1"/>
      <c r="K245" s="1"/>
    </row>
    <row r="246" spans="1:11" x14ac:dyDescent="0.2">
      <c r="A246" s="4"/>
      <c r="B246" s="3"/>
      <c r="C246" s="2"/>
      <c r="D246" s="2"/>
      <c r="E246" s="2"/>
      <c r="F246" s="2"/>
      <c r="G246" s="1"/>
      <c r="H246" s="1"/>
      <c r="I246" s="1"/>
      <c r="J246" s="1"/>
      <c r="K246" s="1"/>
    </row>
    <row r="247" spans="1:11" x14ac:dyDescent="0.2">
      <c r="A247" s="4"/>
      <c r="B247" s="3"/>
      <c r="C247" s="2"/>
      <c r="D247" s="2"/>
      <c r="E247" s="2"/>
      <c r="F247" s="2"/>
      <c r="G247" s="1"/>
      <c r="H247" s="1"/>
      <c r="I247" s="1"/>
      <c r="J247" s="1"/>
      <c r="K247" s="1"/>
    </row>
    <row r="248" spans="1:11" x14ac:dyDescent="0.2">
      <c r="A248" s="4"/>
      <c r="B248" s="3"/>
      <c r="C248" s="2"/>
      <c r="D248" s="2"/>
      <c r="E248" s="2"/>
      <c r="F248" s="2"/>
      <c r="G248" s="1"/>
      <c r="H248" s="1"/>
      <c r="I248" s="1"/>
      <c r="J248" s="1"/>
      <c r="K248" s="1"/>
    </row>
    <row r="249" spans="1:11" x14ac:dyDescent="0.2">
      <c r="A249" s="4"/>
      <c r="B249" s="3"/>
      <c r="C249" s="2"/>
      <c r="D249" s="2"/>
      <c r="E249" s="2"/>
      <c r="F249" s="2"/>
      <c r="G249" s="1"/>
      <c r="H249" s="1"/>
      <c r="I249" s="1"/>
      <c r="J249" s="1"/>
      <c r="K249" s="1"/>
    </row>
    <row r="250" spans="1:11" x14ac:dyDescent="0.2">
      <c r="A250" s="4"/>
      <c r="B250" s="3"/>
      <c r="C250" s="2"/>
      <c r="D250" s="2"/>
      <c r="E250" s="2"/>
      <c r="F250" s="2"/>
      <c r="G250" s="1"/>
      <c r="H250" s="1"/>
      <c r="I250" s="1"/>
      <c r="J250" s="1"/>
      <c r="K250" s="1"/>
    </row>
    <row r="251" spans="1:11" x14ac:dyDescent="0.2">
      <c r="A251" s="4"/>
      <c r="B251" s="3"/>
      <c r="C251" s="2"/>
      <c r="D251" s="2"/>
      <c r="E251" s="2"/>
      <c r="F251" s="2"/>
      <c r="G251" s="1"/>
      <c r="H251" s="1"/>
      <c r="I251" s="1"/>
      <c r="J251" s="1"/>
      <c r="K251" s="1"/>
    </row>
    <row r="252" spans="1:11" x14ac:dyDescent="0.2">
      <c r="A252" s="4"/>
      <c r="B252" s="3"/>
      <c r="C252" s="2"/>
      <c r="D252" s="2"/>
      <c r="E252" s="2"/>
      <c r="F252" s="2"/>
      <c r="G252" s="1"/>
      <c r="H252" s="1"/>
      <c r="I252" s="1"/>
      <c r="J252" s="1"/>
      <c r="K252" s="1"/>
    </row>
    <row r="253" spans="1:11" x14ac:dyDescent="0.2">
      <c r="A253" s="4"/>
      <c r="B253" s="3"/>
      <c r="C253" s="2"/>
      <c r="D253" s="2"/>
      <c r="E253" s="2"/>
      <c r="F253" s="2"/>
      <c r="G253" s="1"/>
      <c r="H253" s="1"/>
      <c r="I253" s="1"/>
      <c r="J253" s="1"/>
      <c r="K253" s="1"/>
    </row>
    <row r="254" spans="1:11" x14ac:dyDescent="0.2">
      <c r="A254" s="4"/>
      <c r="B254" s="3"/>
      <c r="C254" s="2"/>
      <c r="D254" s="2"/>
      <c r="E254" s="2"/>
      <c r="F254" s="2"/>
      <c r="G254" s="1"/>
      <c r="H254" s="1"/>
      <c r="I254" s="1"/>
      <c r="J254" s="1"/>
      <c r="K254" s="1"/>
    </row>
  </sheetData>
  <mergeCells count="8">
    <mergeCell ref="L19:O19"/>
    <mergeCell ref="A1:A2"/>
    <mergeCell ref="B1:F1"/>
    <mergeCell ref="G1:K1"/>
    <mergeCell ref="L1:P1"/>
    <mergeCell ref="L4:P4"/>
    <mergeCell ref="L11:Q11"/>
    <mergeCell ref="L7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8D73-7B6D-EA4D-9A05-C2EBCF1FA8AA}">
  <dimension ref="A1:K19"/>
  <sheetViews>
    <sheetView tabSelected="1" zoomScale="141" workbookViewId="0">
      <selection activeCell="E19" sqref="E19"/>
    </sheetView>
  </sheetViews>
  <sheetFormatPr baseColWidth="10" defaultColWidth="8.83203125" defaultRowHeight="15" x14ac:dyDescent="0.2"/>
  <cols>
    <col min="3" max="3" width="10.33203125" bestFit="1" customWidth="1"/>
    <col min="4" max="4" width="13.83203125" customWidth="1"/>
    <col min="5" max="5" width="17.33203125" customWidth="1"/>
  </cols>
  <sheetData>
    <row r="1" spans="1:11" x14ac:dyDescent="0.2">
      <c r="A1" s="88" t="s">
        <v>81</v>
      </c>
      <c r="B1" s="88"/>
      <c r="C1" s="88"/>
      <c r="D1" s="88"/>
      <c r="E1" s="88"/>
      <c r="F1" s="88"/>
      <c r="G1" s="88"/>
      <c r="H1" s="88"/>
    </row>
    <row r="2" spans="1:11" x14ac:dyDescent="0.2">
      <c r="A2" s="8"/>
      <c r="B2" s="8"/>
      <c r="C2" s="8"/>
      <c r="D2" s="8"/>
      <c r="E2" s="8"/>
      <c r="F2" s="8"/>
      <c r="G2" s="80" t="s">
        <v>80</v>
      </c>
      <c r="H2" s="80"/>
    </row>
    <row r="3" spans="1:11" x14ac:dyDescent="0.2">
      <c r="A3" s="8"/>
      <c r="B3" s="59" t="s">
        <v>57</v>
      </c>
      <c r="C3" s="59" t="s">
        <v>0</v>
      </c>
      <c r="D3" s="59" t="s">
        <v>58</v>
      </c>
      <c r="E3" s="73" t="s">
        <v>1</v>
      </c>
      <c r="F3" s="59" t="s">
        <v>79</v>
      </c>
      <c r="G3" s="59" t="s">
        <v>58</v>
      </c>
      <c r="H3" s="73" t="s">
        <v>1</v>
      </c>
    </row>
    <row r="4" spans="1:11" x14ac:dyDescent="0.2">
      <c r="A4" s="8" t="s">
        <v>8</v>
      </c>
      <c r="B4" s="8">
        <v>1</v>
      </c>
      <c r="C4" s="8">
        <v>-5.5337051971261694E-2</v>
      </c>
      <c r="D4" s="74">
        <v>0.16258023517112336</v>
      </c>
      <c r="E4" s="8">
        <v>0.30506011156391916</v>
      </c>
      <c r="F4" s="8">
        <f>E4*100</f>
        <v>30.506011156391917</v>
      </c>
      <c r="G4" s="75">
        <f t="shared" ref="G4:H6" si="0">D4*D4</f>
        <v>2.6432332868297777E-2</v>
      </c>
      <c r="H4" s="8">
        <f t="shared" si="0"/>
        <v>9.3061671667390808E-2</v>
      </c>
    </row>
    <row r="5" spans="1:11" x14ac:dyDescent="0.2">
      <c r="A5" s="8" t="s">
        <v>9</v>
      </c>
      <c r="B5" s="8">
        <v>2</v>
      </c>
      <c r="C5" s="8">
        <v>0.26178360402770251</v>
      </c>
      <c r="D5" s="74">
        <v>0.16975585986307815</v>
      </c>
      <c r="E5" s="8">
        <v>0.12317373581029042</v>
      </c>
      <c r="F5" s="8">
        <f>E5*100</f>
        <v>12.317373581029042</v>
      </c>
      <c r="G5" s="75">
        <f t="shared" si="0"/>
        <v>2.8817051957853026E-2</v>
      </c>
      <c r="H5" s="8">
        <f t="shared" si="0"/>
        <v>1.5171769193463221E-2</v>
      </c>
    </row>
    <row r="6" spans="1:11" x14ac:dyDescent="0.2">
      <c r="A6" s="8" t="s">
        <v>10</v>
      </c>
      <c r="B6" s="8">
        <v>3</v>
      </c>
      <c r="C6" s="8">
        <v>-8.7435409466521952E-2</v>
      </c>
      <c r="D6" s="74">
        <v>0.20059176944102408</v>
      </c>
      <c r="E6" s="8">
        <v>0.2346841095638923</v>
      </c>
      <c r="F6" s="8">
        <f>E6*100</f>
        <v>23.468410956389228</v>
      </c>
      <c r="G6" s="75">
        <f t="shared" si="0"/>
        <v>4.0237057967480963E-2</v>
      </c>
      <c r="H6" s="8">
        <f t="shared" si="0"/>
        <v>5.5076631281797003E-2</v>
      </c>
    </row>
    <row r="7" spans="1:11" x14ac:dyDescent="0.2">
      <c r="A7" s="8" t="s">
        <v>11</v>
      </c>
      <c r="B7" s="8">
        <v>4</v>
      </c>
      <c r="C7" s="8">
        <v>0.30315674130892895</v>
      </c>
      <c r="D7" s="8">
        <v>0.22226101508956159</v>
      </c>
      <c r="E7" s="8">
        <v>0.18155766693037895</v>
      </c>
      <c r="F7" s="8">
        <f t="shared" ref="F7:F8" si="1">E7*100</f>
        <v>18.155766693037894</v>
      </c>
      <c r="G7" s="75">
        <f t="shared" ref="G7:G8" si="2">D7*D7</f>
        <v>4.9399958828642322E-2</v>
      </c>
      <c r="H7" s="8">
        <f t="shared" ref="H7:H8" si="3">E7*E7</f>
        <v>3.2963186421202419E-2</v>
      </c>
    </row>
    <row r="8" spans="1:11" x14ac:dyDescent="0.2">
      <c r="A8" s="8" t="s">
        <v>12</v>
      </c>
      <c r="B8" s="8">
        <v>5</v>
      </c>
      <c r="C8" s="8">
        <v>6.0819877278760141E-2</v>
      </c>
      <c r="D8" s="8">
        <v>0.14147846654111904</v>
      </c>
      <c r="E8" s="8">
        <v>0.15551772885850476</v>
      </c>
      <c r="F8" s="8">
        <f t="shared" si="1"/>
        <v>15.551772885850475</v>
      </c>
      <c r="G8" s="75">
        <f t="shared" si="2"/>
        <v>2.0016156494826538E-2</v>
      </c>
      <c r="H8" s="8">
        <f t="shared" si="3"/>
        <v>2.4185763989307406E-2</v>
      </c>
    </row>
    <row r="10" spans="1:11" ht="17" x14ac:dyDescent="0.25">
      <c r="A10" s="8" t="s">
        <v>59</v>
      </c>
      <c r="B10" s="8">
        <v>0.11406516475541034</v>
      </c>
      <c r="D10" s="70" t="s">
        <v>72</v>
      </c>
      <c r="E10" s="67">
        <f>SUMPRODUCT(C4:C8,E4:E8)</f>
        <v>5.9343035869108732E-2</v>
      </c>
      <c r="G10" s="80" t="s">
        <v>74</v>
      </c>
      <c r="H10" s="80"/>
      <c r="I10" s="80"/>
      <c r="J10" s="80"/>
      <c r="K10" s="80"/>
    </row>
    <row r="11" spans="1:11" ht="17" x14ac:dyDescent="0.25">
      <c r="A11" s="8" t="s">
        <v>60</v>
      </c>
      <c r="B11" s="8">
        <v>4.3780144386463375E-2</v>
      </c>
      <c r="D11" s="69" t="s">
        <v>71</v>
      </c>
      <c r="E11" s="67">
        <f>SQRT(H4*G4+H5*G5+H6*G6+H7*G7+H8*G8+2*E4*E5*D4*D5*B10+2*E4*E6*D4*D6*B11+2*E4*E7*D4*D7*B12+2*E4*E8*D4*D8*B13+2*E5*E6*D5*D6*B14+2*E5*E7*D5*D7*B15+2*E5*E8*D5*D8*B16+2*E6*E7*D6*D7*B17+2*E6*E8*D6*D8*B18+2*E7*E8*D7*D8*B19)</f>
        <v>9.9411247225251451E-2</v>
      </c>
      <c r="G11" s="8"/>
      <c r="H11" s="63" t="s">
        <v>1</v>
      </c>
      <c r="I11" s="8"/>
      <c r="J11" s="8"/>
      <c r="K11" s="8"/>
    </row>
    <row r="12" spans="1:11" ht="17" x14ac:dyDescent="0.25">
      <c r="A12" s="8" t="s">
        <v>64</v>
      </c>
      <c r="B12" s="8">
        <v>5.3350198688190555E-2</v>
      </c>
      <c r="D12" s="69" t="s">
        <v>78</v>
      </c>
      <c r="E12" s="77">
        <f>(10000-SUMSQ(F4:F8))/10000</f>
        <v>0.77954097744683915</v>
      </c>
      <c r="G12" s="8" t="s">
        <v>8</v>
      </c>
      <c r="H12" s="67">
        <f>E4</f>
        <v>0.30506011156391916</v>
      </c>
      <c r="I12" s="8">
        <f>100000*H12</f>
        <v>30506.011156391916</v>
      </c>
      <c r="J12" s="70" t="s">
        <v>72</v>
      </c>
      <c r="K12" s="67">
        <v>0.33195395814261602</v>
      </c>
    </row>
    <row r="13" spans="1:11" ht="17" x14ac:dyDescent="0.25">
      <c r="A13" s="8" t="s">
        <v>65</v>
      </c>
      <c r="B13" s="8">
        <v>3.8909644810602606E-2</v>
      </c>
      <c r="D13" s="69" t="s">
        <v>77</v>
      </c>
      <c r="E13" s="78">
        <f>E15-E12</f>
        <v>-0.17954097744683917</v>
      </c>
      <c r="G13" s="8" t="s">
        <v>9</v>
      </c>
      <c r="H13" s="67">
        <f>E5</f>
        <v>0.12317373581029042</v>
      </c>
      <c r="I13" s="8">
        <f>100000*H13</f>
        <v>12317.373581029042</v>
      </c>
      <c r="J13" s="69" t="s">
        <v>82</v>
      </c>
      <c r="K13" s="68">
        <v>0.20651077112322641</v>
      </c>
    </row>
    <row r="14" spans="1:11" ht="17" x14ac:dyDescent="0.25">
      <c r="A14" s="8" t="s">
        <v>61</v>
      </c>
      <c r="B14" s="8">
        <v>0.16941511959399946</v>
      </c>
      <c r="D14" s="69" t="s">
        <v>76</v>
      </c>
      <c r="E14" s="79">
        <f>1-SUM(E4:E8)</f>
        <v>6.647273014470656E-6</v>
      </c>
      <c r="G14" s="8" t="s">
        <v>10</v>
      </c>
      <c r="H14" s="67">
        <f>E6</f>
        <v>0.2346841095638923</v>
      </c>
      <c r="I14" s="8">
        <f>100000*H14</f>
        <v>23468.410956389231</v>
      </c>
      <c r="J14" s="8"/>
      <c r="K14" s="8"/>
    </row>
    <row r="15" spans="1:11" ht="17" x14ac:dyDescent="0.25">
      <c r="A15" s="8" t="s">
        <v>66</v>
      </c>
      <c r="B15" s="8">
        <v>0.32424041597030773</v>
      </c>
      <c r="D15" s="69" t="s">
        <v>75</v>
      </c>
      <c r="E15" s="72">
        <v>0.6</v>
      </c>
      <c r="G15" s="8" t="s">
        <v>11</v>
      </c>
      <c r="H15" s="67">
        <f>E7</f>
        <v>0.18155766693037895</v>
      </c>
      <c r="I15" s="8">
        <f t="shared" ref="I15:I16" si="4">100000*H15</f>
        <v>18155.766693037895</v>
      </c>
      <c r="J15" s="8"/>
      <c r="K15" s="8"/>
    </row>
    <row r="16" spans="1:11" x14ac:dyDescent="0.2">
      <c r="A16" s="8" t="s">
        <v>67</v>
      </c>
      <c r="B16" s="8">
        <v>0.23014966725162286</v>
      </c>
      <c r="G16" s="8" t="s">
        <v>12</v>
      </c>
      <c r="H16" s="67">
        <f>E8</f>
        <v>0.15551772885850476</v>
      </c>
      <c r="I16" s="8">
        <f t="shared" si="4"/>
        <v>15551.772885850476</v>
      </c>
      <c r="J16" s="8"/>
      <c r="K16" s="8"/>
    </row>
    <row r="17" spans="1:6" x14ac:dyDescent="0.2">
      <c r="A17" s="8" t="s">
        <v>68</v>
      </c>
      <c r="B17" s="8">
        <v>0.13381812104266555</v>
      </c>
      <c r="D17" s="8" t="s">
        <v>73</v>
      </c>
      <c r="E17" s="68">
        <f>ABS(K12-E10)+ABS(E11-K13)</f>
        <v>0.37971044617148225</v>
      </c>
      <c r="F17" s="71"/>
    </row>
    <row r="18" spans="1:6" x14ac:dyDescent="0.2">
      <c r="A18" s="8" t="s">
        <v>69</v>
      </c>
      <c r="B18" s="8">
        <v>1.1531531212720448E-2</v>
      </c>
    </row>
    <row r="19" spans="1:6" x14ac:dyDescent="0.2">
      <c r="A19" s="8" t="s">
        <v>70</v>
      </c>
      <c r="B19" s="8">
        <v>0.16483677431104687</v>
      </c>
    </row>
  </sheetData>
  <mergeCells count="3">
    <mergeCell ref="A1:H1"/>
    <mergeCell ref="G2:H2"/>
    <mergeCell ref="G10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7"/>
  <sheetViews>
    <sheetView topLeftCell="D1" workbookViewId="0">
      <selection activeCell="P8" sqref="P8"/>
    </sheetView>
  </sheetViews>
  <sheetFormatPr baseColWidth="10" defaultColWidth="8.83203125" defaultRowHeight="15" x14ac:dyDescent="0.2"/>
  <cols>
    <col min="1" max="1" width="14.1640625" customWidth="1"/>
    <col min="2" max="2" width="10.83203125" customWidth="1"/>
    <col min="4" max="4" width="16.5" customWidth="1"/>
    <col min="5" max="5" width="17.83203125" bestFit="1" customWidth="1"/>
    <col min="6" max="6" width="18.5" customWidth="1"/>
    <col min="7" max="7" width="11.6640625" customWidth="1"/>
    <col min="8" max="8" width="18" customWidth="1"/>
    <col min="9" max="9" width="12.5" customWidth="1"/>
    <col min="10" max="10" width="11.83203125" customWidth="1"/>
    <col min="11" max="11" width="23.5" customWidth="1"/>
    <col min="12" max="12" width="22" customWidth="1"/>
    <col min="13" max="13" width="9.5" customWidth="1"/>
    <col min="14" max="14" width="25.83203125" customWidth="1"/>
    <col min="15" max="15" width="12.33203125" customWidth="1"/>
    <col min="16" max="16" width="21.6640625" customWidth="1"/>
    <col min="20" max="20" width="6.83203125" customWidth="1"/>
  </cols>
  <sheetData>
    <row r="1" spans="1:20" ht="72.75" customHeight="1" x14ac:dyDescent="0.2">
      <c r="A1" s="95" t="s">
        <v>11</v>
      </c>
      <c r="B1" s="97" t="s">
        <v>29</v>
      </c>
      <c r="C1" s="89" t="s">
        <v>31</v>
      </c>
      <c r="D1" s="93"/>
      <c r="E1" s="90"/>
      <c r="F1" s="89" t="s">
        <v>30</v>
      </c>
      <c r="G1" s="90"/>
      <c r="H1" s="89" t="s">
        <v>28</v>
      </c>
      <c r="I1" s="90"/>
      <c r="J1" s="89" t="s">
        <v>27</v>
      </c>
      <c r="K1" s="90"/>
      <c r="L1" s="89" t="s">
        <v>26</v>
      </c>
      <c r="M1" s="93"/>
      <c r="N1" s="90"/>
      <c r="O1" s="89" t="s">
        <v>25</v>
      </c>
      <c r="P1" s="90"/>
      <c r="Q1" s="9"/>
      <c r="R1" s="9"/>
      <c r="S1" s="9"/>
      <c r="T1" s="9"/>
    </row>
    <row r="2" spans="1:20" ht="60.75" customHeight="1" thickBot="1" x14ac:dyDescent="0.25">
      <c r="A2" s="96"/>
      <c r="B2" s="98"/>
      <c r="C2" s="91"/>
      <c r="D2" s="94"/>
      <c r="E2" s="92"/>
      <c r="F2" s="91"/>
      <c r="G2" s="92"/>
      <c r="H2" s="91"/>
      <c r="I2" s="92"/>
      <c r="J2" s="91"/>
      <c r="K2" s="92"/>
      <c r="L2" s="91"/>
      <c r="M2" s="94"/>
      <c r="N2" s="92"/>
      <c r="O2" s="91"/>
      <c r="P2" s="92"/>
      <c r="Q2" s="9"/>
      <c r="R2" s="9"/>
      <c r="S2" s="9"/>
      <c r="T2" s="9"/>
    </row>
    <row r="3" spans="1:20" x14ac:dyDescent="0.2">
      <c r="A3" s="6">
        <v>44793980000</v>
      </c>
      <c r="B3" s="24" t="str">
        <f t="shared" ref="B3:B36" si="0">IF(OR(IFERROR(ABS(A3)*SIGN(A3),)&lt;&gt;A3,A3=""),"ПРОПУСК","")</f>
        <v/>
      </c>
      <c r="C3" s="10" t="str">
        <f t="shared" ref="C3:C40" si="1">IF(OR(A3&lt;$E$6,A3&gt;$E$7),"ВЫБРОС","")</f>
        <v/>
      </c>
      <c r="D3" s="6" t="s">
        <v>24</v>
      </c>
      <c r="E3" s="33">
        <f>_xlfn.QUARTILE.INC(A3:A107,1)</f>
        <v>74160860000</v>
      </c>
      <c r="F3" s="6">
        <v>44793980000</v>
      </c>
      <c r="G3" s="37" t="str">
        <f t="shared" ref="G3:G38" si="2">IF(AND(B3="",C3=""),"","N/A")</f>
        <v/>
      </c>
      <c r="H3" s="23">
        <f>F3</f>
        <v>44793980000</v>
      </c>
      <c r="I3" s="5"/>
      <c r="J3" s="35" t="s">
        <v>23</v>
      </c>
      <c r="K3" s="34">
        <f>AVERAGE(H3:H107)</f>
        <v>109022527777.88058</v>
      </c>
      <c r="L3" s="22">
        <v>44793980000</v>
      </c>
      <c r="M3" s="35">
        <v>1</v>
      </c>
      <c r="N3" s="36">
        <v>202619937309.16599</v>
      </c>
      <c r="O3" s="35" t="s">
        <v>23</v>
      </c>
      <c r="P3" s="34">
        <f>AVERAGE(L3:L42)</f>
        <v>110329282075.91516</v>
      </c>
      <c r="Q3" s="9"/>
      <c r="R3" s="9"/>
      <c r="S3" s="9"/>
      <c r="T3" s="9"/>
    </row>
    <row r="4" spans="1:20" x14ac:dyDescent="0.2">
      <c r="A4" s="6">
        <v>94538310000</v>
      </c>
      <c r="B4" s="24" t="str">
        <f t="shared" si="0"/>
        <v/>
      </c>
      <c r="C4" s="10" t="str">
        <f t="shared" si="1"/>
        <v/>
      </c>
      <c r="D4" s="6" t="s">
        <v>22</v>
      </c>
      <c r="E4" s="33">
        <f>_xlfn.QUARTILE.INC(A3:A107,3)</f>
        <v>125563150000</v>
      </c>
      <c r="F4" s="6">
        <v>94538310000</v>
      </c>
      <c r="G4" s="5" t="str">
        <f t="shared" si="2"/>
        <v/>
      </c>
      <c r="H4" s="23">
        <f>F4</f>
        <v>94538310000</v>
      </c>
      <c r="I4" s="5"/>
      <c r="J4" s="7" t="s">
        <v>21</v>
      </c>
      <c r="K4" s="33">
        <f>MEDIAN(H3:H107)</f>
        <v>98315730000</v>
      </c>
      <c r="L4" s="22">
        <v>94538310000</v>
      </c>
      <c r="M4" s="7">
        <v>2</v>
      </c>
      <c r="N4" s="31">
        <v>202563293507.254</v>
      </c>
      <c r="O4" s="7" t="s">
        <v>21</v>
      </c>
      <c r="P4" s="33">
        <f>MEDIAN(L3:L42)</f>
        <v>97205835000</v>
      </c>
      <c r="Q4" s="9"/>
      <c r="R4" s="9"/>
      <c r="S4" s="9"/>
      <c r="T4" s="9"/>
    </row>
    <row r="5" spans="1:20" x14ac:dyDescent="0.2">
      <c r="A5" s="6">
        <v>93493510000</v>
      </c>
      <c r="B5" s="24" t="str">
        <f t="shared" si="0"/>
        <v/>
      </c>
      <c r="C5" s="10" t="str">
        <f t="shared" si="1"/>
        <v/>
      </c>
      <c r="D5" s="6" t="s">
        <v>20</v>
      </c>
      <c r="E5" s="33">
        <f>E4-E3</f>
        <v>51402290000</v>
      </c>
      <c r="F5" s="6">
        <v>93493510000</v>
      </c>
      <c r="G5" s="5" t="str">
        <f t="shared" si="2"/>
        <v/>
      </c>
      <c r="H5" s="23">
        <f>F5</f>
        <v>93493510000</v>
      </c>
      <c r="I5" s="5"/>
      <c r="J5" s="7" t="s">
        <v>19</v>
      </c>
      <c r="K5" s="33">
        <f>SKEW(H3:H107)</f>
        <v>1.8165520472502679</v>
      </c>
      <c r="L5" s="22">
        <v>93493510000</v>
      </c>
      <c r="M5" s="7">
        <v>3</v>
      </c>
      <c r="N5" s="31">
        <v>98326880499.885895</v>
      </c>
      <c r="O5" s="7" t="s">
        <v>19</v>
      </c>
      <c r="P5" s="33">
        <f>SKEW(L3:L42)</f>
        <v>0.73625577518261487</v>
      </c>
      <c r="Q5" s="9"/>
      <c r="R5" s="9"/>
      <c r="S5" s="9"/>
      <c r="T5" s="9"/>
    </row>
    <row r="6" spans="1:20" x14ac:dyDescent="0.2">
      <c r="A6" s="6">
        <v>87032760000</v>
      </c>
      <c r="B6" s="24" t="str">
        <f t="shared" si="0"/>
        <v/>
      </c>
      <c r="C6" s="10" t="str">
        <f t="shared" si="1"/>
        <v/>
      </c>
      <c r="D6" s="6" t="s">
        <v>18</v>
      </c>
      <c r="E6" s="32">
        <f>E3-1.5*E5</f>
        <v>-2942575000</v>
      </c>
      <c r="F6" s="6">
        <v>87032760000</v>
      </c>
      <c r="G6" s="5" t="str">
        <f t="shared" si="2"/>
        <v/>
      </c>
      <c r="H6" s="23">
        <f>F6</f>
        <v>87032760000</v>
      </c>
      <c r="I6" s="5"/>
      <c r="J6" s="7" t="s">
        <v>17</v>
      </c>
      <c r="K6" s="33">
        <f>KURT(H3:H107)</f>
        <v>4.423871249001003</v>
      </c>
      <c r="L6" s="22">
        <v>87032760000</v>
      </c>
      <c r="M6" s="7">
        <v>4</v>
      </c>
      <c r="N6" s="31">
        <v>202593362433.686</v>
      </c>
      <c r="O6" s="7" t="s">
        <v>17</v>
      </c>
      <c r="P6" s="33">
        <f>KURT(L3:L42)</f>
        <v>0.24475689335922546</v>
      </c>
      <c r="Q6" s="9"/>
      <c r="R6" s="9"/>
      <c r="S6" s="9"/>
      <c r="T6" s="9"/>
    </row>
    <row r="7" spans="1:20" ht="16" thickBot="1" x14ac:dyDescent="0.25">
      <c r="A7" s="6">
        <v>73093330000</v>
      </c>
      <c r="B7" s="24" t="str">
        <f t="shared" si="0"/>
        <v/>
      </c>
      <c r="C7" s="10" t="str">
        <f t="shared" si="1"/>
        <v/>
      </c>
      <c r="D7" s="6" t="s">
        <v>16</v>
      </c>
      <c r="E7" s="32">
        <f>E4+1.5*E5</f>
        <v>202666585000</v>
      </c>
      <c r="F7" s="6">
        <v>73093330000</v>
      </c>
      <c r="G7" s="5" t="str">
        <f t="shared" si="2"/>
        <v/>
      </c>
      <c r="H7" s="23"/>
      <c r="I7" s="5" t="str">
        <f>G7</f>
        <v/>
      </c>
      <c r="J7" s="28" t="s">
        <v>15</v>
      </c>
      <c r="K7" s="30">
        <f>_xlfn.STDEV.S(H3:H107)</f>
        <v>69241578638.469955</v>
      </c>
      <c r="L7" s="25">
        <f>N3</f>
        <v>202619937309.16599</v>
      </c>
      <c r="M7" s="7">
        <v>5</v>
      </c>
      <c r="N7" s="31">
        <v>202590611353.81799</v>
      </c>
      <c r="O7" s="28" t="s">
        <v>15</v>
      </c>
      <c r="P7" s="30">
        <f>_xlfn.STDEV.S(L3:L42)</f>
        <v>67847721868.481934</v>
      </c>
      <c r="Q7" s="9"/>
      <c r="R7" s="9"/>
      <c r="S7" s="9"/>
      <c r="T7" s="9"/>
    </row>
    <row r="8" spans="1:20" ht="16" thickBot="1" x14ac:dyDescent="0.25">
      <c r="A8" s="6">
        <v>135599220000</v>
      </c>
      <c r="B8" s="24" t="str">
        <f t="shared" si="0"/>
        <v/>
      </c>
      <c r="C8" s="10" t="str">
        <f t="shared" si="1"/>
        <v/>
      </c>
      <c r="D8" s="6"/>
      <c r="E8" s="5"/>
      <c r="F8" s="6">
        <v>135599220000</v>
      </c>
      <c r="G8" s="5" t="str">
        <f t="shared" si="2"/>
        <v/>
      </c>
      <c r="H8" s="23">
        <f t="shared" ref="H8:H13" si="3">F8</f>
        <v>135599220000</v>
      </c>
      <c r="I8" s="5"/>
      <c r="J8" s="26" t="s">
        <v>14</v>
      </c>
      <c r="K8" s="29">
        <f>COUNTA(I3:I107)</f>
        <v>6</v>
      </c>
      <c r="L8" s="22">
        <v>135599220000</v>
      </c>
      <c r="M8" s="28">
        <v>6</v>
      </c>
      <c r="N8" s="27">
        <v>202636957922.61899</v>
      </c>
      <c r="O8" s="26" t="s">
        <v>13</v>
      </c>
      <c r="P8" s="64">
        <f>SUMXMY2(K3:K7,P3:P7)</f>
        <v>4.8823104016982794E+18</v>
      </c>
      <c r="Q8" s="9"/>
      <c r="R8" s="9"/>
      <c r="S8" s="9"/>
      <c r="T8" s="9"/>
    </row>
    <row r="9" spans="1:20" x14ac:dyDescent="0.2">
      <c r="A9" s="6">
        <v>78066040000</v>
      </c>
      <c r="B9" s="24" t="str">
        <f t="shared" si="0"/>
        <v/>
      </c>
      <c r="C9" s="10" t="str">
        <f t="shared" si="1"/>
        <v/>
      </c>
      <c r="D9" s="6"/>
      <c r="E9" s="5"/>
      <c r="F9" s="6">
        <v>78066040000</v>
      </c>
      <c r="G9" s="5" t="str">
        <f t="shared" si="2"/>
        <v/>
      </c>
      <c r="H9" s="23">
        <f t="shared" si="3"/>
        <v>78066040000</v>
      </c>
      <c r="I9" s="5"/>
      <c r="L9" s="22">
        <v>78066040000</v>
      </c>
    </row>
    <row r="10" spans="1:20" x14ac:dyDescent="0.2">
      <c r="A10" s="6">
        <v>120723650000</v>
      </c>
      <c r="B10" s="24" t="str">
        <f t="shared" si="0"/>
        <v/>
      </c>
      <c r="C10" s="10" t="str">
        <f t="shared" si="1"/>
        <v/>
      </c>
      <c r="D10" s="6"/>
      <c r="E10" s="5"/>
      <c r="F10" s="6">
        <v>120723650000</v>
      </c>
      <c r="G10" s="5" t="str">
        <f t="shared" si="2"/>
        <v/>
      </c>
      <c r="H10" s="23">
        <f t="shared" si="3"/>
        <v>120723650000</v>
      </c>
      <c r="I10" s="5"/>
      <c r="L10" s="22">
        <v>120723650000</v>
      </c>
    </row>
    <row r="11" spans="1:20" x14ac:dyDescent="0.2">
      <c r="A11" s="6">
        <v>251219170000</v>
      </c>
      <c r="B11" s="24" t="str">
        <f t="shared" si="0"/>
        <v/>
      </c>
      <c r="C11" s="10" t="str">
        <f t="shared" si="1"/>
        <v>ВЫБРОС</v>
      </c>
      <c r="D11" s="6"/>
      <c r="E11" s="5"/>
      <c r="F11" s="6">
        <v>251219170000</v>
      </c>
      <c r="G11" s="5" t="str">
        <f t="shared" si="2"/>
        <v>N/A</v>
      </c>
      <c r="H11" s="23">
        <f t="shared" si="3"/>
        <v>251219170000</v>
      </c>
      <c r="I11" s="5"/>
      <c r="L11" s="22">
        <v>251219170000</v>
      </c>
    </row>
    <row r="12" spans="1:20" x14ac:dyDescent="0.2">
      <c r="A12" s="6">
        <v>114457300000</v>
      </c>
      <c r="B12" s="24" t="str">
        <f t="shared" si="0"/>
        <v/>
      </c>
      <c r="C12" s="10" t="str">
        <f t="shared" si="1"/>
        <v/>
      </c>
      <c r="D12" s="6"/>
      <c r="E12" s="5"/>
      <c r="F12" s="6">
        <v>114457300000</v>
      </c>
      <c r="G12" s="5" t="str">
        <f t="shared" si="2"/>
        <v/>
      </c>
      <c r="H12" s="23">
        <f t="shared" si="3"/>
        <v>114457300000</v>
      </c>
      <c r="I12" s="5"/>
      <c r="L12" s="22">
        <v>114457300000</v>
      </c>
    </row>
    <row r="13" spans="1:20" x14ac:dyDescent="0.2">
      <c r="A13" s="6">
        <v>162195390000</v>
      </c>
      <c r="B13" s="24" t="str">
        <f t="shared" si="0"/>
        <v/>
      </c>
      <c r="C13" s="10" t="str">
        <f t="shared" si="1"/>
        <v/>
      </c>
      <c r="D13" s="6"/>
      <c r="E13" s="5"/>
      <c r="F13" s="6">
        <v>162195390000</v>
      </c>
      <c r="G13" s="5" t="str">
        <f t="shared" si="2"/>
        <v/>
      </c>
      <c r="H13" s="23">
        <f t="shared" si="3"/>
        <v>162195390000</v>
      </c>
      <c r="I13" s="5"/>
      <c r="L13" s="22">
        <v>162195390000</v>
      </c>
    </row>
    <row r="14" spans="1:20" x14ac:dyDescent="0.2">
      <c r="A14" s="6">
        <v>107570720000</v>
      </c>
      <c r="B14" s="24" t="str">
        <f t="shared" si="0"/>
        <v/>
      </c>
      <c r="C14" s="10" t="str">
        <f t="shared" si="1"/>
        <v/>
      </c>
      <c r="D14" s="6"/>
      <c r="E14" s="5"/>
      <c r="F14" s="6">
        <v>107570720000</v>
      </c>
      <c r="G14" s="5" t="str">
        <f t="shared" si="2"/>
        <v/>
      </c>
      <c r="H14" s="23"/>
      <c r="I14" s="5" t="str">
        <f>G14</f>
        <v/>
      </c>
      <c r="L14" s="25">
        <f>N4</f>
        <v>202563293507.254</v>
      </c>
    </row>
    <row r="15" spans="1:20" x14ac:dyDescent="0.2">
      <c r="A15" s="6">
        <v>96095940000</v>
      </c>
      <c r="B15" s="24" t="str">
        <f t="shared" si="0"/>
        <v/>
      </c>
      <c r="C15" s="10" t="str">
        <f t="shared" si="1"/>
        <v/>
      </c>
      <c r="D15" s="6"/>
      <c r="E15" s="5"/>
      <c r="F15" s="6">
        <v>96095940000</v>
      </c>
      <c r="G15" s="5" t="str">
        <f t="shared" si="2"/>
        <v/>
      </c>
      <c r="H15" s="23">
        <f t="shared" ref="H15:H21" si="4">F15</f>
        <v>96095940000</v>
      </c>
      <c r="I15" s="5"/>
      <c r="L15" s="22">
        <v>96095940000</v>
      </c>
      <c r="S15" s="9"/>
    </row>
    <row r="16" spans="1:20" x14ac:dyDescent="0.2">
      <c r="A16" s="6">
        <v>225872710000</v>
      </c>
      <c r="B16" s="24" t="str">
        <f t="shared" si="0"/>
        <v/>
      </c>
      <c r="C16" s="10" t="str">
        <f t="shared" si="1"/>
        <v>ВЫБРОС</v>
      </c>
      <c r="D16" s="6"/>
      <c r="E16" s="5"/>
      <c r="F16" s="6">
        <v>225872710000</v>
      </c>
      <c r="G16" s="5" t="str">
        <f t="shared" si="2"/>
        <v>N/A</v>
      </c>
      <c r="H16" s="23">
        <f t="shared" si="4"/>
        <v>225872710000</v>
      </c>
      <c r="I16" s="5"/>
      <c r="L16" s="22">
        <v>225872710000</v>
      </c>
    </row>
    <row r="17" spans="1:12" x14ac:dyDescent="0.2">
      <c r="A17" s="6">
        <v>288233930000</v>
      </c>
      <c r="B17" s="24" t="str">
        <f t="shared" si="0"/>
        <v/>
      </c>
      <c r="C17" s="10" t="str">
        <f t="shared" si="1"/>
        <v>ВЫБРОС</v>
      </c>
      <c r="D17" s="6"/>
      <c r="E17" s="5"/>
      <c r="F17" s="6">
        <v>288233930000</v>
      </c>
      <c r="G17" s="5" t="str">
        <f t="shared" si="2"/>
        <v>N/A</v>
      </c>
      <c r="H17" s="23">
        <f t="shared" si="4"/>
        <v>288233930000</v>
      </c>
      <c r="I17" s="5"/>
      <c r="L17" s="22">
        <v>288233930000</v>
      </c>
    </row>
    <row r="18" spans="1:12" x14ac:dyDescent="0.2">
      <c r="A18" s="6">
        <v>124005200000</v>
      </c>
      <c r="B18" s="24" t="str">
        <f t="shared" si="0"/>
        <v/>
      </c>
      <c r="C18" s="10" t="str">
        <f t="shared" si="1"/>
        <v/>
      </c>
      <c r="D18" s="6"/>
      <c r="E18" s="5"/>
      <c r="F18" s="6">
        <v>124005200000</v>
      </c>
      <c r="G18" s="5" t="str">
        <f t="shared" si="2"/>
        <v/>
      </c>
      <c r="H18" s="23">
        <f t="shared" si="4"/>
        <v>124005200000</v>
      </c>
      <c r="I18" s="5"/>
      <c r="L18" s="22">
        <v>124005200000</v>
      </c>
    </row>
    <row r="19" spans="1:12" x14ac:dyDescent="0.2">
      <c r="A19" s="6">
        <v>98389410000</v>
      </c>
      <c r="B19" s="24" t="str">
        <f t="shared" si="0"/>
        <v/>
      </c>
      <c r="C19" s="10" t="str">
        <f t="shared" si="1"/>
        <v/>
      </c>
      <c r="D19" s="6"/>
      <c r="E19" s="5"/>
      <c r="F19" s="6">
        <v>98389410000</v>
      </c>
      <c r="G19" s="5" t="str">
        <f t="shared" si="2"/>
        <v/>
      </c>
      <c r="H19" s="23">
        <f t="shared" si="4"/>
        <v>98389410000</v>
      </c>
      <c r="I19" s="5"/>
      <c r="L19" s="22">
        <v>98389410000</v>
      </c>
    </row>
    <row r="20" spans="1:12" x14ac:dyDescent="0.2">
      <c r="A20" s="6">
        <v>48877810000</v>
      </c>
      <c r="B20" s="24" t="str">
        <f t="shared" si="0"/>
        <v/>
      </c>
      <c r="C20" s="10" t="str">
        <f t="shared" si="1"/>
        <v/>
      </c>
      <c r="D20" s="6"/>
      <c r="E20" s="5"/>
      <c r="F20" s="6">
        <v>48877810000</v>
      </c>
      <c r="G20" s="5" t="str">
        <f t="shared" si="2"/>
        <v/>
      </c>
      <c r="H20" s="23">
        <f t="shared" si="4"/>
        <v>48877810000</v>
      </c>
      <c r="I20" s="5"/>
      <c r="L20" s="22">
        <v>48877810000</v>
      </c>
    </row>
    <row r="21" spans="1:12" x14ac:dyDescent="0.2">
      <c r="A21" s="6">
        <v>69691840000</v>
      </c>
      <c r="B21" s="24" t="str">
        <f t="shared" si="0"/>
        <v/>
      </c>
      <c r="C21" s="10" t="str">
        <f t="shared" si="1"/>
        <v/>
      </c>
      <c r="D21" s="6"/>
      <c r="E21" s="5"/>
      <c r="F21" s="6">
        <v>69691840000</v>
      </c>
      <c r="G21" s="5" t="str">
        <f t="shared" si="2"/>
        <v/>
      </c>
      <c r="H21" s="23">
        <f t="shared" si="4"/>
        <v>69691840000</v>
      </c>
      <c r="I21" s="5"/>
      <c r="L21" s="22">
        <v>69691840000</v>
      </c>
    </row>
    <row r="22" spans="1:12" x14ac:dyDescent="0.2">
      <c r="A22" s="6">
        <v>136344240000</v>
      </c>
      <c r="B22" s="24" t="str">
        <f t="shared" si="0"/>
        <v/>
      </c>
      <c r="C22" s="10" t="str">
        <f t="shared" si="1"/>
        <v/>
      </c>
      <c r="D22" s="6"/>
      <c r="E22" s="5"/>
      <c r="F22" s="6">
        <v>136344240000</v>
      </c>
      <c r="G22" s="5" t="str">
        <f t="shared" si="2"/>
        <v/>
      </c>
      <c r="H22" s="23"/>
      <c r="I22" s="5" t="str">
        <f>G22</f>
        <v/>
      </c>
      <c r="L22" s="25">
        <f>N5</f>
        <v>98326880499.885895</v>
      </c>
    </row>
    <row r="23" spans="1:12" x14ac:dyDescent="0.2">
      <c r="A23" s="6">
        <v>74160860000</v>
      </c>
      <c r="B23" s="24" t="str">
        <f t="shared" si="0"/>
        <v/>
      </c>
      <c r="C23" s="10" t="str">
        <f t="shared" si="1"/>
        <v/>
      </c>
      <c r="D23" s="6"/>
      <c r="E23" s="5"/>
      <c r="F23" s="6">
        <v>74160860000</v>
      </c>
      <c r="G23" s="5" t="str">
        <f t="shared" si="2"/>
        <v/>
      </c>
      <c r="H23" s="23">
        <f>F23</f>
        <v>74160860000</v>
      </c>
      <c r="I23" s="5"/>
      <c r="L23" s="22">
        <v>74160860000</v>
      </c>
    </row>
    <row r="24" spans="1:12" x14ac:dyDescent="0.2">
      <c r="A24" s="6">
        <v>263217860000</v>
      </c>
      <c r="B24" s="24" t="str">
        <f t="shared" si="0"/>
        <v/>
      </c>
      <c r="C24" s="10" t="str">
        <f t="shared" si="1"/>
        <v>ВЫБРОС</v>
      </c>
      <c r="D24" s="6"/>
      <c r="E24" s="5"/>
      <c r="F24" s="6">
        <v>263217860000</v>
      </c>
      <c r="G24" s="5" t="str">
        <f t="shared" si="2"/>
        <v>N/A</v>
      </c>
      <c r="H24" s="23"/>
      <c r="I24" s="5" t="str">
        <f>G24</f>
        <v>N/A</v>
      </c>
      <c r="L24" s="25">
        <f>N6</f>
        <v>202593362433.686</v>
      </c>
    </row>
    <row r="25" spans="1:12" x14ac:dyDescent="0.2">
      <c r="A25" s="6">
        <v>129552370000</v>
      </c>
      <c r="B25" s="24" t="str">
        <f t="shared" si="0"/>
        <v/>
      </c>
      <c r="C25" s="10" t="str">
        <f t="shared" si="1"/>
        <v/>
      </c>
      <c r="D25" s="6"/>
      <c r="E25" s="5"/>
      <c r="F25" s="6">
        <v>129552370000</v>
      </c>
      <c r="G25" s="5" t="str">
        <f t="shared" si="2"/>
        <v/>
      </c>
      <c r="H25" s="23"/>
      <c r="I25" s="5" t="str">
        <f>G25</f>
        <v/>
      </c>
      <c r="L25" s="25">
        <f>N7</f>
        <v>202590611353.81799</v>
      </c>
    </row>
    <row r="26" spans="1:12" x14ac:dyDescent="0.2">
      <c r="A26" s="6">
        <v>85570400000</v>
      </c>
      <c r="B26" s="24" t="str">
        <f t="shared" si="0"/>
        <v/>
      </c>
      <c r="C26" s="10" t="str">
        <f t="shared" si="1"/>
        <v/>
      </c>
      <c r="D26" s="6"/>
      <c r="E26" s="5"/>
      <c r="F26" s="6">
        <v>85570400000</v>
      </c>
      <c r="G26" s="5" t="str">
        <f t="shared" si="2"/>
        <v/>
      </c>
      <c r="H26" s="23">
        <v>2.9623775829999999</v>
      </c>
      <c r="I26" s="5"/>
      <c r="L26" s="22">
        <v>2.9623775829999999</v>
      </c>
    </row>
    <row r="27" spans="1:12" x14ac:dyDescent="0.2">
      <c r="A27" s="6">
        <v>146010140000</v>
      </c>
      <c r="B27" s="24" t="str">
        <f t="shared" si="0"/>
        <v/>
      </c>
      <c r="C27" s="10" t="str">
        <f t="shared" si="1"/>
        <v/>
      </c>
      <c r="D27" s="6"/>
      <c r="E27" s="5"/>
      <c r="F27" s="6">
        <v>146010140000</v>
      </c>
      <c r="G27" s="5" t="str">
        <f t="shared" si="2"/>
        <v/>
      </c>
      <c r="H27" s="23">
        <v>3.2423155110000001</v>
      </c>
      <c r="I27" s="5"/>
      <c r="L27" s="22">
        <v>3.2423155110000001</v>
      </c>
    </row>
    <row r="28" spans="1:12" x14ac:dyDescent="0.2">
      <c r="A28" s="6">
        <v>103167050000</v>
      </c>
      <c r="B28" s="24" t="str">
        <f t="shared" si="0"/>
        <v/>
      </c>
      <c r="C28" s="10" t="str">
        <f t="shared" si="1"/>
        <v/>
      </c>
      <c r="D28" s="6"/>
      <c r="E28" s="5"/>
      <c r="F28" s="6">
        <v>103167050000</v>
      </c>
      <c r="G28" s="5" t="str">
        <f t="shared" si="2"/>
        <v/>
      </c>
      <c r="H28" s="23">
        <v>3.9732224089999999</v>
      </c>
      <c r="I28" s="5"/>
      <c r="L28" s="22">
        <v>3.9732224089999999</v>
      </c>
    </row>
    <row r="29" spans="1:12" x14ac:dyDescent="0.2">
      <c r="A29" s="6">
        <v>77205860000</v>
      </c>
      <c r="B29" s="24" t="str">
        <f t="shared" si="0"/>
        <v/>
      </c>
      <c r="C29" s="10" t="str">
        <f t="shared" si="1"/>
        <v/>
      </c>
      <c r="D29" s="6"/>
      <c r="E29" s="5"/>
      <c r="F29" s="6">
        <v>77205860000</v>
      </c>
      <c r="G29" s="5" t="str">
        <f t="shared" si="2"/>
        <v/>
      </c>
      <c r="H29" s="23"/>
      <c r="I29" s="5" t="str">
        <f>G29</f>
        <v/>
      </c>
      <c r="L29" s="25">
        <f>N8</f>
        <v>202636957922.61899</v>
      </c>
    </row>
    <row r="30" spans="1:12" x14ac:dyDescent="0.2">
      <c r="A30" s="6">
        <v>80018860000</v>
      </c>
      <c r="B30" s="24" t="str">
        <f t="shared" si="0"/>
        <v/>
      </c>
      <c r="C30" s="10" t="str">
        <f t="shared" si="1"/>
        <v/>
      </c>
      <c r="D30" s="6"/>
      <c r="E30" s="5"/>
      <c r="F30" s="6">
        <v>80018860000</v>
      </c>
      <c r="G30" s="5" t="str">
        <f t="shared" si="2"/>
        <v/>
      </c>
      <c r="H30" s="23">
        <f>F30</f>
        <v>80018860000</v>
      </c>
      <c r="I30" s="5"/>
      <c r="L30" s="22">
        <v>80018860000</v>
      </c>
    </row>
    <row r="31" spans="1:12" x14ac:dyDescent="0.2">
      <c r="A31" s="6">
        <v>77040830000</v>
      </c>
      <c r="B31" s="24" t="str">
        <f t="shared" si="0"/>
        <v/>
      </c>
      <c r="C31" s="10" t="str">
        <f t="shared" si="1"/>
        <v/>
      </c>
      <c r="D31" s="6"/>
      <c r="E31" s="5"/>
      <c r="F31" s="6">
        <v>77040830000</v>
      </c>
      <c r="G31" s="5" t="str">
        <f t="shared" si="2"/>
        <v/>
      </c>
      <c r="H31" s="23">
        <f>F31</f>
        <v>77040830000</v>
      </c>
      <c r="I31" s="5"/>
      <c r="L31" s="22">
        <v>77040830000</v>
      </c>
    </row>
    <row r="32" spans="1:12" x14ac:dyDescent="0.2">
      <c r="A32" s="6">
        <v>48578780000</v>
      </c>
      <c r="B32" s="24" t="str">
        <f t="shared" si="0"/>
        <v/>
      </c>
      <c r="C32" s="10" t="str">
        <f t="shared" si="1"/>
        <v/>
      </c>
      <c r="D32" s="6"/>
      <c r="E32" s="5"/>
      <c r="F32" s="6">
        <v>48578780000</v>
      </c>
      <c r="G32" s="5" t="str">
        <f t="shared" si="2"/>
        <v/>
      </c>
      <c r="H32" s="23">
        <f>F32</f>
        <v>48578780000</v>
      </c>
      <c r="I32" s="5"/>
      <c r="L32" s="22">
        <v>48578780000</v>
      </c>
    </row>
    <row r="33" spans="1:12" x14ac:dyDescent="0.2">
      <c r="A33" s="6">
        <v>49617360000</v>
      </c>
      <c r="B33" s="24" t="str">
        <f t="shared" si="0"/>
        <v/>
      </c>
      <c r="C33" s="10" t="str">
        <f t="shared" si="1"/>
        <v/>
      </c>
      <c r="D33" s="6"/>
      <c r="E33" s="5"/>
      <c r="F33" s="6">
        <v>49617360000</v>
      </c>
      <c r="G33" s="5" t="str">
        <f t="shared" si="2"/>
        <v/>
      </c>
      <c r="H33" s="23">
        <f>F33</f>
        <v>49617360000</v>
      </c>
      <c r="I33" s="5"/>
      <c r="L33" s="22">
        <v>49617360000</v>
      </c>
    </row>
    <row r="34" spans="1:12" x14ac:dyDescent="0.2">
      <c r="A34" s="6">
        <v>140983530000</v>
      </c>
      <c r="B34" s="24" t="str">
        <f t="shared" si="0"/>
        <v/>
      </c>
      <c r="C34" s="10" t="str">
        <f t="shared" si="1"/>
        <v/>
      </c>
      <c r="D34" s="6"/>
      <c r="E34" s="5"/>
      <c r="F34" s="6">
        <v>140983530000</v>
      </c>
      <c r="G34" s="5" t="str">
        <f t="shared" si="2"/>
        <v/>
      </c>
      <c r="H34" s="23">
        <f t="shared" ref="H34:H97" si="5">F34</f>
        <v>140983530000</v>
      </c>
      <c r="I34" s="5"/>
      <c r="L34" s="22">
        <v>140983530000</v>
      </c>
    </row>
    <row r="35" spans="1:12" x14ac:dyDescent="0.2">
      <c r="A35" s="6">
        <v>65386390000</v>
      </c>
      <c r="B35" s="24" t="str">
        <f t="shared" si="0"/>
        <v/>
      </c>
      <c r="C35" s="10" t="str">
        <f t="shared" si="1"/>
        <v/>
      </c>
      <c r="D35" s="6"/>
      <c r="E35" s="5"/>
      <c r="F35" s="6">
        <v>65386390000</v>
      </c>
      <c r="G35" s="5" t="str">
        <f t="shared" si="2"/>
        <v/>
      </c>
      <c r="H35" s="23">
        <f t="shared" si="5"/>
        <v>65386390000</v>
      </c>
      <c r="I35" s="5"/>
      <c r="L35" s="22">
        <v>65386390000</v>
      </c>
    </row>
    <row r="36" spans="1:12" x14ac:dyDescent="0.2">
      <c r="A36" s="6">
        <v>103045150000</v>
      </c>
      <c r="B36" s="24" t="str">
        <f t="shared" si="0"/>
        <v/>
      </c>
      <c r="C36" s="10" t="str">
        <f t="shared" si="1"/>
        <v/>
      </c>
      <c r="D36" s="6"/>
      <c r="E36" s="5"/>
      <c r="F36" s="6">
        <v>103045150000</v>
      </c>
      <c r="G36" s="5" t="str">
        <f t="shared" si="2"/>
        <v/>
      </c>
      <c r="H36" s="23">
        <f t="shared" si="5"/>
        <v>103045150000</v>
      </c>
      <c r="I36" s="5"/>
      <c r="L36" s="22">
        <v>103045150000</v>
      </c>
    </row>
    <row r="37" spans="1:12" x14ac:dyDescent="0.2">
      <c r="A37" s="6">
        <v>62971040000</v>
      </c>
      <c r="B37" s="24" t="str">
        <f t="shared" ref="B37:B100" si="6">IF(OR(IFERROR(ABS(A37)*SIGN(A37),)&lt;&gt;A37,A37=""),"ПРОПУСК","")</f>
        <v/>
      </c>
      <c r="C37" s="10" t="str">
        <f t="shared" si="1"/>
        <v/>
      </c>
      <c r="D37" s="6"/>
      <c r="E37" s="5"/>
      <c r="F37" s="6">
        <v>62971040000</v>
      </c>
      <c r="G37" s="5" t="str">
        <f t="shared" si="2"/>
        <v/>
      </c>
      <c r="H37" s="23">
        <f t="shared" si="5"/>
        <v>62971040000</v>
      </c>
      <c r="I37" s="5"/>
      <c r="L37" s="22">
        <v>62971040000</v>
      </c>
    </row>
    <row r="38" spans="1:12" x14ac:dyDescent="0.2">
      <c r="A38" s="6">
        <v>66821520000</v>
      </c>
      <c r="B38" s="24" t="str">
        <f t="shared" si="6"/>
        <v/>
      </c>
      <c r="C38" s="10" t="str">
        <f t="shared" si="1"/>
        <v/>
      </c>
      <c r="D38" s="6"/>
      <c r="E38" s="5"/>
      <c r="F38" s="6">
        <v>66821520000</v>
      </c>
      <c r="G38" s="5" t="str">
        <f t="shared" si="2"/>
        <v/>
      </c>
      <c r="H38" s="23">
        <f t="shared" si="5"/>
        <v>66821520000</v>
      </c>
      <c r="I38" s="5"/>
      <c r="L38" s="22">
        <v>66821520000</v>
      </c>
    </row>
    <row r="39" spans="1:12" x14ac:dyDescent="0.2">
      <c r="A39" s="6">
        <v>123743300000</v>
      </c>
      <c r="B39" s="24" t="str">
        <f t="shared" si="6"/>
        <v/>
      </c>
      <c r="C39" s="10" t="str">
        <f t="shared" si="1"/>
        <v/>
      </c>
      <c r="D39" s="6"/>
      <c r="E39" s="5"/>
      <c r="F39" s="6">
        <v>123743300000</v>
      </c>
      <c r="G39" s="5" t="str">
        <f t="shared" ref="G39:G102" si="7">IF(AND(B39="",C39=""),"","N/A")</f>
        <v/>
      </c>
      <c r="H39" s="23">
        <f t="shared" si="5"/>
        <v>123743300000</v>
      </c>
      <c r="I39" s="5"/>
      <c r="L39" s="22">
        <v>123743300000</v>
      </c>
    </row>
    <row r="40" spans="1:12" x14ac:dyDescent="0.2">
      <c r="A40" s="6">
        <v>103077890000</v>
      </c>
      <c r="B40" s="24" t="str">
        <f t="shared" si="6"/>
        <v/>
      </c>
      <c r="C40" s="10" t="str">
        <f t="shared" si="1"/>
        <v/>
      </c>
      <c r="D40" s="6"/>
      <c r="E40" s="5"/>
      <c r="F40" s="6">
        <v>103077890000</v>
      </c>
      <c r="G40" s="5" t="str">
        <f t="shared" si="7"/>
        <v/>
      </c>
      <c r="H40" s="23">
        <f t="shared" si="5"/>
        <v>103077890000</v>
      </c>
      <c r="I40" s="5"/>
      <c r="L40" s="22">
        <v>103077890000</v>
      </c>
    </row>
    <row r="41" spans="1:12" x14ac:dyDescent="0.2">
      <c r="A41" s="6">
        <v>98315730000</v>
      </c>
      <c r="B41" s="24" t="str">
        <f t="shared" si="6"/>
        <v/>
      </c>
      <c r="C41" s="10" t="str">
        <f t="shared" ref="C41:C104" si="8">IF(OR(A41&lt;$E$6,A41&gt;$E$7),"ВЫБРОС","")</f>
        <v/>
      </c>
      <c r="D41" s="6"/>
      <c r="E41" s="5"/>
      <c r="F41" s="6">
        <v>98315730000</v>
      </c>
      <c r="G41" s="5" t="str">
        <f t="shared" si="7"/>
        <v/>
      </c>
      <c r="H41" s="23">
        <f t="shared" si="5"/>
        <v>98315730000</v>
      </c>
      <c r="I41" s="5"/>
      <c r="L41" s="22">
        <v>98315730000</v>
      </c>
    </row>
    <row r="42" spans="1:12" x14ac:dyDescent="0.2">
      <c r="A42" s="6">
        <v>74792830000</v>
      </c>
      <c r="B42" s="24" t="str">
        <f t="shared" si="6"/>
        <v/>
      </c>
      <c r="C42" s="10" t="str">
        <f t="shared" si="8"/>
        <v/>
      </c>
      <c r="E42" s="5"/>
      <c r="F42" s="6">
        <v>74792830000</v>
      </c>
      <c r="G42" s="5" t="str">
        <f t="shared" si="7"/>
        <v/>
      </c>
      <c r="H42" s="23">
        <f t="shared" si="5"/>
        <v>74792830000</v>
      </c>
      <c r="I42" s="5"/>
      <c r="L42" s="22">
        <v>74792830000</v>
      </c>
    </row>
    <row r="43" spans="1:12" x14ac:dyDescent="0.2">
      <c r="A43" s="6">
        <v>123936190000</v>
      </c>
      <c r="B43" s="24" t="str">
        <f t="shared" si="6"/>
        <v/>
      </c>
      <c r="C43" s="10" t="str">
        <f t="shared" si="8"/>
        <v/>
      </c>
      <c r="E43" s="5"/>
      <c r="F43" s="6">
        <v>123936190000</v>
      </c>
      <c r="G43" s="5" t="str">
        <f t="shared" si="7"/>
        <v/>
      </c>
      <c r="H43" s="23">
        <f t="shared" si="5"/>
        <v>123936190000</v>
      </c>
      <c r="I43" s="5"/>
      <c r="L43">
        <v>123936190000</v>
      </c>
    </row>
    <row r="44" spans="1:12" x14ac:dyDescent="0.2">
      <c r="A44" s="6">
        <v>93153970000</v>
      </c>
      <c r="B44" s="24" t="str">
        <f t="shared" si="6"/>
        <v/>
      </c>
      <c r="C44" s="10" t="str">
        <f t="shared" si="8"/>
        <v/>
      </c>
      <c r="E44" s="5"/>
      <c r="F44" s="6">
        <v>93153970000</v>
      </c>
      <c r="G44" s="5" t="str">
        <f t="shared" si="7"/>
        <v/>
      </c>
      <c r="H44" s="23">
        <f t="shared" si="5"/>
        <v>93153970000</v>
      </c>
      <c r="I44" s="5"/>
      <c r="L44">
        <v>93153970000</v>
      </c>
    </row>
    <row r="45" spans="1:12" x14ac:dyDescent="0.2">
      <c r="A45" s="6">
        <v>106185900000</v>
      </c>
      <c r="B45" s="24" t="str">
        <f t="shared" si="6"/>
        <v/>
      </c>
      <c r="C45" s="10" t="str">
        <f t="shared" si="8"/>
        <v/>
      </c>
      <c r="E45" s="5"/>
      <c r="F45" s="6">
        <v>106185900000</v>
      </c>
      <c r="G45" s="5" t="str">
        <f t="shared" si="7"/>
        <v/>
      </c>
      <c r="H45" s="23">
        <f t="shared" si="5"/>
        <v>106185900000</v>
      </c>
      <c r="I45" s="5"/>
      <c r="L45">
        <v>106185900000</v>
      </c>
    </row>
    <row r="46" spans="1:12" x14ac:dyDescent="0.2">
      <c r="A46" s="6">
        <v>68219170000</v>
      </c>
      <c r="B46" s="24" t="str">
        <f t="shared" si="6"/>
        <v/>
      </c>
      <c r="C46" s="10" t="str">
        <f t="shared" si="8"/>
        <v/>
      </c>
      <c r="E46" s="5"/>
      <c r="F46" s="6">
        <v>68219170000</v>
      </c>
      <c r="G46" s="5" t="str">
        <f t="shared" si="7"/>
        <v/>
      </c>
      <c r="H46" s="23">
        <f t="shared" si="5"/>
        <v>68219170000</v>
      </c>
      <c r="I46" s="5"/>
      <c r="L46">
        <v>68219170000</v>
      </c>
    </row>
    <row r="47" spans="1:12" x14ac:dyDescent="0.2">
      <c r="A47" s="6">
        <v>130672920000</v>
      </c>
      <c r="B47" s="24" t="str">
        <f t="shared" si="6"/>
        <v/>
      </c>
      <c r="C47" s="10" t="str">
        <f t="shared" si="8"/>
        <v/>
      </c>
      <c r="E47" s="5"/>
      <c r="F47" s="6">
        <v>130672920000</v>
      </c>
      <c r="G47" s="5" t="str">
        <f t="shared" si="7"/>
        <v/>
      </c>
      <c r="H47" s="23">
        <f t="shared" si="5"/>
        <v>130672920000</v>
      </c>
      <c r="I47" s="5"/>
      <c r="L47">
        <v>130672920000</v>
      </c>
    </row>
    <row r="48" spans="1:12" x14ac:dyDescent="0.2">
      <c r="A48" s="6">
        <v>122111590000</v>
      </c>
      <c r="B48" s="24" t="str">
        <f t="shared" si="6"/>
        <v/>
      </c>
      <c r="C48" s="10" t="str">
        <f t="shared" si="8"/>
        <v/>
      </c>
      <c r="E48" s="5"/>
      <c r="F48" s="6">
        <v>122111590000</v>
      </c>
      <c r="G48" s="5" t="str">
        <f t="shared" si="7"/>
        <v/>
      </c>
      <c r="H48" s="23">
        <f t="shared" si="5"/>
        <v>122111590000</v>
      </c>
      <c r="I48" s="5"/>
      <c r="L48">
        <v>122111590000</v>
      </c>
    </row>
    <row r="49" spans="1:12" x14ac:dyDescent="0.2">
      <c r="A49" s="6">
        <v>82469290000</v>
      </c>
      <c r="B49" s="24" t="str">
        <f t="shared" si="6"/>
        <v/>
      </c>
      <c r="C49" s="10" t="str">
        <f t="shared" si="8"/>
        <v/>
      </c>
      <c r="E49" s="5"/>
      <c r="F49" s="6">
        <v>82469290000</v>
      </c>
      <c r="G49" s="5" t="str">
        <f t="shared" si="7"/>
        <v/>
      </c>
      <c r="H49" s="23">
        <f t="shared" si="5"/>
        <v>82469290000</v>
      </c>
      <c r="I49" s="5"/>
      <c r="L49">
        <v>82469290000</v>
      </c>
    </row>
    <row r="50" spans="1:12" x14ac:dyDescent="0.2">
      <c r="A50" s="6">
        <v>93400640000</v>
      </c>
      <c r="B50" s="24" t="str">
        <f t="shared" si="6"/>
        <v/>
      </c>
      <c r="C50" s="10" t="str">
        <f t="shared" si="8"/>
        <v/>
      </c>
      <c r="E50" s="5"/>
      <c r="F50" s="6">
        <v>93400640000</v>
      </c>
      <c r="G50" s="5" t="str">
        <f t="shared" si="7"/>
        <v/>
      </c>
      <c r="H50" s="23">
        <f t="shared" si="5"/>
        <v>93400640000</v>
      </c>
      <c r="I50" s="5"/>
      <c r="L50">
        <v>93400640000</v>
      </c>
    </row>
    <row r="51" spans="1:12" x14ac:dyDescent="0.2">
      <c r="A51" s="6">
        <v>78325880000</v>
      </c>
      <c r="B51" s="24" t="str">
        <f t="shared" si="6"/>
        <v/>
      </c>
      <c r="C51" s="10" t="str">
        <f t="shared" si="8"/>
        <v/>
      </c>
      <c r="E51" s="5"/>
      <c r="F51" s="6">
        <v>78325880000</v>
      </c>
      <c r="G51" s="5" t="str">
        <f t="shared" si="7"/>
        <v/>
      </c>
      <c r="H51" s="23">
        <f t="shared" si="5"/>
        <v>78325880000</v>
      </c>
      <c r="I51" s="5"/>
      <c r="L51">
        <v>78325880000</v>
      </c>
    </row>
    <row r="52" spans="1:12" x14ac:dyDescent="0.2">
      <c r="A52" s="6">
        <v>54199260000</v>
      </c>
      <c r="B52" s="24" t="str">
        <f t="shared" si="6"/>
        <v/>
      </c>
      <c r="C52" s="10" t="str">
        <f t="shared" si="8"/>
        <v/>
      </c>
      <c r="E52" s="5"/>
      <c r="F52" s="6">
        <v>54199260000</v>
      </c>
      <c r="G52" s="5" t="str">
        <f t="shared" si="7"/>
        <v/>
      </c>
      <c r="H52" s="23">
        <f t="shared" si="5"/>
        <v>54199260000</v>
      </c>
      <c r="I52" s="5"/>
      <c r="L52">
        <v>54199260000</v>
      </c>
    </row>
    <row r="53" spans="1:12" x14ac:dyDescent="0.2">
      <c r="A53" s="6">
        <v>90920690000</v>
      </c>
      <c r="B53" s="24" t="str">
        <f t="shared" si="6"/>
        <v/>
      </c>
      <c r="C53" s="10" t="str">
        <f t="shared" si="8"/>
        <v/>
      </c>
      <c r="E53" s="5"/>
      <c r="F53" s="6">
        <v>90920690000</v>
      </c>
      <c r="G53" s="5" t="str">
        <f t="shared" si="7"/>
        <v/>
      </c>
      <c r="H53" s="23">
        <f t="shared" si="5"/>
        <v>90920690000</v>
      </c>
      <c r="I53" s="5"/>
      <c r="L53">
        <v>90920690000</v>
      </c>
    </row>
    <row r="54" spans="1:12" x14ac:dyDescent="0.2">
      <c r="A54" s="6">
        <v>112875050000</v>
      </c>
      <c r="B54" s="24" t="str">
        <f t="shared" si="6"/>
        <v/>
      </c>
      <c r="C54" s="10" t="str">
        <f t="shared" si="8"/>
        <v/>
      </c>
      <c r="E54" s="5"/>
      <c r="F54" s="6">
        <v>112875050000</v>
      </c>
      <c r="G54" s="5" t="str">
        <f t="shared" si="7"/>
        <v/>
      </c>
      <c r="H54" s="23">
        <f t="shared" si="5"/>
        <v>112875050000</v>
      </c>
      <c r="I54" s="5"/>
      <c r="L54">
        <v>112875050000</v>
      </c>
    </row>
    <row r="55" spans="1:12" x14ac:dyDescent="0.2">
      <c r="A55" s="6">
        <v>17609520000</v>
      </c>
      <c r="B55" s="24" t="str">
        <f t="shared" si="6"/>
        <v/>
      </c>
      <c r="C55" s="10" t="str">
        <f t="shared" si="8"/>
        <v/>
      </c>
      <c r="E55" s="5"/>
      <c r="F55" s="6">
        <v>17609520000</v>
      </c>
      <c r="G55" s="5" t="str">
        <f t="shared" si="7"/>
        <v/>
      </c>
      <c r="H55" s="23">
        <f t="shared" si="5"/>
        <v>17609520000</v>
      </c>
      <c r="I55" s="5"/>
      <c r="L55">
        <v>17609520000</v>
      </c>
    </row>
    <row r="56" spans="1:12" x14ac:dyDescent="0.2">
      <c r="A56" s="6">
        <v>51045630000</v>
      </c>
      <c r="B56" s="24" t="str">
        <f t="shared" si="6"/>
        <v/>
      </c>
      <c r="C56" s="10" t="str">
        <f t="shared" si="8"/>
        <v/>
      </c>
      <c r="E56" s="5"/>
      <c r="F56" s="6">
        <v>51045630000</v>
      </c>
      <c r="G56" s="5" t="str">
        <f t="shared" si="7"/>
        <v/>
      </c>
      <c r="H56" s="23">
        <f t="shared" si="5"/>
        <v>51045630000</v>
      </c>
      <c r="I56" s="5"/>
      <c r="L56">
        <v>51045630000</v>
      </c>
    </row>
    <row r="57" spans="1:12" x14ac:dyDescent="0.2">
      <c r="A57" s="6">
        <v>74994750000</v>
      </c>
      <c r="B57" s="24" t="str">
        <f t="shared" si="6"/>
        <v/>
      </c>
      <c r="C57" s="10" t="str">
        <f t="shared" si="8"/>
        <v/>
      </c>
      <c r="E57" s="5"/>
      <c r="F57" s="6">
        <v>74994750000</v>
      </c>
      <c r="G57" s="5" t="str">
        <f t="shared" si="7"/>
        <v/>
      </c>
      <c r="H57" s="23">
        <f t="shared" si="5"/>
        <v>74994750000</v>
      </c>
      <c r="I57" s="5"/>
      <c r="L57">
        <v>74994750000</v>
      </c>
    </row>
    <row r="58" spans="1:12" x14ac:dyDescent="0.2">
      <c r="A58" s="6">
        <v>123714270000</v>
      </c>
      <c r="B58" s="24" t="str">
        <f t="shared" si="6"/>
        <v/>
      </c>
      <c r="C58" s="10" t="str">
        <f t="shared" si="8"/>
        <v/>
      </c>
      <c r="E58" s="5"/>
      <c r="F58" s="6">
        <v>123714270000</v>
      </c>
      <c r="G58" s="5" t="str">
        <f t="shared" si="7"/>
        <v/>
      </c>
      <c r="H58" s="23">
        <f t="shared" si="5"/>
        <v>123714270000</v>
      </c>
      <c r="I58" s="5"/>
      <c r="L58">
        <v>123714270000</v>
      </c>
    </row>
    <row r="59" spans="1:12" x14ac:dyDescent="0.2">
      <c r="A59" s="6">
        <v>71255720000</v>
      </c>
      <c r="B59" s="24" t="str">
        <f t="shared" si="6"/>
        <v/>
      </c>
      <c r="C59" s="10" t="str">
        <f t="shared" si="8"/>
        <v/>
      </c>
      <c r="E59" s="5"/>
      <c r="F59" s="6">
        <v>71255720000</v>
      </c>
      <c r="G59" s="5" t="str">
        <f t="shared" si="7"/>
        <v/>
      </c>
      <c r="H59" s="23">
        <f t="shared" si="5"/>
        <v>71255720000</v>
      </c>
      <c r="I59" s="5"/>
      <c r="L59">
        <v>71255720000</v>
      </c>
    </row>
    <row r="60" spans="1:12" x14ac:dyDescent="0.2">
      <c r="A60" s="6">
        <v>70045380000</v>
      </c>
      <c r="B60" s="24" t="str">
        <f t="shared" si="6"/>
        <v/>
      </c>
      <c r="C60" s="10" t="str">
        <f t="shared" si="8"/>
        <v/>
      </c>
      <c r="E60" s="5"/>
      <c r="F60" s="6">
        <v>70045380000</v>
      </c>
      <c r="G60" s="5" t="str">
        <f t="shared" si="7"/>
        <v/>
      </c>
      <c r="H60" s="23">
        <f t="shared" si="5"/>
        <v>70045380000</v>
      </c>
      <c r="I60" s="5"/>
      <c r="L60">
        <v>70045380000</v>
      </c>
    </row>
    <row r="61" spans="1:12" x14ac:dyDescent="0.2">
      <c r="A61" s="6">
        <v>96430590000</v>
      </c>
      <c r="B61" s="24" t="str">
        <f t="shared" si="6"/>
        <v/>
      </c>
      <c r="C61" s="10" t="str">
        <f t="shared" si="8"/>
        <v/>
      </c>
      <c r="E61" s="5"/>
      <c r="F61" s="6">
        <v>96430590000</v>
      </c>
      <c r="G61" s="5" t="str">
        <f t="shared" si="7"/>
        <v/>
      </c>
      <c r="H61" s="23">
        <f t="shared" si="5"/>
        <v>96430590000</v>
      </c>
      <c r="I61" s="5"/>
      <c r="L61">
        <v>96430590000</v>
      </c>
    </row>
    <row r="62" spans="1:12" x14ac:dyDescent="0.2">
      <c r="A62" s="6">
        <v>51753110000</v>
      </c>
      <c r="B62" s="24" t="str">
        <f t="shared" si="6"/>
        <v/>
      </c>
      <c r="C62" s="10" t="str">
        <f t="shared" si="8"/>
        <v/>
      </c>
      <c r="E62" s="5"/>
      <c r="F62" s="6">
        <v>51753110000</v>
      </c>
      <c r="G62" s="5" t="str">
        <f t="shared" si="7"/>
        <v/>
      </c>
      <c r="H62" s="23">
        <f t="shared" si="5"/>
        <v>51753110000</v>
      </c>
      <c r="I62" s="5"/>
      <c r="L62">
        <v>51753110000</v>
      </c>
    </row>
    <row r="63" spans="1:12" x14ac:dyDescent="0.2">
      <c r="A63" s="6">
        <v>60963190000</v>
      </c>
      <c r="B63" s="24" t="str">
        <f t="shared" si="6"/>
        <v/>
      </c>
      <c r="C63" s="10" t="str">
        <f t="shared" si="8"/>
        <v/>
      </c>
      <c r="E63" s="5"/>
      <c r="F63" s="6">
        <v>60963190000</v>
      </c>
      <c r="G63" s="5" t="str">
        <f t="shared" si="7"/>
        <v/>
      </c>
      <c r="H63" s="23">
        <f t="shared" si="5"/>
        <v>60963190000</v>
      </c>
      <c r="I63" s="5"/>
      <c r="L63">
        <v>60963190000</v>
      </c>
    </row>
    <row r="64" spans="1:12" x14ac:dyDescent="0.2">
      <c r="A64" s="6">
        <v>47683270000</v>
      </c>
      <c r="B64" s="24" t="str">
        <f t="shared" si="6"/>
        <v/>
      </c>
      <c r="C64" s="10" t="str">
        <f t="shared" si="8"/>
        <v/>
      </c>
      <c r="E64" s="5"/>
      <c r="F64" s="6">
        <v>47683270000</v>
      </c>
      <c r="G64" s="5" t="str">
        <f t="shared" si="7"/>
        <v/>
      </c>
      <c r="H64" s="23">
        <f t="shared" si="5"/>
        <v>47683270000</v>
      </c>
      <c r="I64" s="5"/>
      <c r="L64">
        <v>47683270000</v>
      </c>
    </row>
    <row r="65" spans="1:12" x14ac:dyDescent="0.2">
      <c r="A65" s="6">
        <v>102182650000</v>
      </c>
      <c r="B65" s="24" t="str">
        <f t="shared" si="6"/>
        <v/>
      </c>
      <c r="C65" s="10" t="str">
        <f t="shared" si="8"/>
        <v/>
      </c>
      <c r="E65" s="5"/>
      <c r="F65" s="6">
        <v>102182650000</v>
      </c>
      <c r="G65" s="5" t="str">
        <f t="shared" si="7"/>
        <v/>
      </c>
      <c r="H65" s="23">
        <f t="shared" si="5"/>
        <v>102182650000</v>
      </c>
      <c r="I65" s="5"/>
      <c r="L65">
        <v>102182650000</v>
      </c>
    </row>
    <row r="66" spans="1:12" x14ac:dyDescent="0.2">
      <c r="A66" s="6">
        <v>82548160000</v>
      </c>
      <c r="B66" s="24" t="str">
        <f t="shared" si="6"/>
        <v/>
      </c>
      <c r="C66" s="10" t="str">
        <f t="shared" si="8"/>
        <v/>
      </c>
      <c r="E66" s="5"/>
      <c r="F66" s="6">
        <v>82548160000</v>
      </c>
      <c r="G66" s="5" t="str">
        <f t="shared" si="7"/>
        <v/>
      </c>
      <c r="H66" s="23">
        <f t="shared" si="5"/>
        <v>82548160000</v>
      </c>
      <c r="I66" s="5"/>
      <c r="L66">
        <v>82548160000</v>
      </c>
    </row>
    <row r="67" spans="1:12" x14ac:dyDescent="0.2">
      <c r="A67" s="6">
        <v>57589280000</v>
      </c>
      <c r="B67" s="24" t="str">
        <f t="shared" si="6"/>
        <v/>
      </c>
      <c r="C67" s="10" t="str">
        <f t="shared" si="8"/>
        <v/>
      </c>
      <c r="E67" s="5"/>
      <c r="F67" s="6">
        <v>57589280000</v>
      </c>
      <c r="G67" s="5" t="str">
        <f t="shared" si="7"/>
        <v/>
      </c>
      <c r="H67" s="23">
        <f t="shared" si="5"/>
        <v>57589280000</v>
      </c>
      <c r="I67" s="5"/>
      <c r="L67">
        <v>57589280000</v>
      </c>
    </row>
    <row r="68" spans="1:12" x14ac:dyDescent="0.2">
      <c r="A68" s="6">
        <v>60373590000</v>
      </c>
      <c r="B68" s="24" t="str">
        <f t="shared" si="6"/>
        <v/>
      </c>
      <c r="C68" s="10" t="str">
        <f t="shared" si="8"/>
        <v/>
      </c>
      <c r="E68" s="5"/>
      <c r="F68" s="6">
        <v>60373590000</v>
      </c>
      <c r="G68" s="5" t="str">
        <f t="shared" si="7"/>
        <v/>
      </c>
      <c r="H68" s="23">
        <f t="shared" si="5"/>
        <v>60373590000</v>
      </c>
      <c r="I68" s="5"/>
      <c r="L68">
        <v>60373590000</v>
      </c>
    </row>
    <row r="69" spans="1:12" x14ac:dyDescent="0.2">
      <c r="A69" s="6">
        <v>118515290000</v>
      </c>
      <c r="B69" s="24" t="str">
        <f t="shared" si="6"/>
        <v/>
      </c>
      <c r="C69" s="10" t="str">
        <f t="shared" si="8"/>
        <v/>
      </c>
      <c r="E69" s="5"/>
      <c r="F69" s="6">
        <v>118515290000</v>
      </c>
      <c r="G69" s="5" t="str">
        <f t="shared" si="7"/>
        <v/>
      </c>
      <c r="H69" s="23">
        <f t="shared" si="5"/>
        <v>118515290000</v>
      </c>
      <c r="I69" s="5"/>
      <c r="L69">
        <v>118515290000</v>
      </c>
    </row>
    <row r="70" spans="1:12" x14ac:dyDescent="0.2">
      <c r="A70" s="6">
        <v>59661050000</v>
      </c>
      <c r="B70" s="24" t="str">
        <f t="shared" si="6"/>
        <v/>
      </c>
      <c r="C70" s="10" t="str">
        <f t="shared" si="8"/>
        <v/>
      </c>
      <c r="E70" s="5"/>
      <c r="F70" s="6">
        <v>59661050000</v>
      </c>
      <c r="G70" s="5" t="str">
        <f t="shared" si="7"/>
        <v/>
      </c>
      <c r="H70" s="23">
        <f t="shared" si="5"/>
        <v>59661050000</v>
      </c>
      <c r="I70" s="5"/>
      <c r="L70">
        <v>59661050000</v>
      </c>
    </row>
    <row r="71" spans="1:12" x14ac:dyDescent="0.2">
      <c r="A71" s="6">
        <v>80512620000</v>
      </c>
      <c r="B71" s="24" t="str">
        <f t="shared" si="6"/>
        <v/>
      </c>
      <c r="C71" s="10" t="str">
        <f t="shared" si="8"/>
        <v/>
      </c>
      <c r="E71" s="5"/>
      <c r="F71" s="6">
        <v>80512620000</v>
      </c>
      <c r="G71" s="5" t="str">
        <f t="shared" si="7"/>
        <v/>
      </c>
      <c r="H71" s="23">
        <f t="shared" si="5"/>
        <v>80512620000</v>
      </c>
      <c r="I71" s="5"/>
      <c r="L71">
        <v>80512620000</v>
      </c>
    </row>
    <row r="72" spans="1:12" x14ac:dyDescent="0.2">
      <c r="A72" s="6">
        <v>33232690000</v>
      </c>
      <c r="B72" s="24" t="str">
        <f t="shared" si="6"/>
        <v/>
      </c>
      <c r="C72" s="10" t="str">
        <f t="shared" si="8"/>
        <v/>
      </c>
      <c r="E72" s="5"/>
      <c r="F72" s="6">
        <v>33232690000</v>
      </c>
      <c r="G72" s="5" t="str">
        <f t="shared" si="7"/>
        <v/>
      </c>
      <c r="H72" s="23">
        <f t="shared" si="5"/>
        <v>33232690000</v>
      </c>
      <c r="I72" s="5"/>
      <c r="L72">
        <v>33232690000</v>
      </c>
    </row>
    <row r="73" spans="1:12" x14ac:dyDescent="0.2">
      <c r="A73" s="6">
        <v>30558550000</v>
      </c>
      <c r="B73" s="24" t="str">
        <f t="shared" si="6"/>
        <v/>
      </c>
      <c r="C73" s="10" t="str">
        <f t="shared" si="8"/>
        <v/>
      </c>
      <c r="E73" s="5"/>
      <c r="F73" s="6">
        <v>30558550000</v>
      </c>
      <c r="G73" s="5" t="str">
        <f t="shared" si="7"/>
        <v/>
      </c>
      <c r="H73" s="23">
        <f t="shared" si="5"/>
        <v>30558550000</v>
      </c>
      <c r="I73" s="5"/>
      <c r="L73">
        <v>30558550000</v>
      </c>
    </row>
    <row r="74" spans="1:12" x14ac:dyDescent="0.2">
      <c r="A74" s="6">
        <v>55240460000</v>
      </c>
      <c r="B74" s="24" t="str">
        <f t="shared" si="6"/>
        <v/>
      </c>
      <c r="C74" s="10" t="str">
        <f t="shared" si="8"/>
        <v/>
      </c>
      <c r="E74" s="5"/>
      <c r="F74" s="6">
        <v>55240460000</v>
      </c>
      <c r="G74" s="5" t="str">
        <f t="shared" si="7"/>
        <v/>
      </c>
      <c r="H74" s="23">
        <f t="shared" si="5"/>
        <v>55240460000</v>
      </c>
      <c r="I74" s="5"/>
      <c r="L74">
        <v>55240460000</v>
      </c>
    </row>
    <row r="75" spans="1:12" x14ac:dyDescent="0.2">
      <c r="A75" s="6">
        <v>264917020000</v>
      </c>
      <c r="B75" s="24" t="str">
        <f t="shared" si="6"/>
        <v/>
      </c>
      <c r="C75" s="10" t="str">
        <f t="shared" si="8"/>
        <v>ВЫБРОС</v>
      </c>
      <c r="E75" s="5"/>
      <c r="F75" s="6">
        <v>264917020000</v>
      </c>
      <c r="G75" s="5" t="str">
        <f t="shared" si="7"/>
        <v>N/A</v>
      </c>
      <c r="H75" s="23">
        <f t="shared" si="5"/>
        <v>264917020000</v>
      </c>
      <c r="I75" s="5"/>
      <c r="L75">
        <v>264917020000</v>
      </c>
    </row>
    <row r="76" spans="1:12" x14ac:dyDescent="0.2">
      <c r="A76" s="6">
        <v>137851390000</v>
      </c>
      <c r="B76" s="24" t="str">
        <f t="shared" si="6"/>
        <v/>
      </c>
      <c r="C76" s="10" t="str">
        <f t="shared" si="8"/>
        <v/>
      </c>
      <c r="E76" s="5"/>
      <c r="F76" s="6">
        <v>137851390000</v>
      </c>
      <c r="G76" s="5" t="str">
        <f t="shared" si="7"/>
        <v/>
      </c>
      <c r="H76" s="23">
        <f t="shared" si="5"/>
        <v>137851390000</v>
      </c>
      <c r="I76" s="5"/>
      <c r="L76">
        <v>137851390000</v>
      </c>
    </row>
    <row r="77" spans="1:12" x14ac:dyDescent="0.2">
      <c r="A77" s="6">
        <v>196091360000</v>
      </c>
      <c r="B77" s="24" t="str">
        <f t="shared" si="6"/>
        <v/>
      </c>
      <c r="C77" s="10" t="str">
        <f t="shared" si="8"/>
        <v/>
      </c>
      <c r="E77" s="5"/>
      <c r="F77" s="6">
        <v>196091360000</v>
      </c>
      <c r="G77" s="5" t="str">
        <f t="shared" si="7"/>
        <v/>
      </c>
      <c r="H77" s="23">
        <f t="shared" si="5"/>
        <v>196091360000</v>
      </c>
      <c r="I77" s="5"/>
      <c r="L77">
        <v>196091360000</v>
      </c>
    </row>
    <row r="78" spans="1:12" x14ac:dyDescent="0.2">
      <c r="A78" s="6">
        <v>141743860000</v>
      </c>
      <c r="B78" s="24" t="str">
        <f t="shared" si="6"/>
        <v/>
      </c>
      <c r="C78" s="10" t="str">
        <f t="shared" si="8"/>
        <v/>
      </c>
      <c r="E78" s="5"/>
      <c r="F78" s="6">
        <v>141743860000</v>
      </c>
      <c r="G78" s="5" t="str">
        <f t="shared" si="7"/>
        <v/>
      </c>
      <c r="H78" s="23">
        <f t="shared" si="5"/>
        <v>141743860000</v>
      </c>
      <c r="I78" s="5"/>
      <c r="L78">
        <v>141743860000</v>
      </c>
    </row>
    <row r="79" spans="1:12" x14ac:dyDescent="0.2">
      <c r="A79" s="6">
        <v>116606210000</v>
      </c>
      <c r="B79" s="24" t="str">
        <f t="shared" si="6"/>
        <v/>
      </c>
      <c r="C79" s="10" t="str">
        <f t="shared" si="8"/>
        <v/>
      </c>
      <c r="E79" s="5"/>
      <c r="F79" s="6">
        <v>116606210000</v>
      </c>
      <c r="G79" s="5" t="str">
        <f t="shared" si="7"/>
        <v/>
      </c>
      <c r="H79" s="23">
        <f t="shared" si="5"/>
        <v>116606210000</v>
      </c>
      <c r="I79" s="5"/>
      <c r="L79">
        <v>116606210000</v>
      </c>
    </row>
    <row r="80" spans="1:12" x14ac:dyDescent="0.2">
      <c r="A80" s="6">
        <v>97426880000</v>
      </c>
      <c r="B80" s="24" t="str">
        <f t="shared" si="6"/>
        <v/>
      </c>
      <c r="C80" s="10" t="str">
        <f t="shared" si="8"/>
        <v/>
      </c>
      <c r="E80" s="5"/>
      <c r="F80" s="6">
        <v>97426880000</v>
      </c>
      <c r="G80" s="5" t="str">
        <f t="shared" si="7"/>
        <v/>
      </c>
      <c r="H80" s="23">
        <f t="shared" si="5"/>
        <v>97426880000</v>
      </c>
      <c r="I80" s="5"/>
      <c r="L80">
        <v>97426880000</v>
      </c>
    </row>
    <row r="81" spans="1:12" x14ac:dyDescent="0.2">
      <c r="A81" s="6">
        <v>157577220000</v>
      </c>
      <c r="B81" s="24" t="str">
        <f t="shared" si="6"/>
        <v/>
      </c>
      <c r="C81" s="10" t="str">
        <f t="shared" si="8"/>
        <v/>
      </c>
      <c r="E81" s="5"/>
      <c r="F81" s="6">
        <v>157577220000</v>
      </c>
      <c r="G81" s="5" t="str">
        <f t="shared" si="7"/>
        <v/>
      </c>
      <c r="H81" s="23">
        <f t="shared" si="5"/>
        <v>157577220000</v>
      </c>
      <c r="I81" s="5"/>
      <c r="L81">
        <v>157577220000</v>
      </c>
    </row>
    <row r="82" spans="1:12" x14ac:dyDescent="0.2">
      <c r="A82" s="6">
        <v>379334020000</v>
      </c>
      <c r="B82" s="24" t="str">
        <f t="shared" si="6"/>
        <v/>
      </c>
      <c r="C82" s="10" t="str">
        <f t="shared" si="8"/>
        <v>ВЫБРОС</v>
      </c>
      <c r="E82" s="5"/>
      <c r="F82" s="6">
        <v>379334020000</v>
      </c>
      <c r="G82" s="5" t="str">
        <f t="shared" si="7"/>
        <v>N/A</v>
      </c>
      <c r="H82" s="23">
        <f t="shared" si="5"/>
        <v>379334020000</v>
      </c>
      <c r="I82" s="5"/>
      <c r="L82">
        <v>379334020000</v>
      </c>
    </row>
    <row r="83" spans="1:12" x14ac:dyDescent="0.2">
      <c r="A83" s="6">
        <v>158204160000</v>
      </c>
      <c r="B83" s="24" t="str">
        <f t="shared" si="6"/>
        <v/>
      </c>
      <c r="C83" s="10" t="str">
        <f t="shared" si="8"/>
        <v/>
      </c>
      <c r="E83" s="5"/>
      <c r="F83" s="6">
        <v>158204160000</v>
      </c>
      <c r="G83" s="5" t="str">
        <f t="shared" si="7"/>
        <v/>
      </c>
      <c r="H83" s="23">
        <f t="shared" si="5"/>
        <v>158204160000</v>
      </c>
      <c r="I83" s="5"/>
      <c r="L83">
        <v>158204160000</v>
      </c>
    </row>
    <row r="84" spans="1:12" x14ac:dyDescent="0.2">
      <c r="A84" s="6">
        <v>144189000000</v>
      </c>
      <c r="B84" s="24" t="str">
        <f t="shared" si="6"/>
        <v/>
      </c>
      <c r="C84" s="10" t="str">
        <f t="shared" si="8"/>
        <v/>
      </c>
      <c r="E84" s="5"/>
      <c r="F84" s="6">
        <v>144189000000</v>
      </c>
      <c r="G84" s="5" t="str">
        <f t="shared" si="7"/>
        <v/>
      </c>
      <c r="H84" s="23">
        <f t="shared" si="5"/>
        <v>144189000000</v>
      </c>
      <c r="I84" s="5"/>
      <c r="L84">
        <v>144189000000</v>
      </c>
    </row>
    <row r="85" spans="1:12" x14ac:dyDescent="0.2">
      <c r="A85" s="6">
        <v>118346420000</v>
      </c>
      <c r="B85" s="24" t="str">
        <f t="shared" si="6"/>
        <v/>
      </c>
      <c r="C85" s="10" t="str">
        <f t="shared" si="8"/>
        <v/>
      </c>
      <c r="E85" s="5"/>
      <c r="F85" s="6">
        <v>118346420000</v>
      </c>
      <c r="G85" s="5" t="str">
        <f t="shared" si="7"/>
        <v/>
      </c>
      <c r="H85" s="23">
        <f t="shared" si="5"/>
        <v>118346420000</v>
      </c>
      <c r="I85" s="5"/>
      <c r="L85">
        <v>118346420000</v>
      </c>
    </row>
    <row r="86" spans="1:12" x14ac:dyDescent="0.2">
      <c r="A86" s="6">
        <v>156557120000</v>
      </c>
      <c r="B86" s="24" t="str">
        <f t="shared" si="6"/>
        <v/>
      </c>
      <c r="C86" s="10" t="str">
        <f t="shared" si="8"/>
        <v/>
      </c>
      <c r="E86" s="5"/>
      <c r="F86" s="6">
        <v>156557120000</v>
      </c>
      <c r="G86" s="5" t="str">
        <f t="shared" si="7"/>
        <v/>
      </c>
      <c r="H86" s="23">
        <f t="shared" si="5"/>
        <v>156557120000</v>
      </c>
      <c r="I86" s="5"/>
      <c r="L86">
        <v>156557120000</v>
      </c>
    </row>
    <row r="87" spans="1:12" x14ac:dyDescent="0.2">
      <c r="A87" s="6">
        <v>125563150000</v>
      </c>
      <c r="B87" s="24" t="str">
        <f t="shared" si="6"/>
        <v/>
      </c>
      <c r="C87" s="10" t="str">
        <f t="shared" si="8"/>
        <v/>
      </c>
      <c r="E87" s="5"/>
      <c r="F87" s="6">
        <v>125563150000</v>
      </c>
      <c r="G87" s="5" t="str">
        <f t="shared" si="7"/>
        <v/>
      </c>
      <c r="H87" s="23">
        <f t="shared" si="5"/>
        <v>125563150000</v>
      </c>
      <c r="I87" s="5"/>
      <c r="L87">
        <v>125563150000</v>
      </c>
    </row>
    <row r="88" spans="1:12" x14ac:dyDescent="0.2">
      <c r="A88" s="6">
        <v>125336700000</v>
      </c>
      <c r="B88" s="24" t="str">
        <f t="shared" si="6"/>
        <v/>
      </c>
      <c r="C88" s="10" t="str">
        <f t="shared" si="8"/>
        <v/>
      </c>
      <c r="E88" s="5"/>
      <c r="F88" s="6">
        <v>125336700000</v>
      </c>
      <c r="G88" s="5" t="str">
        <f t="shared" si="7"/>
        <v/>
      </c>
      <c r="H88" s="23">
        <f t="shared" si="5"/>
        <v>125336700000</v>
      </c>
      <c r="I88" s="5"/>
      <c r="L88">
        <v>125336700000</v>
      </c>
    </row>
    <row r="89" spans="1:12" x14ac:dyDescent="0.2">
      <c r="A89" s="6">
        <v>99932620000</v>
      </c>
      <c r="B89" s="24" t="str">
        <f t="shared" si="6"/>
        <v/>
      </c>
      <c r="C89" s="10" t="str">
        <f t="shared" si="8"/>
        <v/>
      </c>
      <c r="E89" s="5"/>
      <c r="F89" s="6">
        <v>99932620000</v>
      </c>
      <c r="G89" s="5" t="str">
        <f t="shared" si="7"/>
        <v/>
      </c>
      <c r="H89" s="23">
        <f t="shared" si="5"/>
        <v>99932620000</v>
      </c>
      <c r="I89" s="5"/>
      <c r="L89">
        <v>99932620000</v>
      </c>
    </row>
    <row r="90" spans="1:12" x14ac:dyDescent="0.2">
      <c r="A90" s="6">
        <v>375684260000</v>
      </c>
      <c r="B90" s="24" t="str">
        <f t="shared" si="6"/>
        <v/>
      </c>
      <c r="C90" s="10" t="str">
        <f t="shared" si="8"/>
        <v>ВЫБРОС</v>
      </c>
      <c r="E90" s="5"/>
      <c r="F90" s="6">
        <v>375684260000</v>
      </c>
      <c r="G90" s="5" t="str">
        <f t="shared" si="7"/>
        <v>N/A</v>
      </c>
      <c r="H90" s="23">
        <f t="shared" si="5"/>
        <v>375684260000</v>
      </c>
      <c r="I90" s="5"/>
      <c r="L90">
        <v>375684260000</v>
      </c>
    </row>
    <row r="91" spans="1:12" x14ac:dyDescent="0.2">
      <c r="A91" s="6">
        <v>172260510000</v>
      </c>
      <c r="B91" s="24" t="str">
        <f t="shared" si="6"/>
        <v/>
      </c>
      <c r="C91" s="10" t="str">
        <f t="shared" si="8"/>
        <v/>
      </c>
      <c r="E91" s="5"/>
      <c r="F91" s="6">
        <v>172260510000</v>
      </c>
      <c r="G91" s="5" t="str">
        <f t="shared" si="7"/>
        <v/>
      </c>
      <c r="H91" s="23">
        <f t="shared" si="5"/>
        <v>172260510000</v>
      </c>
      <c r="I91" s="5"/>
      <c r="L91">
        <v>172260510000</v>
      </c>
    </row>
    <row r="92" spans="1:12" x14ac:dyDescent="0.2">
      <c r="A92" s="6">
        <v>107557780000</v>
      </c>
      <c r="B92" s="24" t="str">
        <f t="shared" si="6"/>
        <v/>
      </c>
      <c r="C92" s="10" t="str">
        <f t="shared" si="8"/>
        <v/>
      </c>
      <c r="E92" s="5"/>
      <c r="F92" s="6">
        <v>107557780000</v>
      </c>
      <c r="G92" s="5" t="str">
        <f t="shared" si="7"/>
        <v/>
      </c>
      <c r="H92" s="23">
        <f t="shared" si="5"/>
        <v>107557780000</v>
      </c>
      <c r="I92" s="5"/>
      <c r="L92">
        <v>107557780000</v>
      </c>
    </row>
    <row r="93" spans="1:12" x14ac:dyDescent="0.2">
      <c r="A93" s="6">
        <v>138498240000</v>
      </c>
      <c r="B93" s="24" t="str">
        <f t="shared" si="6"/>
        <v/>
      </c>
      <c r="C93" s="10" t="str">
        <f t="shared" si="8"/>
        <v/>
      </c>
      <c r="E93" s="5"/>
      <c r="F93" s="6">
        <v>138498240000</v>
      </c>
      <c r="G93" s="5" t="str">
        <f t="shared" si="7"/>
        <v/>
      </c>
      <c r="H93" s="23">
        <f t="shared" si="5"/>
        <v>138498240000</v>
      </c>
      <c r="I93" s="5"/>
      <c r="L93">
        <v>138498240000</v>
      </c>
    </row>
    <row r="94" spans="1:12" x14ac:dyDescent="0.2">
      <c r="A94" s="6">
        <v>107592720000</v>
      </c>
      <c r="B94" s="24" t="str">
        <f t="shared" si="6"/>
        <v/>
      </c>
      <c r="C94" s="10" t="str">
        <f t="shared" si="8"/>
        <v/>
      </c>
      <c r="E94" s="5"/>
      <c r="F94" s="6">
        <v>107592720000</v>
      </c>
      <c r="G94" s="5" t="str">
        <f t="shared" si="7"/>
        <v/>
      </c>
      <c r="H94" s="23">
        <f t="shared" si="5"/>
        <v>107592720000</v>
      </c>
      <c r="I94" s="5"/>
      <c r="L94">
        <v>107592720000</v>
      </c>
    </row>
    <row r="95" spans="1:12" x14ac:dyDescent="0.2">
      <c r="A95" s="6">
        <v>98960880000</v>
      </c>
      <c r="B95" s="24" t="str">
        <f t="shared" si="6"/>
        <v/>
      </c>
      <c r="C95" s="10" t="str">
        <f t="shared" si="8"/>
        <v/>
      </c>
      <c r="E95" s="5"/>
      <c r="F95" s="6">
        <v>98960880000</v>
      </c>
      <c r="G95" s="5" t="str">
        <f t="shared" si="7"/>
        <v/>
      </c>
      <c r="H95" s="23">
        <f t="shared" si="5"/>
        <v>98960880000</v>
      </c>
      <c r="I95" s="5"/>
      <c r="L95">
        <v>98960880000</v>
      </c>
    </row>
    <row r="96" spans="1:12" x14ac:dyDescent="0.2">
      <c r="A96" s="6">
        <v>83961110000</v>
      </c>
      <c r="B96" s="24" t="str">
        <f t="shared" si="6"/>
        <v/>
      </c>
      <c r="C96" s="10" t="str">
        <f t="shared" si="8"/>
        <v/>
      </c>
      <c r="E96" s="5"/>
      <c r="F96" s="6">
        <v>83961110000</v>
      </c>
      <c r="G96" s="5" t="str">
        <f t="shared" si="7"/>
        <v/>
      </c>
      <c r="H96" s="23">
        <f t="shared" si="5"/>
        <v>83961110000</v>
      </c>
      <c r="I96" s="5"/>
      <c r="L96">
        <v>83961110000</v>
      </c>
    </row>
    <row r="97" spans="1:12" x14ac:dyDescent="0.2">
      <c r="A97" s="6">
        <v>184866080000</v>
      </c>
      <c r="B97" s="24" t="str">
        <f t="shared" si="6"/>
        <v/>
      </c>
      <c r="C97" s="10" t="str">
        <f t="shared" si="8"/>
        <v/>
      </c>
      <c r="E97" s="5"/>
      <c r="F97" s="6">
        <v>184866080000</v>
      </c>
      <c r="G97" s="5" t="str">
        <f t="shared" si="7"/>
        <v/>
      </c>
      <c r="H97" s="23">
        <f t="shared" si="5"/>
        <v>184866080000</v>
      </c>
      <c r="I97" s="5"/>
      <c r="L97">
        <v>184866080000</v>
      </c>
    </row>
    <row r="98" spans="1:12" x14ac:dyDescent="0.2">
      <c r="A98" s="6">
        <v>116505260000</v>
      </c>
      <c r="B98" s="24" t="str">
        <f t="shared" si="6"/>
        <v/>
      </c>
      <c r="C98" s="10" t="str">
        <f t="shared" si="8"/>
        <v/>
      </c>
      <c r="E98" s="5"/>
      <c r="F98" s="6">
        <v>116505260000</v>
      </c>
      <c r="G98" s="5" t="str">
        <f t="shared" si="7"/>
        <v/>
      </c>
      <c r="H98" s="23">
        <f t="shared" ref="H98:H107" si="9">F98</f>
        <v>116505260000</v>
      </c>
      <c r="I98" s="5"/>
      <c r="L98">
        <v>116505260000</v>
      </c>
    </row>
    <row r="99" spans="1:12" x14ac:dyDescent="0.2">
      <c r="A99" s="6">
        <v>271381350000</v>
      </c>
      <c r="B99" s="24" t="str">
        <f t="shared" si="6"/>
        <v/>
      </c>
      <c r="C99" s="10" t="str">
        <f t="shared" si="8"/>
        <v>ВЫБРОС</v>
      </c>
      <c r="E99" s="5"/>
      <c r="F99" s="6">
        <v>271381350000</v>
      </c>
      <c r="G99" s="5" t="str">
        <f t="shared" si="7"/>
        <v>N/A</v>
      </c>
      <c r="H99" s="23">
        <f t="shared" si="9"/>
        <v>271381350000</v>
      </c>
      <c r="I99" s="5"/>
      <c r="L99">
        <v>271381350000</v>
      </c>
    </row>
    <row r="100" spans="1:12" x14ac:dyDescent="0.2">
      <c r="A100" s="6">
        <v>311943160000</v>
      </c>
      <c r="B100" s="24" t="str">
        <f t="shared" si="6"/>
        <v/>
      </c>
      <c r="C100" s="10" t="str">
        <f t="shared" si="8"/>
        <v>ВЫБРОС</v>
      </c>
      <c r="E100" s="5"/>
      <c r="F100" s="6">
        <v>311943160000</v>
      </c>
      <c r="G100" s="5" t="str">
        <f t="shared" si="7"/>
        <v>N/A</v>
      </c>
      <c r="H100" s="23">
        <f t="shared" si="9"/>
        <v>311943160000</v>
      </c>
      <c r="I100" s="5"/>
      <c r="L100">
        <v>311943160000</v>
      </c>
    </row>
    <row r="101" spans="1:12" x14ac:dyDescent="0.2">
      <c r="A101" s="6">
        <v>108151360000</v>
      </c>
      <c r="B101" s="24" t="str">
        <f t="shared" ref="B101:B107" si="10">IF(OR(IFERROR(ABS(A101)*SIGN(A101),)&lt;&gt;A101,A101=""),"ПРОПУСК","")</f>
        <v/>
      </c>
      <c r="C101" s="10" t="str">
        <f t="shared" si="8"/>
        <v/>
      </c>
      <c r="E101" s="5"/>
      <c r="F101" s="6">
        <v>108151360000</v>
      </c>
      <c r="G101" s="5" t="str">
        <f t="shared" si="7"/>
        <v/>
      </c>
      <c r="H101" s="23">
        <f t="shared" si="9"/>
        <v>108151360000</v>
      </c>
      <c r="I101" s="5"/>
      <c r="L101">
        <v>108151360000</v>
      </c>
    </row>
    <row r="102" spans="1:12" x14ac:dyDescent="0.2">
      <c r="A102" s="6">
        <v>81131080000</v>
      </c>
      <c r="B102" s="24" t="str">
        <f t="shared" si="10"/>
        <v/>
      </c>
      <c r="C102" s="10" t="str">
        <f t="shared" si="8"/>
        <v/>
      </c>
      <c r="E102" s="5"/>
      <c r="F102" s="6">
        <v>81131080000</v>
      </c>
      <c r="G102" s="5" t="str">
        <f t="shared" si="7"/>
        <v/>
      </c>
      <c r="H102" s="23">
        <f t="shared" si="9"/>
        <v>81131080000</v>
      </c>
      <c r="I102" s="5"/>
      <c r="L102">
        <v>81131080000</v>
      </c>
    </row>
    <row r="103" spans="1:12" x14ac:dyDescent="0.2">
      <c r="A103" s="6">
        <v>103796470000</v>
      </c>
      <c r="B103" s="24" t="str">
        <f t="shared" si="10"/>
        <v/>
      </c>
      <c r="C103" s="10" t="str">
        <f t="shared" si="8"/>
        <v/>
      </c>
      <c r="E103" s="5"/>
      <c r="F103" s="6">
        <v>103796470000</v>
      </c>
      <c r="G103" s="5" t="str">
        <f t="shared" ref="G103:G107" si="11">IF(AND(B103="",C103=""),"","N/A")</f>
        <v/>
      </c>
      <c r="H103" s="23">
        <f t="shared" si="9"/>
        <v>103796470000</v>
      </c>
      <c r="I103" s="5"/>
      <c r="L103">
        <v>103796470000</v>
      </c>
    </row>
    <row r="104" spans="1:12" x14ac:dyDescent="0.2">
      <c r="A104" s="6">
        <v>108309980000</v>
      </c>
      <c r="B104" s="24" t="str">
        <f t="shared" si="10"/>
        <v/>
      </c>
      <c r="C104" s="10" t="str">
        <f t="shared" si="8"/>
        <v/>
      </c>
      <c r="E104" s="5"/>
      <c r="F104" s="6">
        <v>108309980000</v>
      </c>
      <c r="G104" s="5" t="str">
        <f t="shared" si="11"/>
        <v/>
      </c>
      <c r="H104" s="23">
        <f t="shared" si="9"/>
        <v>108309980000</v>
      </c>
      <c r="I104" s="5"/>
      <c r="L104">
        <v>108309980000</v>
      </c>
    </row>
    <row r="105" spans="1:12" x14ac:dyDescent="0.2">
      <c r="A105" s="6">
        <v>115727860000</v>
      </c>
      <c r="B105" s="24" t="str">
        <f t="shared" si="10"/>
        <v/>
      </c>
      <c r="C105" s="10" t="str">
        <f t="shared" ref="C105:C107" si="12">IF(OR(A105&lt;$E$6,A105&gt;$E$7),"ВЫБРОС","")</f>
        <v/>
      </c>
      <c r="E105" s="5"/>
      <c r="F105" s="6">
        <v>115727860000</v>
      </c>
      <c r="G105" s="5" t="str">
        <f t="shared" si="11"/>
        <v/>
      </c>
      <c r="H105" s="23">
        <f t="shared" si="9"/>
        <v>115727860000</v>
      </c>
      <c r="I105" s="5"/>
      <c r="L105">
        <v>115727860000</v>
      </c>
    </row>
    <row r="106" spans="1:12" x14ac:dyDescent="0.2">
      <c r="A106" s="6">
        <v>59288840000</v>
      </c>
      <c r="B106" s="24" t="str">
        <f t="shared" si="10"/>
        <v/>
      </c>
      <c r="C106" s="10" t="str">
        <f t="shared" si="12"/>
        <v/>
      </c>
      <c r="E106" s="5"/>
      <c r="F106" s="6">
        <v>59288840000</v>
      </c>
      <c r="G106" s="5" t="str">
        <f t="shared" si="11"/>
        <v/>
      </c>
      <c r="H106" s="23">
        <f t="shared" si="9"/>
        <v>59288840000</v>
      </c>
      <c r="I106" s="5"/>
      <c r="L106">
        <v>59288840000</v>
      </c>
    </row>
    <row r="107" spans="1:12" x14ac:dyDescent="0.2">
      <c r="A107" s="16">
        <v>23715620000</v>
      </c>
      <c r="B107" s="39" t="str">
        <f t="shared" si="10"/>
        <v/>
      </c>
      <c r="C107" s="16" t="str">
        <f t="shared" si="12"/>
        <v/>
      </c>
      <c r="D107" s="16"/>
      <c r="E107" s="38"/>
      <c r="F107" s="16">
        <v>23715620000</v>
      </c>
      <c r="G107" s="38" t="str">
        <f t="shared" si="11"/>
        <v/>
      </c>
      <c r="H107" s="16">
        <f t="shared" si="9"/>
        <v>23715620000</v>
      </c>
      <c r="I107" s="38"/>
      <c r="L107">
        <v>23715620000</v>
      </c>
    </row>
  </sheetData>
  <mergeCells count="8">
    <mergeCell ref="J1:K2"/>
    <mergeCell ref="L1:N2"/>
    <mergeCell ref="O1:P2"/>
    <mergeCell ref="A1:A2"/>
    <mergeCell ref="F1:G2"/>
    <mergeCell ref="B1:B2"/>
    <mergeCell ref="C1:E2"/>
    <mergeCell ref="H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37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0.1640625" bestFit="1" customWidth="1"/>
    <col min="5" max="5" width="22" customWidth="1"/>
    <col min="6" max="6" width="25.1640625" customWidth="1"/>
    <col min="7" max="7" width="16.1640625" customWidth="1"/>
    <col min="8" max="8" width="19.5" customWidth="1"/>
  </cols>
  <sheetData>
    <row r="1" spans="1:8" x14ac:dyDescent="0.2">
      <c r="E1" t="s">
        <v>54</v>
      </c>
      <c r="F1" t="s">
        <v>55</v>
      </c>
    </row>
    <row r="2" spans="1:8" x14ac:dyDescent="0.2">
      <c r="A2" s="12">
        <v>43103</v>
      </c>
      <c r="B2">
        <v>17351050000</v>
      </c>
      <c r="C2">
        <f t="shared" ref="C2:C65" si="0">IF(B2&gt;30,30,0)</f>
        <v>30</v>
      </c>
      <c r="F2" s="46" t="s">
        <v>32</v>
      </c>
    </row>
    <row r="3" spans="1:8" x14ac:dyDescent="0.2">
      <c r="A3" s="12">
        <v>43104</v>
      </c>
      <c r="B3">
        <v>18052210000</v>
      </c>
      <c r="C3">
        <f t="shared" si="0"/>
        <v>30</v>
      </c>
      <c r="E3">
        <f>AVERAGE(B$2:B3)</f>
        <v>17701630000</v>
      </c>
      <c r="F3">
        <f t="shared" ref="F3:F66" si="1">HARMEAN($B$2,B3)</f>
        <v>17694686778.590446</v>
      </c>
      <c r="G3" t="s">
        <v>56</v>
      </c>
      <c r="H3" s="44">
        <f>AVERAGE(F3:F507)</f>
        <v>18031115778.445766</v>
      </c>
    </row>
    <row r="4" spans="1:8" x14ac:dyDescent="0.2">
      <c r="A4" s="12">
        <v>43105</v>
      </c>
      <c r="B4">
        <v>9390720000</v>
      </c>
      <c r="C4">
        <f t="shared" si="0"/>
        <v>30</v>
      </c>
      <c r="E4">
        <f>AVERAGE(B$2:B4)</f>
        <v>14931326666.666666</v>
      </c>
      <c r="F4">
        <f t="shared" si="1"/>
        <v>12186093310.652212</v>
      </c>
    </row>
    <row r="5" spans="1:8" x14ac:dyDescent="0.2">
      <c r="A5" s="12">
        <v>43109</v>
      </c>
      <c r="B5">
        <v>32052770000</v>
      </c>
      <c r="C5">
        <f t="shared" si="0"/>
        <v>30</v>
      </c>
      <c r="E5">
        <f>AVERAGE(B$2:B5)</f>
        <v>19211687500</v>
      </c>
      <c r="F5">
        <f t="shared" si="1"/>
        <v>22514421553.171394</v>
      </c>
    </row>
    <row r="6" spans="1:8" x14ac:dyDescent="0.2">
      <c r="A6" s="12">
        <v>43110</v>
      </c>
      <c r="B6">
        <v>23689810000</v>
      </c>
      <c r="C6">
        <f t="shared" si="0"/>
        <v>30</v>
      </c>
      <c r="E6">
        <f>AVERAGE(B$2:B6)</f>
        <v>20107312000</v>
      </c>
      <c r="F6">
        <f t="shared" si="1"/>
        <v>20030919322.865067</v>
      </c>
    </row>
    <row r="7" spans="1:8" x14ac:dyDescent="0.2">
      <c r="A7" s="12">
        <v>43111</v>
      </c>
      <c r="B7">
        <v>22467720000</v>
      </c>
      <c r="C7">
        <f t="shared" si="0"/>
        <v>30</v>
      </c>
      <c r="E7">
        <f>AVERAGE(B$2:B7)</f>
        <v>20500713333.333332</v>
      </c>
      <c r="F7">
        <f t="shared" si="1"/>
        <v>19580641647.444157</v>
      </c>
    </row>
    <row r="8" spans="1:8" x14ac:dyDescent="0.2">
      <c r="A8" s="12">
        <v>43112</v>
      </c>
      <c r="B8">
        <v>16328010000</v>
      </c>
      <c r="C8">
        <f t="shared" si="0"/>
        <v>30</v>
      </c>
      <c r="E8">
        <f>AVERAGE(B$2:B8)</f>
        <v>19904612857.142857</v>
      </c>
      <c r="F8">
        <f t="shared" si="1"/>
        <v>16823991994.46184</v>
      </c>
    </row>
    <row r="9" spans="1:8" x14ac:dyDescent="0.2">
      <c r="A9" s="12">
        <v>43115</v>
      </c>
      <c r="B9">
        <v>12923880000</v>
      </c>
      <c r="C9">
        <f t="shared" si="0"/>
        <v>30</v>
      </c>
      <c r="E9">
        <f>AVERAGE(B$2:B9)</f>
        <v>19032021250</v>
      </c>
      <c r="F9">
        <f t="shared" si="1"/>
        <v>14813767567.687193</v>
      </c>
    </row>
    <row r="10" spans="1:8" x14ac:dyDescent="0.2">
      <c r="A10" s="12">
        <v>43116</v>
      </c>
      <c r="B10">
        <v>15299300000</v>
      </c>
      <c r="C10">
        <f t="shared" si="0"/>
        <v>30</v>
      </c>
      <c r="E10">
        <f>AVERAGE(B$2:B10)</f>
        <v>18617274444.444443</v>
      </c>
      <c r="F10">
        <f t="shared" si="1"/>
        <v>16260708951.971416</v>
      </c>
    </row>
    <row r="11" spans="1:8" x14ac:dyDescent="0.2">
      <c r="A11" s="12">
        <v>43117</v>
      </c>
      <c r="B11">
        <v>23185900000</v>
      </c>
      <c r="C11">
        <f t="shared" si="0"/>
        <v>30</v>
      </c>
      <c r="E11">
        <f>AVERAGE(B$2:B11)</f>
        <v>19074137000</v>
      </c>
      <c r="F11">
        <f t="shared" si="1"/>
        <v>19848543622.300148</v>
      </c>
    </row>
    <row r="12" spans="1:8" x14ac:dyDescent="0.2">
      <c r="A12" s="12">
        <v>43118</v>
      </c>
      <c r="B12">
        <v>22570810000</v>
      </c>
      <c r="C12">
        <f t="shared" si="0"/>
        <v>30</v>
      </c>
      <c r="E12">
        <f>AVERAGE(B$2:B12)</f>
        <v>19392016363.636364</v>
      </c>
      <c r="F12">
        <f t="shared" si="1"/>
        <v>19619689706.366386</v>
      </c>
    </row>
    <row r="13" spans="1:8" x14ac:dyDescent="0.2">
      <c r="A13" s="12">
        <v>43119</v>
      </c>
      <c r="B13">
        <v>19513620000</v>
      </c>
      <c r="C13">
        <f t="shared" si="0"/>
        <v>30</v>
      </c>
      <c r="E13">
        <f>AVERAGE(B$2:B13)</f>
        <v>19402150000</v>
      </c>
      <c r="F13">
        <f t="shared" si="1"/>
        <v>18368904227.326599</v>
      </c>
    </row>
    <row r="14" spans="1:8" x14ac:dyDescent="0.2">
      <c r="A14" s="12">
        <v>43122</v>
      </c>
      <c r="B14">
        <v>11988140000</v>
      </c>
      <c r="C14">
        <f t="shared" si="0"/>
        <v>30</v>
      </c>
      <c r="E14">
        <f>AVERAGE(B$2:B14)</f>
        <v>18831841538.46154</v>
      </c>
      <c r="F14">
        <f t="shared" si="1"/>
        <v>14179451889.912432</v>
      </c>
    </row>
    <row r="15" spans="1:8" x14ac:dyDescent="0.2">
      <c r="A15" s="12">
        <v>43123</v>
      </c>
      <c r="B15">
        <v>14435380000</v>
      </c>
      <c r="C15">
        <f t="shared" si="0"/>
        <v>30</v>
      </c>
      <c r="E15">
        <f>AVERAGE(B$2:B15)</f>
        <v>18517808571.42857</v>
      </c>
      <c r="F15">
        <f t="shared" si="1"/>
        <v>15759492346.199305</v>
      </c>
    </row>
    <row r="16" spans="1:8" x14ac:dyDescent="0.2">
      <c r="A16" s="12">
        <v>43124</v>
      </c>
      <c r="B16">
        <v>14540870000</v>
      </c>
      <c r="C16">
        <f t="shared" si="0"/>
        <v>30</v>
      </c>
      <c r="E16">
        <f>AVERAGE(B$2:B16)</f>
        <v>18252679333.333332</v>
      </c>
      <c r="F16">
        <f t="shared" si="1"/>
        <v>15822149460.647083</v>
      </c>
    </row>
    <row r="17" spans="1:7" x14ac:dyDescent="0.2">
      <c r="A17" s="12">
        <v>43125</v>
      </c>
      <c r="B17">
        <v>29435210000</v>
      </c>
      <c r="C17">
        <f t="shared" si="0"/>
        <v>30</v>
      </c>
      <c r="E17">
        <f>AVERAGE(B$2:B17)</f>
        <v>18951587500</v>
      </c>
      <c r="F17">
        <f t="shared" si="1"/>
        <v>21832555133.515694</v>
      </c>
    </row>
    <row r="18" spans="1:7" x14ac:dyDescent="0.2">
      <c r="A18" s="12">
        <v>43126</v>
      </c>
      <c r="B18">
        <v>16633160000</v>
      </c>
      <c r="C18">
        <f t="shared" si="0"/>
        <v>30</v>
      </c>
      <c r="E18">
        <f>AVERAGE(B$2:B18)</f>
        <v>18815209411.764706</v>
      </c>
      <c r="F18">
        <f t="shared" si="1"/>
        <v>16984522566.097607</v>
      </c>
    </row>
    <row r="19" spans="1:7" x14ac:dyDescent="0.2">
      <c r="A19" s="12">
        <v>43129</v>
      </c>
      <c r="B19">
        <v>11768100000</v>
      </c>
      <c r="C19">
        <f t="shared" si="0"/>
        <v>30</v>
      </c>
      <c r="E19">
        <f>AVERAGE(B$2:B19)</f>
        <v>18423703333.333332</v>
      </c>
      <c r="F19">
        <f t="shared" si="1"/>
        <v>14024371693.885296</v>
      </c>
    </row>
    <row r="20" spans="1:7" x14ac:dyDescent="0.2">
      <c r="A20" s="12">
        <v>43130</v>
      </c>
      <c r="B20">
        <v>10936180000</v>
      </c>
      <c r="C20">
        <f t="shared" si="0"/>
        <v>30</v>
      </c>
      <c r="E20">
        <f>AVERAGE(B$2:B20)</f>
        <v>18029623157.894737</v>
      </c>
      <c r="F20">
        <f t="shared" si="1"/>
        <v>13416245138.813522</v>
      </c>
    </row>
    <row r="21" spans="1:7" x14ac:dyDescent="0.2">
      <c r="A21" s="12">
        <v>43131</v>
      </c>
      <c r="B21">
        <v>9230750000</v>
      </c>
      <c r="C21">
        <f t="shared" si="0"/>
        <v>30</v>
      </c>
      <c r="E21">
        <f>AVERAGE(B$2:B21)</f>
        <v>17589679500</v>
      </c>
      <c r="F21">
        <f t="shared" si="1"/>
        <v>12050591366.085066</v>
      </c>
    </row>
    <row r="22" spans="1:7" x14ac:dyDescent="0.2">
      <c r="A22" s="12">
        <v>43132</v>
      </c>
      <c r="B22">
        <v>23628630000</v>
      </c>
      <c r="C22">
        <f t="shared" si="0"/>
        <v>30</v>
      </c>
      <c r="E22">
        <f>AVERAGE(B$2:B22)</f>
        <v>17877248571.42857</v>
      </c>
      <c r="F22">
        <f t="shared" si="1"/>
        <v>20009016203.225597</v>
      </c>
    </row>
    <row r="23" spans="1:7" x14ac:dyDescent="0.2">
      <c r="A23" s="12">
        <v>43133</v>
      </c>
      <c r="B23">
        <v>17529670000</v>
      </c>
      <c r="C23">
        <f t="shared" si="0"/>
        <v>30</v>
      </c>
      <c r="E23">
        <f>AVERAGE(B$2:B23)</f>
        <v>17861449545.454544</v>
      </c>
      <c r="F23">
        <f t="shared" si="1"/>
        <v>17439902654.15966</v>
      </c>
    </row>
    <row r="24" spans="1:7" x14ac:dyDescent="0.2">
      <c r="A24" s="12">
        <v>43136</v>
      </c>
      <c r="B24">
        <v>13527860000</v>
      </c>
      <c r="C24">
        <f t="shared" si="0"/>
        <v>30</v>
      </c>
      <c r="E24">
        <f>AVERAGE(B$2:B24)</f>
        <v>17673032608.695652</v>
      </c>
      <c r="F24">
        <f t="shared" si="1"/>
        <v>15202775956.340425</v>
      </c>
    </row>
    <row r="25" spans="1:7" x14ac:dyDescent="0.2">
      <c r="A25" s="12">
        <v>43137</v>
      </c>
      <c r="B25">
        <v>47549180000</v>
      </c>
      <c r="C25">
        <f t="shared" si="0"/>
        <v>30</v>
      </c>
      <c r="E25">
        <f>AVERAGE(B$2:B25)</f>
        <v>18917872083.333332</v>
      </c>
      <c r="F25">
        <f t="shared" si="1"/>
        <v>25424507729.448727</v>
      </c>
    </row>
    <row r="26" spans="1:7" x14ac:dyDescent="0.2">
      <c r="A26" s="12">
        <v>43138</v>
      </c>
      <c r="B26">
        <v>14266640000</v>
      </c>
      <c r="C26">
        <f t="shared" si="0"/>
        <v>30</v>
      </c>
      <c r="E26">
        <f>AVERAGE(B$2:B26)</f>
        <v>18731822800</v>
      </c>
      <c r="F26">
        <f t="shared" si="1"/>
        <v>15658397812.869947</v>
      </c>
    </row>
    <row r="27" spans="1:7" x14ac:dyDescent="0.2">
      <c r="A27" s="12">
        <v>43139</v>
      </c>
      <c r="B27">
        <v>31972430000</v>
      </c>
      <c r="C27">
        <f t="shared" si="0"/>
        <v>30</v>
      </c>
      <c r="E27">
        <f>AVERAGE(B$2:B27)</f>
        <v>19241076923.076923</v>
      </c>
      <c r="F27">
        <f t="shared" si="1"/>
        <v>22494569789.134911</v>
      </c>
    </row>
    <row r="28" spans="1:7" x14ac:dyDescent="0.2">
      <c r="A28" s="12">
        <v>43140</v>
      </c>
      <c r="B28">
        <v>28283110000</v>
      </c>
      <c r="C28">
        <f t="shared" si="0"/>
        <v>30</v>
      </c>
      <c r="E28">
        <f>AVERAGE(B$2:B28)</f>
        <v>19575967037.037037</v>
      </c>
      <c r="F28">
        <f t="shared" si="1"/>
        <v>21507644964.452065</v>
      </c>
    </row>
    <row r="29" spans="1:7" x14ac:dyDescent="0.2">
      <c r="A29" s="12">
        <v>43143</v>
      </c>
      <c r="B29">
        <v>17203400000</v>
      </c>
      <c r="C29">
        <f t="shared" si="0"/>
        <v>30</v>
      </c>
      <c r="E29">
        <f>AVERAGE(B$2:B29)</f>
        <v>19491232500</v>
      </c>
      <c r="F29">
        <f t="shared" si="1"/>
        <v>17276909548.263683</v>
      </c>
      <c r="G29" s="45"/>
    </row>
    <row r="30" spans="1:7" x14ac:dyDescent="0.2">
      <c r="A30" s="12">
        <v>43144</v>
      </c>
      <c r="B30">
        <v>12203490000</v>
      </c>
      <c r="C30">
        <f t="shared" si="0"/>
        <v>30</v>
      </c>
      <c r="E30">
        <f>AVERAGE(B$2:B30)</f>
        <v>19239931034.482758</v>
      </c>
      <c r="F30">
        <f t="shared" si="1"/>
        <v>14328990751.640865</v>
      </c>
      <c r="G30" s="45"/>
    </row>
    <row r="31" spans="1:7" x14ac:dyDescent="0.2">
      <c r="A31" s="12">
        <v>43145</v>
      </c>
      <c r="B31">
        <v>17789480000</v>
      </c>
      <c r="C31">
        <f t="shared" si="0"/>
        <v>30</v>
      </c>
      <c r="D31">
        <f t="shared" ref="D31:D94" si="2">AVERAGE(B2:B31)</f>
        <v>19191582666.666668</v>
      </c>
      <c r="E31">
        <f>AVERAGE(B$2:B31)</f>
        <v>19191582666.666668</v>
      </c>
      <c r="F31">
        <f t="shared" si="1"/>
        <v>17567529969.183731</v>
      </c>
      <c r="G31" s="45"/>
    </row>
    <row r="32" spans="1:7" x14ac:dyDescent="0.2">
      <c r="A32" s="12">
        <v>43146</v>
      </c>
      <c r="B32">
        <v>20501610000</v>
      </c>
      <c r="C32">
        <f t="shared" si="0"/>
        <v>30</v>
      </c>
      <c r="D32">
        <f t="shared" si="2"/>
        <v>19296601333.333332</v>
      </c>
      <c r="E32">
        <f>AVERAGE(B$2:B32)</f>
        <v>19233841612.903225</v>
      </c>
      <c r="F32">
        <f t="shared" si="1"/>
        <v>18795215986.961021</v>
      </c>
      <c r="G32" s="45"/>
    </row>
    <row r="33" spans="1:7" x14ac:dyDescent="0.2">
      <c r="A33" s="12">
        <v>43147</v>
      </c>
      <c r="B33">
        <v>10368060000</v>
      </c>
      <c r="C33">
        <f t="shared" si="0"/>
        <v>30</v>
      </c>
      <c r="D33">
        <f t="shared" si="2"/>
        <v>19040463000</v>
      </c>
      <c r="E33">
        <f>AVERAGE(B$2:B33)</f>
        <v>18956785937.5</v>
      </c>
      <c r="F33">
        <f t="shared" si="1"/>
        <v>12979978611.362341</v>
      </c>
      <c r="G33" s="45"/>
    </row>
    <row r="34" spans="1:7" x14ac:dyDescent="0.2">
      <c r="A34" s="12">
        <v>43150</v>
      </c>
      <c r="B34">
        <v>6302600000</v>
      </c>
      <c r="C34">
        <f t="shared" si="0"/>
        <v>30</v>
      </c>
      <c r="D34">
        <f t="shared" si="2"/>
        <v>18937525666.666668</v>
      </c>
      <c r="E34">
        <f>AVERAGE(B$2:B34)</f>
        <v>18573325757.575756</v>
      </c>
      <c r="F34">
        <f t="shared" si="1"/>
        <v>9246499185.537962</v>
      </c>
      <c r="G34" s="45"/>
    </row>
    <row r="35" spans="1:7" x14ac:dyDescent="0.2">
      <c r="A35" s="12">
        <v>43151</v>
      </c>
      <c r="B35">
        <v>7621080000</v>
      </c>
      <c r="C35">
        <f t="shared" si="0"/>
        <v>30</v>
      </c>
      <c r="D35">
        <f t="shared" si="2"/>
        <v>18123136000</v>
      </c>
      <c r="E35">
        <f>AVERAGE(B$2:B35)</f>
        <v>18251200882.35294</v>
      </c>
      <c r="F35">
        <f t="shared" si="1"/>
        <v>10590505506.258377</v>
      </c>
      <c r="G35" s="45"/>
    </row>
    <row r="36" spans="1:7" x14ac:dyDescent="0.2">
      <c r="A36" s="12">
        <v>43152</v>
      </c>
      <c r="B36">
        <v>35530540000</v>
      </c>
      <c r="C36">
        <f t="shared" si="0"/>
        <v>30</v>
      </c>
      <c r="D36">
        <f t="shared" si="2"/>
        <v>18517827000</v>
      </c>
      <c r="E36">
        <f>AVERAGE(B$2:B36)</f>
        <v>18744896285.714287</v>
      </c>
      <c r="F36">
        <f t="shared" si="1"/>
        <v>23315947045.729904</v>
      </c>
      <c r="G36" s="45"/>
    </row>
    <row r="37" spans="1:7" x14ac:dyDescent="0.2">
      <c r="A37" s="12">
        <v>43153</v>
      </c>
      <c r="B37">
        <v>71269430000</v>
      </c>
      <c r="C37">
        <f t="shared" si="0"/>
        <v>30</v>
      </c>
      <c r="D37">
        <f t="shared" si="2"/>
        <v>20144550666.666668</v>
      </c>
      <c r="E37">
        <f>AVERAGE(B$2:B37)</f>
        <v>20203911111.111111</v>
      </c>
      <c r="F37">
        <f t="shared" si="1"/>
        <v>27907757741.810925</v>
      </c>
      <c r="G37" s="45"/>
    </row>
    <row r="38" spans="1:7" x14ac:dyDescent="0.2">
      <c r="A38" s="12">
        <v>43157</v>
      </c>
      <c r="B38">
        <v>103203730000</v>
      </c>
      <c r="C38">
        <f t="shared" si="0"/>
        <v>30</v>
      </c>
      <c r="D38">
        <f t="shared" si="2"/>
        <v>23040408000</v>
      </c>
      <c r="E38">
        <f>AVERAGE(B$2:B38)</f>
        <v>22447149459.459461</v>
      </c>
      <c r="F38">
        <f t="shared" si="1"/>
        <v>29707541740.219673</v>
      </c>
      <c r="G38" s="45"/>
    </row>
    <row r="39" spans="1:7" x14ac:dyDescent="0.2">
      <c r="A39" s="12">
        <v>43158</v>
      </c>
      <c r="B39">
        <v>43109150000</v>
      </c>
      <c r="C39">
        <f t="shared" si="0"/>
        <v>30</v>
      </c>
      <c r="D39">
        <f t="shared" si="2"/>
        <v>24046583666.666668</v>
      </c>
      <c r="E39">
        <f>AVERAGE(B$2:B39)</f>
        <v>22990886315.789474</v>
      </c>
      <c r="F39">
        <f t="shared" si="1"/>
        <v>24743186992.682789</v>
      </c>
      <c r="G39" s="45"/>
    </row>
    <row r="40" spans="1:7" x14ac:dyDescent="0.2">
      <c r="A40" s="12">
        <v>43159</v>
      </c>
      <c r="B40">
        <v>55881340000</v>
      </c>
      <c r="C40">
        <f t="shared" si="0"/>
        <v>30</v>
      </c>
      <c r="D40">
        <f t="shared" si="2"/>
        <v>25399318333.333332</v>
      </c>
      <c r="E40">
        <f>AVERAGE(B$2:B40)</f>
        <v>23834231282.051281</v>
      </c>
      <c r="F40">
        <f t="shared" si="1"/>
        <v>26480084137.824806</v>
      </c>
      <c r="G40" s="45"/>
    </row>
    <row r="41" spans="1:7" x14ac:dyDescent="0.2">
      <c r="A41" s="12">
        <v>43160</v>
      </c>
      <c r="B41">
        <v>25000760000</v>
      </c>
      <c r="C41">
        <f t="shared" si="0"/>
        <v>30</v>
      </c>
      <c r="D41">
        <f t="shared" si="2"/>
        <v>25459813666.666668</v>
      </c>
      <c r="E41">
        <f>AVERAGE(B$2:B41)</f>
        <v>23863394500</v>
      </c>
      <c r="F41">
        <f t="shared" si="1"/>
        <v>20485048303.626221</v>
      </c>
      <c r="G41" s="45"/>
    </row>
    <row r="42" spans="1:7" x14ac:dyDescent="0.2">
      <c r="A42" s="12">
        <v>43161</v>
      </c>
      <c r="B42">
        <v>24024190000</v>
      </c>
      <c r="C42">
        <f t="shared" si="0"/>
        <v>30</v>
      </c>
      <c r="D42">
        <f t="shared" si="2"/>
        <v>25508259666.666668</v>
      </c>
      <c r="E42">
        <f>AVERAGE(B$2:B42)</f>
        <v>23867316341.463413</v>
      </c>
      <c r="F42">
        <f t="shared" si="1"/>
        <v>20149486596.307358</v>
      </c>
      <c r="G42" s="45"/>
    </row>
    <row r="43" spans="1:7" x14ac:dyDescent="0.2">
      <c r="A43" s="12">
        <v>43164</v>
      </c>
      <c r="B43">
        <v>19973460000</v>
      </c>
      <c r="C43">
        <f t="shared" si="0"/>
        <v>30</v>
      </c>
      <c r="D43">
        <f t="shared" si="2"/>
        <v>25523587666.666668</v>
      </c>
      <c r="E43">
        <f>AVERAGE(B$2:B43)</f>
        <v>23774605476.190475</v>
      </c>
      <c r="F43">
        <f t="shared" si="1"/>
        <v>18570130090.54908</v>
      </c>
      <c r="G43" s="45"/>
    </row>
    <row r="44" spans="1:7" x14ac:dyDescent="0.2">
      <c r="A44" s="12">
        <v>43165</v>
      </c>
      <c r="B44">
        <v>21902480000</v>
      </c>
      <c r="C44">
        <f t="shared" si="0"/>
        <v>30</v>
      </c>
      <c r="D44">
        <f t="shared" si="2"/>
        <v>25854065666.666668</v>
      </c>
      <c r="E44">
        <f>AVERAGE(B$2:B44)</f>
        <v>23731067674.418606</v>
      </c>
      <c r="F44">
        <f t="shared" si="1"/>
        <v>19362896819.929317</v>
      </c>
      <c r="G44" s="45"/>
    </row>
    <row r="45" spans="1:7" x14ac:dyDescent="0.2">
      <c r="A45" s="12">
        <v>43166</v>
      </c>
      <c r="B45">
        <v>37864590000</v>
      </c>
      <c r="C45">
        <f t="shared" si="0"/>
        <v>30</v>
      </c>
      <c r="D45">
        <f t="shared" si="2"/>
        <v>26635039333.333332</v>
      </c>
      <c r="E45">
        <f>AVERAGE(B$2:B45)</f>
        <v>24052284090.909092</v>
      </c>
      <c r="F45">
        <f t="shared" si="1"/>
        <v>23797257237.967361</v>
      </c>
    </row>
    <row r="46" spans="1:7" x14ac:dyDescent="0.2">
      <c r="A46" s="12">
        <v>43168</v>
      </c>
      <c r="B46">
        <v>34716770000</v>
      </c>
      <c r="C46">
        <f t="shared" si="0"/>
        <v>30</v>
      </c>
      <c r="D46">
        <f t="shared" si="2"/>
        <v>27307569333.333332</v>
      </c>
      <c r="E46">
        <f>AVERAGE(B$2:B46)</f>
        <v>24289272666.666668</v>
      </c>
      <c r="F46">
        <f t="shared" si="1"/>
        <v>23137992414.835114</v>
      </c>
    </row>
    <row r="47" spans="1:7" x14ac:dyDescent="0.2">
      <c r="A47" s="12">
        <v>43171</v>
      </c>
      <c r="B47">
        <v>32279070000</v>
      </c>
      <c r="C47">
        <f t="shared" si="0"/>
        <v>30</v>
      </c>
      <c r="D47">
        <f t="shared" si="2"/>
        <v>27402364666.666668</v>
      </c>
      <c r="E47">
        <f>AVERAGE(B$2:B47)</f>
        <v>24462963913.04348</v>
      </c>
      <c r="F47">
        <f t="shared" si="1"/>
        <v>22569994089.214371</v>
      </c>
    </row>
    <row r="48" spans="1:7" x14ac:dyDescent="0.2">
      <c r="A48" s="12">
        <v>43172</v>
      </c>
      <c r="B48">
        <v>28682540000</v>
      </c>
      <c r="C48">
        <f t="shared" si="0"/>
        <v>30</v>
      </c>
      <c r="D48">
        <f t="shared" si="2"/>
        <v>27804010666.666668</v>
      </c>
      <c r="E48">
        <f>AVERAGE(B$2:B48)</f>
        <v>24552742127.659573</v>
      </c>
      <c r="F48">
        <f t="shared" si="1"/>
        <v>21622132258.943958</v>
      </c>
    </row>
    <row r="49" spans="1:6" x14ac:dyDescent="0.2">
      <c r="A49" s="12">
        <v>43173</v>
      </c>
      <c r="B49">
        <v>30209650000</v>
      </c>
      <c r="C49">
        <f t="shared" si="0"/>
        <v>30</v>
      </c>
      <c r="D49">
        <f t="shared" si="2"/>
        <v>28418729000</v>
      </c>
      <c r="E49">
        <f>AVERAGE(B$2:B49)</f>
        <v>24670594375</v>
      </c>
      <c r="F49">
        <f t="shared" si="1"/>
        <v>22042112400.889809</v>
      </c>
    </row>
    <row r="50" spans="1:6" x14ac:dyDescent="0.2">
      <c r="A50" s="12">
        <v>43174</v>
      </c>
      <c r="B50">
        <v>33454750000</v>
      </c>
      <c r="C50">
        <f t="shared" si="0"/>
        <v>30</v>
      </c>
      <c r="D50">
        <f t="shared" si="2"/>
        <v>29169348000</v>
      </c>
      <c r="E50">
        <f>AVERAGE(B$2:B50)</f>
        <v>24849862857.142857</v>
      </c>
      <c r="F50">
        <f t="shared" si="1"/>
        <v>22850739088.352116</v>
      </c>
    </row>
    <row r="51" spans="1:6" x14ac:dyDescent="0.2">
      <c r="A51" s="12">
        <v>43175</v>
      </c>
      <c r="B51">
        <v>37569380000</v>
      </c>
      <c r="C51">
        <f t="shared" si="0"/>
        <v>30</v>
      </c>
      <c r="D51">
        <f t="shared" si="2"/>
        <v>30113969000</v>
      </c>
      <c r="E51">
        <f>AVERAGE(B$2:B51)</f>
        <v>25104253200</v>
      </c>
      <c r="F51">
        <f t="shared" si="1"/>
        <v>23738641188.679695</v>
      </c>
    </row>
    <row r="52" spans="1:6" x14ac:dyDescent="0.2">
      <c r="A52" s="12">
        <v>43178</v>
      </c>
      <c r="B52">
        <v>12629480000</v>
      </c>
      <c r="C52">
        <f t="shared" si="0"/>
        <v>30</v>
      </c>
      <c r="D52">
        <f t="shared" si="2"/>
        <v>29747330666.666668</v>
      </c>
      <c r="E52">
        <f>AVERAGE(B$2:B52)</f>
        <v>24859649803.92157</v>
      </c>
      <c r="F52">
        <f t="shared" si="1"/>
        <v>14618469983.952917</v>
      </c>
    </row>
    <row r="53" spans="1:6" x14ac:dyDescent="0.2">
      <c r="A53" s="12">
        <v>43179</v>
      </c>
      <c r="B53">
        <v>19288660000</v>
      </c>
      <c r="C53">
        <f t="shared" si="0"/>
        <v>30</v>
      </c>
      <c r="D53">
        <f t="shared" si="2"/>
        <v>29805963666.666668</v>
      </c>
      <c r="E53">
        <f>AVERAGE(B$2:B53)</f>
        <v>24752515384.615383</v>
      </c>
      <c r="F53">
        <f t="shared" si="1"/>
        <v>18268621891.00296</v>
      </c>
    </row>
    <row r="54" spans="1:6" x14ac:dyDescent="0.2">
      <c r="A54" s="12">
        <v>43180</v>
      </c>
      <c r="B54">
        <v>30648350000</v>
      </c>
      <c r="C54">
        <f t="shared" si="0"/>
        <v>30</v>
      </c>
      <c r="D54">
        <f t="shared" si="2"/>
        <v>30376646666.666668</v>
      </c>
      <c r="E54">
        <f>AVERAGE(B$2:B54)</f>
        <v>24863757547.169811</v>
      </c>
      <c r="F54">
        <f t="shared" si="1"/>
        <v>22157820858.90657</v>
      </c>
    </row>
    <row r="55" spans="1:6" x14ac:dyDescent="0.2">
      <c r="A55" s="12">
        <v>43181</v>
      </c>
      <c r="B55">
        <v>27604030000</v>
      </c>
      <c r="C55">
        <f t="shared" si="0"/>
        <v>30</v>
      </c>
      <c r="D55">
        <f t="shared" si="2"/>
        <v>29711808333.333332</v>
      </c>
      <c r="E55">
        <f>AVERAGE(B$2:B55)</f>
        <v>24914503333.333332</v>
      </c>
      <c r="F55">
        <f t="shared" si="1"/>
        <v>21308332883.914345</v>
      </c>
    </row>
    <row r="56" spans="1:6" x14ac:dyDescent="0.2">
      <c r="A56" s="12">
        <v>43182</v>
      </c>
      <c r="B56">
        <v>17400200000</v>
      </c>
      <c r="C56">
        <f t="shared" si="0"/>
        <v>30</v>
      </c>
      <c r="D56">
        <f t="shared" si="2"/>
        <v>29816260333.333332</v>
      </c>
      <c r="E56">
        <f>AVERAGE(B$2:B56)</f>
        <v>24777879636.363636</v>
      </c>
      <c r="F56">
        <f t="shared" si="1"/>
        <v>17375590242.653141</v>
      </c>
    </row>
    <row r="57" spans="1:6" x14ac:dyDescent="0.2">
      <c r="A57" s="12">
        <v>43185</v>
      </c>
      <c r="B57">
        <v>33110780000</v>
      </c>
      <c r="C57">
        <f t="shared" si="0"/>
        <v>30</v>
      </c>
      <c r="D57">
        <f t="shared" si="2"/>
        <v>29854205333.333332</v>
      </c>
      <c r="E57">
        <f>AVERAGE(B$2:B57)</f>
        <v>24926681428.57143</v>
      </c>
      <c r="F57">
        <f t="shared" si="1"/>
        <v>22769955006.348362</v>
      </c>
    </row>
    <row r="58" spans="1:6" x14ac:dyDescent="0.2">
      <c r="A58" s="12">
        <v>43186</v>
      </c>
      <c r="B58">
        <v>21429110000</v>
      </c>
      <c r="C58">
        <f t="shared" si="0"/>
        <v>30</v>
      </c>
      <c r="D58">
        <f t="shared" si="2"/>
        <v>29625738666.666668</v>
      </c>
      <c r="E58">
        <f>AVERAGE(B$2:B58)</f>
        <v>24865320526.315788</v>
      </c>
      <c r="F58">
        <f t="shared" si="1"/>
        <v>19175658845.425083</v>
      </c>
    </row>
    <row r="59" spans="1:6" x14ac:dyDescent="0.2">
      <c r="A59" s="12">
        <v>43187</v>
      </c>
      <c r="B59">
        <v>16739760000</v>
      </c>
      <c r="C59">
        <f t="shared" si="0"/>
        <v>30</v>
      </c>
      <c r="D59">
        <f t="shared" si="2"/>
        <v>29610284000</v>
      </c>
      <c r="E59">
        <f>AVERAGE(B$2:B59)</f>
        <v>24725224655.172413</v>
      </c>
      <c r="F59">
        <f t="shared" si="1"/>
        <v>17039924410.596287</v>
      </c>
    </row>
    <row r="60" spans="1:6" x14ac:dyDescent="0.2">
      <c r="A60" s="12">
        <v>43188</v>
      </c>
      <c r="B60">
        <v>20706940000</v>
      </c>
      <c r="C60">
        <f t="shared" si="0"/>
        <v>30</v>
      </c>
      <c r="D60">
        <f t="shared" si="2"/>
        <v>29893732333.333332</v>
      </c>
      <c r="E60">
        <f>AVERAGE(B$2:B60)</f>
        <v>24657118135.59322</v>
      </c>
      <c r="F60">
        <f t="shared" si="1"/>
        <v>18881036612.127964</v>
      </c>
    </row>
    <row r="61" spans="1:6" x14ac:dyDescent="0.2">
      <c r="A61" s="12">
        <v>43189</v>
      </c>
      <c r="B61">
        <v>4109350000</v>
      </c>
      <c r="C61">
        <f t="shared" si="0"/>
        <v>30</v>
      </c>
      <c r="D61">
        <f t="shared" si="2"/>
        <v>29437728000</v>
      </c>
      <c r="E61">
        <f>AVERAGE(B$2:B61)</f>
        <v>24314655333.333332</v>
      </c>
      <c r="F61">
        <f t="shared" si="1"/>
        <v>6644940198.4585562</v>
      </c>
    </row>
    <row r="62" spans="1:6" x14ac:dyDescent="0.2">
      <c r="A62" s="12">
        <v>43192</v>
      </c>
      <c r="B62">
        <v>12511790000</v>
      </c>
      <c r="C62">
        <f t="shared" si="0"/>
        <v>30</v>
      </c>
      <c r="D62">
        <f t="shared" si="2"/>
        <v>29171400666.666668</v>
      </c>
      <c r="E62">
        <f>AVERAGE(B$2:B62)</f>
        <v>24121165737.704918</v>
      </c>
      <c r="F62">
        <f t="shared" si="1"/>
        <v>14539320029.809622</v>
      </c>
    </row>
    <row r="63" spans="1:6" x14ac:dyDescent="0.2">
      <c r="A63" s="12">
        <v>43193</v>
      </c>
      <c r="B63">
        <v>42461380000</v>
      </c>
      <c r="C63">
        <f t="shared" si="0"/>
        <v>30</v>
      </c>
      <c r="D63">
        <f t="shared" si="2"/>
        <v>30241178000</v>
      </c>
      <c r="E63">
        <f>AVERAGE(B$2:B63)</f>
        <v>24416975645.161289</v>
      </c>
      <c r="F63">
        <f t="shared" si="1"/>
        <v>24635331734.524075</v>
      </c>
    </row>
    <row r="64" spans="1:6" x14ac:dyDescent="0.2">
      <c r="A64" s="12">
        <v>43194</v>
      </c>
      <c r="B64">
        <v>19315210000</v>
      </c>
      <c r="C64">
        <f t="shared" si="0"/>
        <v>30</v>
      </c>
      <c r="D64">
        <f t="shared" si="2"/>
        <v>30674931666.666668</v>
      </c>
      <c r="E64">
        <f>AVERAGE(B$2:B64)</f>
        <v>24335995238.095238</v>
      </c>
      <c r="F64">
        <f t="shared" si="1"/>
        <v>18280521355.082302</v>
      </c>
    </row>
    <row r="65" spans="1:6" x14ac:dyDescent="0.2">
      <c r="A65" s="12">
        <v>43195</v>
      </c>
      <c r="B65">
        <v>67629250000</v>
      </c>
      <c r="C65">
        <f t="shared" si="0"/>
        <v>30</v>
      </c>
      <c r="D65">
        <f t="shared" si="2"/>
        <v>32675204000</v>
      </c>
      <c r="E65">
        <f>AVERAGE(B$2:B65)</f>
        <v>25012452343.75</v>
      </c>
      <c r="F65">
        <f t="shared" si="1"/>
        <v>27616718185.567715</v>
      </c>
    </row>
    <row r="66" spans="1:6" x14ac:dyDescent="0.2">
      <c r="A66" s="12">
        <v>43196</v>
      </c>
      <c r="B66">
        <v>83955080000</v>
      </c>
      <c r="C66">
        <f t="shared" ref="C66:C129" si="3">IF(B66&gt;30,30,0)</f>
        <v>30</v>
      </c>
      <c r="D66">
        <f t="shared" si="2"/>
        <v>34289355333.333332</v>
      </c>
      <c r="E66">
        <f>AVERAGE(B$2:B66)</f>
        <v>25919262000</v>
      </c>
      <c r="F66">
        <f t="shared" si="1"/>
        <v>28758551744.775955</v>
      </c>
    </row>
    <row r="67" spans="1:6" x14ac:dyDescent="0.2">
      <c r="A67" s="12">
        <v>43199</v>
      </c>
      <c r="B67">
        <v>117566520000</v>
      </c>
      <c r="C67">
        <f t="shared" si="3"/>
        <v>30</v>
      </c>
      <c r="D67">
        <f t="shared" si="2"/>
        <v>35832591666.666664</v>
      </c>
      <c r="E67">
        <f>AVERAGE(B$2:B67)</f>
        <v>27307856818.18182</v>
      </c>
      <c r="F67">
        <f t="shared" ref="F67:F130" si="4">HARMEAN($B$2,B67)</f>
        <v>30239242625.641712</v>
      </c>
    </row>
    <row r="68" spans="1:6" x14ac:dyDescent="0.2">
      <c r="A68" s="12">
        <v>43200</v>
      </c>
      <c r="B68">
        <v>79614670000</v>
      </c>
      <c r="C68">
        <f t="shared" si="3"/>
        <v>30</v>
      </c>
      <c r="D68">
        <f t="shared" si="2"/>
        <v>35046289666.666664</v>
      </c>
      <c r="E68">
        <f>AVERAGE(B$2:B68)</f>
        <v>28088555522.388062</v>
      </c>
      <c r="F68">
        <f t="shared" si="4"/>
        <v>28492504771.861645</v>
      </c>
    </row>
    <row r="69" spans="1:6" x14ac:dyDescent="0.2">
      <c r="A69" s="12">
        <v>43201</v>
      </c>
      <c r="B69">
        <v>43170240000</v>
      </c>
      <c r="C69">
        <f t="shared" si="3"/>
        <v>30</v>
      </c>
      <c r="D69">
        <f t="shared" si="2"/>
        <v>35048326000</v>
      </c>
      <c r="E69">
        <f>AVERAGE(B$2:B69)</f>
        <v>28310345000</v>
      </c>
      <c r="F69">
        <f t="shared" si="4"/>
        <v>24753239488.186718</v>
      </c>
    </row>
    <row r="70" spans="1:6" x14ac:dyDescent="0.2">
      <c r="A70" s="12">
        <v>43202</v>
      </c>
      <c r="B70">
        <v>20868780000</v>
      </c>
      <c r="C70">
        <f t="shared" si="3"/>
        <v>30</v>
      </c>
      <c r="D70">
        <f t="shared" si="2"/>
        <v>33881240666.666668</v>
      </c>
      <c r="E70">
        <f>AVERAGE(B$2:B70)</f>
        <v>28202496231.884056</v>
      </c>
      <c r="F70">
        <f t="shared" si="4"/>
        <v>18948030130.903248</v>
      </c>
    </row>
    <row r="71" spans="1:6" x14ac:dyDescent="0.2">
      <c r="A71" s="12">
        <v>43203</v>
      </c>
      <c r="B71">
        <v>27013720000</v>
      </c>
      <c r="C71">
        <f t="shared" si="3"/>
        <v>30</v>
      </c>
      <c r="D71">
        <f t="shared" si="2"/>
        <v>33948339333.333332</v>
      </c>
      <c r="E71">
        <f>AVERAGE(B$2:B71)</f>
        <v>28185513714.285713</v>
      </c>
      <c r="F71">
        <f t="shared" si="4"/>
        <v>21130117722.057388</v>
      </c>
    </row>
    <row r="72" spans="1:6" x14ac:dyDescent="0.2">
      <c r="A72" s="12">
        <v>43206</v>
      </c>
      <c r="B72">
        <v>28151020000</v>
      </c>
      <c r="C72">
        <f t="shared" si="3"/>
        <v>30</v>
      </c>
      <c r="D72">
        <f t="shared" si="2"/>
        <v>34085900333.333332</v>
      </c>
      <c r="E72">
        <f>AVERAGE(B$2:B72)</f>
        <v>28185027887.323944</v>
      </c>
      <c r="F72">
        <f t="shared" si="4"/>
        <v>21469342189.091618</v>
      </c>
    </row>
    <row r="73" spans="1:6" x14ac:dyDescent="0.2">
      <c r="A73" s="12">
        <v>43207</v>
      </c>
      <c r="B73">
        <v>34488020000</v>
      </c>
      <c r="C73">
        <f t="shared" si="3"/>
        <v>30</v>
      </c>
      <c r="D73">
        <f t="shared" si="2"/>
        <v>34569719000</v>
      </c>
      <c r="E73">
        <f>AVERAGE(B$2:B73)</f>
        <v>28272569444.444443</v>
      </c>
      <c r="F73">
        <f t="shared" si="4"/>
        <v>23086963536.228561</v>
      </c>
    </row>
    <row r="74" spans="1:6" x14ac:dyDescent="0.2">
      <c r="A74" s="12">
        <v>43208</v>
      </c>
      <c r="B74">
        <v>24038530000</v>
      </c>
      <c r="C74">
        <f t="shared" si="3"/>
        <v>30</v>
      </c>
      <c r="D74">
        <f t="shared" si="2"/>
        <v>34640920666.666664</v>
      </c>
      <c r="E74">
        <f>AVERAGE(B$2:B74)</f>
        <v>28214568904.109589</v>
      </c>
      <c r="F74">
        <f t="shared" si="4"/>
        <v>20154528553.152752</v>
      </c>
    </row>
    <row r="75" spans="1:6" x14ac:dyDescent="0.2">
      <c r="A75" s="12">
        <v>43209</v>
      </c>
      <c r="B75">
        <v>21485380000</v>
      </c>
      <c r="C75">
        <f t="shared" si="3"/>
        <v>30</v>
      </c>
      <c r="D75">
        <f t="shared" si="2"/>
        <v>34094947000</v>
      </c>
      <c r="E75">
        <f>AVERAGE(B$2:B75)</f>
        <v>28123633918.918919</v>
      </c>
      <c r="F75">
        <f t="shared" si="4"/>
        <v>19198155064.664799</v>
      </c>
    </row>
    <row r="76" spans="1:6" x14ac:dyDescent="0.2">
      <c r="A76" s="12">
        <v>43210</v>
      </c>
      <c r="B76">
        <v>15842250000</v>
      </c>
      <c r="C76">
        <f t="shared" si="3"/>
        <v>30</v>
      </c>
      <c r="D76">
        <f t="shared" si="2"/>
        <v>33465796333.333332</v>
      </c>
      <c r="E76">
        <f>AVERAGE(B$2:B76)</f>
        <v>27959882133.333332</v>
      </c>
      <c r="F76">
        <f t="shared" si="4"/>
        <v>16562358780.988934</v>
      </c>
    </row>
    <row r="77" spans="1:6" x14ac:dyDescent="0.2">
      <c r="A77" s="12">
        <v>43213</v>
      </c>
      <c r="B77">
        <v>20922100000</v>
      </c>
      <c r="C77">
        <f t="shared" si="3"/>
        <v>30</v>
      </c>
      <c r="D77">
        <f t="shared" si="2"/>
        <v>33087230666.666668</v>
      </c>
      <c r="E77">
        <f>AVERAGE(B$2:B77)</f>
        <v>27867279736.842106</v>
      </c>
      <c r="F77">
        <f t="shared" si="4"/>
        <v>18969977814.995632</v>
      </c>
    </row>
    <row r="78" spans="1:6" x14ac:dyDescent="0.2">
      <c r="A78" s="12">
        <v>43214</v>
      </c>
      <c r="B78">
        <v>26953060000</v>
      </c>
      <c r="C78">
        <f t="shared" si="3"/>
        <v>30</v>
      </c>
      <c r="D78">
        <f t="shared" si="2"/>
        <v>33029581333.333332</v>
      </c>
      <c r="E78">
        <f>AVERAGE(B$2:B78)</f>
        <v>27855406753.246754</v>
      </c>
      <c r="F78">
        <f t="shared" si="4"/>
        <v>21111535327.670502</v>
      </c>
    </row>
    <row r="79" spans="1:6" x14ac:dyDescent="0.2">
      <c r="A79" s="12">
        <v>43215</v>
      </c>
      <c r="B79">
        <v>14507650000</v>
      </c>
      <c r="C79">
        <f t="shared" si="3"/>
        <v>30</v>
      </c>
      <c r="D79">
        <f t="shared" si="2"/>
        <v>32506181333.333332</v>
      </c>
      <c r="E79">
        <f>AVERAGE(B$2:B79)</f>
        <v>27684281666.666668</v>
      </c>
      <c r="F79">
        <f t="shared" si="4"/>
        <v>15802462783.007467</v>
      </c>
    </row>
    <row r="80" spans="1:6" x14ac:dyDescent="0.2">
      <c r="A80" s="12">
        <v>43216</v>
      </c>
      <c r="B80">
        <v>19838290000</v>
      </c>
      <c r="C80">
        <f t="shared" si="3"/>
        <v>30</v>
      </c>
      <c r="D80">
        <f t="shared" si="2"/>
        <v>32052299333.333332</v>
      </c>
      <c r="E80">
        <f>AVERAGE(B$2:B80)</f>
        <v>27584965316.455696</v>
      </c>
      <c r="F80">
        <f t="shared" si="4"/>
        <v>18511496127.89579</v>
      </c>
    </row>
    <row r="81" spans="1:6" x14ac:dyDescent="0.2">
      <c r="A81" s="12">
        <v>43217</v>
      </c>
      <c r="B81">
        <v>13578150000</v>
      </c>
      <c r="C81">
        <f t="shared" si="3"/>
        <v>30</v>
      </c>
      <c r="D81">
        <f t="shared" si="2"/>
        <v>31252591666.666668</v>
      </c>
      <c r="E81">
        <f>AVERAGE(B$2:B81)</f>
        <v>27409880125</v>
      </c>
      <c r="F81">
        <f t="shared" si="4"/>
        <v>15234481302.943495</v>
      </c>
    </row>
    <row r="82" spans="1:6" x14ac:dyDescent="0.2">
      <c r="A82" s="12">
        <v>43218</v>
      </c>
      <c r="B82">
        <v>2590160000</v>
      </c>
      <c r="C82">
        <f t="shared" si="3"/>
        <v>30</v>
      </c>
      <c r="D82">
        <f t="shared" si="2"/>
        <v>30917947666.666668</v>
      </c>
      <c r="E82">
        <f>AVERAGE(B$2:B82)</f>
        <v>27103463827.160492</v>
      </c>
      <c r="F82">
        <f t="shared" si="4"/>
        <v>4507449213.7638588</v>
      </c>
    </row>
    <row r="83" spans="1:6" x14ac:dyDescent="0.2">
      <c r="A83" s="12">
        <v>43220</v>
      </c>
      <c r="B83">
        <v>13289760000</v>
      </c>
      <c r="C83">
        <f t="shared" si="3"/>
        <v>30</v>
      </c>
      <c r="D83">
        <f t="shared" si="2"/>
        <v>30717984333.333332</v>
      </c>
      <c r="E83">
        <f>AVERAGE(B$2:B83)</f>
        <v>26935004024.390244</v>
      </c>
      <c r="F83">
        <f t="shared" si="4"/>
        <v>15051252904.084454</v>
      </c>
    </row>
    <row r="84" spans="1:6" x14ac:dyDescent="0.2">
      <c r="A84" s="12">
        <v>43222</v>
      </c>
      <c r="B84">
        <v>15468500000</v>
      </c>
      <c r="C84">
        <f t="shared" si="3"/>
        <v>30</v>
      </c>
      <c r="D84">
        <f t="shared" si="2"/>
        <v>30211989333.333332</v>
      </c>
      <c r="E84">
        <f>AVERAGE(B$2:B84)</f>
        <v>26796853373.493977</v>
      </c>
      <c r="F84">
        <f t="shared" si="4"/>
        <v>16355782874.841366</v>
      </c>
    </row>
    <row r="85" spans="1:6" x14ac:dyDescent="0.2">
      <c r="A85" s="12">
        <v>43223</v>
      </c>
      <c r="B85">
        <v>11545920000</v>
      </c>
      <c r="C85">
        <f t="shared" si="3"/>
        <v>30</v>
      </c>
      <c r="D85">
        <f t="shared" si="2"/>
        <v>29676719000</v>
      </c>
      <c r="E85">
        <f>AVERAGE(B$2:B85)</f>
        <v>26615294642.857143</v>
      </c>
      <c r="F85">
        <f t="shared" si="4"/>
        <v>13865386939.59955</v>
      </c>
    </row>
    <row r="86" spans="1:6" x14ac:dyDescent="0.2">
      <c r="A86" s="12">
        <v>43224</v>
      </c>
      <c r="B86">
        <v>8573630000</v>
      </c>
      <c r="C86">
        <f t="shared" si="3"/>
        <v>30</v>
      </c>
      <c r="D86">
        <f t="shared" si="2"/>
        <v>29382500000</v>
      </c>
      <c r="E86">
        <f>AVERAGE(B$2:B86)</f>
        <v>26403039764.705883</v>
      </c>
      <c r="F86">
        <f t="shared" si="4"/>
        <v>11476437341.675962</v>
      </c>
    </row>
    <row r="87" spans="1:6" x14ac:dyDescent="0.2">
      <c r="A87" s="12">
        <v>43227</v>
      </c>
      <c r="B87">
        <v>13203290000</v>
      </c>
      <c r="C87">
        <f t="shared" si="3"/>
        <v>30</v>
      </c>
      <c r="D87">
        <f t="shared" si="2"/>
        <v>28718917000</v>
      </c>
      <c r="E87">
        <f>AVERAGE(B$2:B87)</f>
        <v>26249554302.325581</v>
      </c>
      <c r="F87">
        <f t="shared" si="4"/>
        <v>14995640223.581985</v>
      </c>
    </row>
    <row r="88" spans="1:6" x14ac:dyDescent="0.2">
      <c r="A88" s="12">
        <v>43228</v>
      </c>
      <c r="B88">
        <v>20393610000</v>
      </c>
      <c r="C88">
        <f t="shared" si="3"/>
        <v>30</v>
      </c>
      <c r="D88">
        <f t="shared" si="2"/>
        <v>28684400333.333332</v>
      </c>
      <c r="E88">
        <f>AVERAGE(B$2:B88)</f>
        <v>26182244597.701149</v>
      </c>
      <c r="F88">
        <f t="shared" si="4"/>
        <v>18749701112.183815</v>
      </c>
    </row>
    <row r="89" spans="1:6" x14ac:dyDescent="0.2">
      <c r="A89" s="12">
        <v>43230</v>
      </c>
      <c r="B89">
        <v>15540170000</v>
      </c>
      <c r="C89">
        <f t="shared" si="3"/>
        <v>30</v>
      </c>
      <c r="D89">
        <f t="shared" si="2"/>
        <v>28644414000</v>
      </c>
      <c r="E89">
        <f>AVERAGE(B$2:B89)</f>
        <v>26061311931.81818</v>
      </c>
      <c r="F89">
        <f t="shared" si="4"/>
        <v>16395759517.494331</v>
      </c>
    </row>
    <row r="90" spans="1:6" x14ac:dyDescent="0.2">
      <c r="A90" s="12">
        <v>43231</v>
      </c>
      <c r="B90">
        <v>20554770000</v>
      </c>
      <c r="C90">
        <f t="shared" si="3"/>
        <v>30</v>
      </c>
      <c r="D90">
        <f t="shared" si="2"/>
        <v>28639341666.666668</v>
      </c>
      <c r="E90">
        <f>AVERAGE(B$2:B90)</f>
        <v>25999440674.157303</v>
      </c>
      <c r="F90">
        <f t="shared" si="4"/>
        <v>18817524169.560242</v>
      </c>
    </row>
    <row r="91" spans="1:6" x14ac:dyDescent="0.2">
      <c r="A91" s="12">
        <v>43234</v>
      </c>
      <c r="B91">
        <v>19646580000</v>
      </c>
      <c r="C91">
        <f t="shared" si="3"/>
        <v>30</v>
      </c>
      <c r="D91">
        <f t="shared" si="2"/>
        <v>29157249333.333332</v>
      </c>
      <c r="E91">
        <f>AVERAGE(B$2:B91)</f>
        <v>25928853333.333332</v>
      </c>
      <c r="F91">
        <f t="shared" si="4"/>
        <v>18427601546.855839</v>
      </c>
    </row>
    <row r="92" spans="1:6" x14ac:dyDescent="0.2">
      <c r="A92" s="12">
        <v>43235</v>
      </c>
      <c r="B92">
        <v>39732290000</v>
      </c>
      <c r="C92">
        <f t="shared" si="3"/>
        <v>30</v>
      </c>
      <c r="D92">
        <f t="shared" si="2"/>
        <v>30064599333.333332</v>
      </c>
      <c r="E92">
        <f>AVERAGE(B$2:B92)</f>
        <v>26080539450.54945</v>
      </c>
      <c r="F92">
        <f t="shared" si="4"/>
        <v>24154050915.888947</v>
      </c>
    </row>
    <row r="93" spans="1:6" x14ac:dyDescent="0.2">
      <c r="A93" s="12">
        <v>43236</v>
      </c>
      <c r="B93">
        <v>21031670000</v>
      </c>
      <c r="C93">
        <f t="shared" si="3"/>
        <v>30</v>
      </c>
      <c r="D93">
        <f t="shared" si="2"/>
        <v>29350275666.666668</v>
      </c>
      <c r="E93">
        <f>AVERAGE(B$2:B93)</f>
        <v>26025660434.782608</v>
      </c>
      <c r="F93">
        <f t="shared" si="4"/>
        <v>19014887832.519424</v>
      </c>
    </row>
    <row r="94" spans="1:6" x14ac:dyDescent="0.2">
      <c r="A94" s="12">
        <v>43237</v>
      </c>
      <c r="B94">
        <v>34337200000</v>
      </c>
      <c r="C94">
        <f t="shared" si="3"/>
        <v>30</v>
      </c>
      <c r="D94">
        <f t="shared" si="2"/>
        <v>29851008666.666668</v>
      </c>
      <c r="E94">
        <f>AVERAGE(B$2:B94)</f>
        <v>26115031827.956989</v>
      </c>
      <c r="F94">
        <f t="shared" si="4"/>
        <v>23053071986.766819</v>
      </c>
    </row>
    <row r="95" spans="1:6" x14ac:dyDescent="0.2">
      <c r="A95" s="12">
        <v>43238</v>
      </c>
      <c r="B95">
        <v>21596500000</v>
      </c>
      <c r="C95">
        <f t="shared" si="3"/>
        <v>30</v>
      </c>
      <c r="D95">
        <f t="shared" ref="D95:D158" si="5">AVERAGE(B66:B95)</f>
        <v>28316583666.666668</v>
      </c>
      <c r="E95">
        <f>AVERAGE(B$2:B95)</f>
        <v>26066962340.425533</v>
      </c>
      <c r="F95">
        <f t="shared" si="4"/>
        <v>19242388870.416752</v>
      </c>
    </row>
    <row r="96" spans="1:6" x14ac:dyDescent="0.2">
      <c r="A96" s="12">
        <v>43241</v>
      </c>
      <c r="B96">
        <v>17443270000</v>
      </c>
      <c r="C96">
        <f t="shared" si="3"/>
        <v>30</v>
      </c>
      <c r="D96">
        <f t="shared" si="5"/>
        <v>26099523333.333332</v>
      </c>
      <c r="E96">
        <f>AVERAGE(B$2:B96)</f>
        <v>25976186631.578949</v>
      </c>
      <c r="F96">
        <f t="shared" si="4"/>
        <v>17397037788.552845</v>
      </c>
    </row>
    <row r="97" spans="1:6" x14ac:dyDescent="0.2">
      <c r="A97" s="12">
        <v>43242</v>
      </c>
      <c r="B97">
        <v>11007870000</v>
      </c>
      <c r="C97">
        <f t="shared" si="3"/>
        <v>30</v>
      </c>
      <c r="D97">
        <f t="shared" si="5"/>
        <v>22547568333.333332</v>
      </c>
      <c r="E97">
        <f>AVERAGE(B$2:B97)</f>
        <v>25820266666.666668</v>
      </c>
      <c r="F97">
        <f t="shared" si="4"/>
        <v>13470054766.789425</v>
      </c>
    </row>
    <row r="98" spans="1:6" x14ac:dyDescent="0.2">
      <c r="A98" s="12">
        <v>43243</v>
      </c>
      <c r="B98">
        <v>14306300000</v>
      </c>
      <c r="C98">
        <f t="shared" si="3"/>
        <v>30</v>
      </c>
      <c r="D98">
        <f t="shared" si="5"/>
        <v>20370622666.666668</v>
      </c>
      <c r="E98">
        <f>AVERAGE(B$2:B98)</f>
        <v>25701565979.381443</v>
      </c>
      <c r="F98">
        <f t="shared" si="4"/>
        <v>15682255565.611143</v>
      </c>
    </row>
    <row r="99" spans="1:6" x14ac:dyDescent="0.2">
      <c r="A99" s="12">
        <v>43244</v>
      </c>
      <c r="B99">
        <v>15135280000</v>
      </c>
      <c r="C99">
        <f t="shared" si="3"/>
        <v>30</v>
      </c>
      <c r="D99">
        <f t="shared" si="5"/>
        <v>19436124000</v>
      </c>
      <c r="E99">
        <f>AVERAGE(B$2:B99)</f>
        <v>25593746734.693878</v>
      </c>
      <c r="F99">
        <f t="shared" si="4"/>
        <v>16167600344.144751</v>
      </c>
    </row>
    <row r="100" spans="1:6" x14ac:dyDescent="0.2">
      <c r="A100" s="12">
        <v>43245</v>
      </c>
      <c r="B100">
        <v>16268140000</v>
      </c>
      <c r="C100">
        <f t="shared" si="3"/>
        <v>30</v>
      </c>
      <c r="D100">
        <f t="shared" si="5"/>
        <v>19282769333.333332</v>
      </c>
      <c r="E100">
        <f>AVERAGE(B$2:B100)</f>
        <v>25499548686.868687</v>
      </c>
      <c r="F100">
        <f t="shared" si="4"/>
        <v>16792154156.42078</v>
      </c>
    </row>
    <row r="101" spans="1:6" x14ac:dyDescent="0.2">
      <c r="A101" s="12">
        <v>43248</v>
      </c>
      <c r="B101">
        <v>8743960000</v>
      </c>
      <c r="C101">
        <f t="shared" si="3"/>
        <v>30</v>
      </c>
      <c r="D101">
        <f t="shared" si="5"/>
        <v>18673777333.333332</v>
      </c>
      <c r="E101">
        <f>AVERAGE(B$2:B101)</f>
        <v>25331992800</v>
      </c>
      <c r="F101">
        <f t="shared" si="4"/>
        <v>11628038246.239416</v>
      </c>
    </row>
    <row r="102" spans="1:6" x14ac:dyDescent="0.2">
      <c r="A102" s="12">
        <v>43249</v>
      </c>
      <c r="B102">
        <v>18238850000</v>
      </c>
      <c r="C102">
        <f t="shared" si="3"/>
        <v>30</v>
      </c>
      <c r="D102">
        <f t="shared" si="5"/>
        <v>18343371666.666668</v>
      </c>
      <c r="E102">
        <f>AVERAGE(B$2:B102)</f>
        <v>25261763663.366337</v>
      </c>
      <c r="F102">
        <f t="shared" si="4"/>
        <v>17783876790.465836</v>
      </c>
    </row>
    <row r="103" spans="1:6" x14ac:dyDescent="0.2">
      <c r="A103" s="12">
        <v>43250</v>
      </c>
      <c r="B103">
        <v>31434110000</v>
      </c>
      <c r="C103">
        <f t="shared" si="3"/>
        <v>30</v>
      </c>
      <c r="D103">
        <f t="shared" si="5"/>
        <v>18241574666.666668</v>
      </c>
      <c r="E103">
        <f>AVERAGE(B$2:B103)</f>
        <v>25322276862.745098</v>
      </c>
      <c r="F103">
        <f t="shared" si="4"/>
        <v>22359865758.993103</v>
      </c>
    </row>
    <row r="104" spans="1:6" x14ac:dyDescent="0.2">
      <c r="A104" s="12">
        <v>43251</v>
      </c>
      <c r="B104">
        <v>127549450000</v>
      </c>
      <c r="C104">
        <f t="shared" si="3"/>
        <v>30</v>
      </c>
      <c r="D104">
        <f t="shared" si="5"/>
        <v>21691938666.666668</v>
      </c>
      <c r="E104">
        <f>AVERAGE(B$2:B104)</f>
        <v>26314773689.320389</v>
      </c>
      <c r="F104">
        <f t="shared" si="4"/>
        <v>30546711494.059715</v>
      </c>
    </row>
    <row r="105" spans="1:6" x14ac:dyDescent="0.2">
      <c r="A105" s="12">
        <v>43252</v>
      </c>
      <c r="B105">
        <v>77251490000</v>
      </c>
      <c r="C105">
        <f t="shared" si="3"/>
        <v>30</v>
      </c>
      <c r="D105">
        <f t="shared" si="5"/>
        <v>23550809000</v>
      </c>
      <c r="E105">
        <f>AVERAGE(B$2:B105)</f>
        <v>26804549807.692307</v>
      </c>
      <c r="F105">
        <f t="shared" si="4"/>
        <v>28337388521.798672</v>
      </c>
    </row>
    <row r="106" spans="1:6" x14ac:dyDescent="0.2">
      <c r="A106" s="12">
        <v>43255</v>
      </c>
      <c r="B106">
        <v>30369300000</v>
      </c>
      <c r="C106">
        <f t="shared" si="3"/>
        <v>30</v>
      </c>
      <c r="D106">
        <f t="shared" si="5"/>
        <v>24035044000</v>
      </c>
      <c r="E106">
        <f>AVERAGE(B$2:B106)</f>
        <v>26838499809.523811</v>
      </c>
      <c r="F106">
        <f t="shared" si="4"/>
        <v>22084466805.670956</v>
      </c>
    </row>
    <row r="107" spans="1:6" x14ac:dyDescent="0.2">
      <c r="A107" s="12">
        <v>43256</v>
      </c>
      <c r="B107">
        <v>19214530000</v>
      </c>
      <c r="C107">
        <f t="shared" si="3"/>
        <v>30</v>
      </c>
      <c r="D107">
        <f t="shared" si="5"/>
        <v>23978125000</v>
      </c>
      <c r="E107">
        <f>AVERAGE(B$2:B107)</f>
        <v>26766575566.037735</v>
      </c>
      <c r="F107">
        <f t="shared" si="4"/>
        <v>18235306031.32782</v>
      </c>
    </row>
    <row r="108" spans="1:6" x14ac:dyDescent="0.2">
      <c r="A108" s="12">
        <v>43257</v>
      </c>
      <c r="B108">
        <v>16492450000</v>
      </c>
      <c r="C108">
        <f t="shared" si="3"/>
        <v>30</v>
      </c>
      <c r="D108">
        <f t="shared" si="5"/>
        <v>23629438000</v>
      </c>
      <c r="E108">
        <f>AVERAGE(B$2:B108)</f>
        <v>26670555700.934578</v>
      </c>
      <c r="F108">
        <f t="shared" si="4"/>
        <v>16910858780.711212</v>
      </c>
    </row>
    <row r="109" spans="1:6" x14ac:dyDescent="0.2">
      <c r="A109" s="12">
        <v>43258</v>
      </c>
      <c r="B109">
        <v>18637680000</v>
      </c>
      <c r="C109">
        <f t="shared" si="3"/>
        <v>30</v>
      </c>
      <c r="D109">
        <f t="shared" si="5"/>
        <v>23767105666.666668</v>
      </c>
      <c r="E109">
        <f>AVERAGE(B$2:B109)</f>
        <v>26596177222.222221</v>
      </c>
      <c r="F109">
        <f t="shared" si="4"/>
        <v>17971365900.602772</v>
      </c>
    </row>
    <row r="110" spans="1:6" x14ac:dyDescent="0.2">
      <c r="A110" s="12">
        <v>43259</v>
      </c>
      <c r="B110">
        <v>41001550000</v>
      </c>
      <c r="C110">
        <f t="shared" si="3"/>
        <v>30</v>
      </c>
      <c r="D110">
        <f t="shared" si="5"/>
        <v>24472547666.666668</v>
      </c>
      <c r="E110">
        <f>AVERAGE(B$2:B110)</f>
        <v>26728336605.504585</v>
      </c>
      <c r="F110">
        <f t="shared" si="4"/>
        <v>24383487423.953686</v>
      </c>
    </row>
    <row r="111" spans="1:6" x14ac:dyDescent="0.2">
      <c r="A111" s="12">
        <v>43260</v>
      </c>
      <c r="B111">
        <v>3836860000</v>
      </c>
      <c r="C111">
        <f t="shared" si="3"/>
        <v>30</v>
      </c>
      <c r="D111">
        <f t="shared" si="5"/>
        <v>24147838000</v>
      </c>
      <c r="E111">
        <f>AVERAGE(B$2:B111)</f>
        <v>26520232272.727272</v>
      </c>
      <c r="F111">
        <f t="shared" si="4"/>
        <v>6284107276.555356</v>
      </c>
    </row>
    <row r="112" spans="1:6" x14ac:dyDescent="0.2">
      <c r="A112" s="12">
        <v>43262</v>
      </c>
      <c r="B112">
        <v>19105130000</v>
      </c>
      <c r="C112">
        <f t="shared" si="3"/>
        <v>30</v>
      </c>
      <c r="D112">
        <f t="shared" si="5"/>
        <v>24698337000</v>
      </c>
      <c r="E112">
        <f>AVERAGE(B$2:B112)</f>
        <v>26453429549.549549</v>
      </c>
      <c r="F112">
        <f t="shared" si="4"/>
        <v>18185891439.338955</v>
      </c>
    </row>
    <row r="113" spans="1:6" x14ac:dyDescent="0.2">
      <c r="A113" s="12">
        <v>43264</v>
      </c>
      <c r="B113">
        <v>25625300000</v>
      </c>
      <c r="C113">
        <f t="shared" si="3"/>
        <v>30</v>
      </c>
      <c r="D113">
        <f t="shared" si="5"/>
        <v>25109521666.666668</v>
      </c>
      <c r="E113">
        <f>AVERAGE(B$2:B113)</f>
        <v>26446035535.714287</v>
      </c>
      <c r="F113">
        <f t="shared" si="4"/>
        <v>20691653040.102287</v>
      </c>
    </row>
    <row r="114" spans="1:6" x14ac:dyDescent="0.2">
      <c r="A114" s="12">
        <v>43265</v>
      </c>
      <c r="B114">
        <v>17229700000</v>
      </c>
      <c r="C114">
        <f t="shared" si="3"/>
        <v>30</v>
      </c>
      <c r="D114">
        <f t="shared" si="5"/>
        <v>25168228333.333332</v>
      </c>
      <c r="E114">
        <f>AVERAGE(B$2:B114)</f>
        <v>26364475044.247787</v>
      </c>
      <c r="F114">
        <f t="shared" si="4"/>
        <v>17290162080.637348</v>
      </c>
    </row>
    <row r="115" spans="1:6" x14ac:dyDescent="0.2">
      <c r="A115" s="12">
        <v>43266</v>
      </c>
      <c r="B115">
        <v>23610270000</v>
      </c>
      <c r="C115">
        <f t="shared" si="3"/>
        <v>30</v>
      </c>
      <c r="D115">
        <f t="shared" si="5"/>
        <v>25570373333.333332</v>
      </c>
      <c r="E115">
        <f>AVERAGE(B$2:B115)</f>
        <v>26340315350.877193</v>
      </c>
      <c r="F115">
        <f t="shared" si="4"/>
        <v>20002430355.442646</v>
      </c>
    </row>
    <row r="116" spans="1:6" x14ac:dyDescent="0.2">
      <c r="A116" s="12">
        <v>43269</v>
      </c>
      <c r="B116">
        <v>38358700000</v>
      </c>
      <c r="C116">
        <f t="shared" si="3"/>
        <v>30</v>
      </c>
      <c r="D116">
        <f t="shared" si="5"/>
        <v>26563209000</v>
      </c>
      <c r="E116">
        <f>AVERAGE(B$2:B116)</f>
        <v>26444823043.47826</v>
      </c>
      <c r="F116">
        <f t="shared" si="4"/>
        <v>23893976247.784275</v>
      </c>
    </row>
    <row r="117" spans="1:6" x14ac:dyDescent="0.2">
      <c r="A117" s="12">
        <v>43270</v>
      </c>
      <c r="B117">
        <v>27483580000</v>
      </c>
      <c r="C117">
        <f t="shared" si="3"/>
        <v>30</v>
      </c>
      <c r="D117">
        <f t="shared" si="5"/>
        <v>27039218666.666668</v>
      </c>
      <c r="E117">
        <f>AVERAGE(B$2:B117)</f>
        <v>26453777844.827587</v>
      </c>
      <c r="F117">
        <f t="shared" si="4"/>
        <v>21272350000.836407</v>
      </c>
    </row>
    <row r="118" spans="1:6" x14ac:dyDescent="0.2">
      <c r="A118" s="12">
        <v>43271</v>
      </c>
      <c r="B118">
        <v>32108470000</v>
      </c>
      <c r="C118">
        <f t="shared" si="3"/>
        <v>30</v>
      </c>
      <c r="D118">
        <f t="shared" si="5"/>
        <v>27429714000</v>
      </c>
      <c r="E118">
        <f>AVERAGE(B$2:B118)</f>
        <v>26502108547.008549</v>
      </c>
      <c r="F118">
        <f t="shared" si="4"/>
        <v>22528146993.480728</v>
      </c>
    </row>
    <row r="119" spans="1:6" x14ac:dyDescent="0.2">
      <c r="A119" s="12">
        <v>43272</v>
      </c>
      <c r="B119">
        <v>28286530000</v>
      </c>
      <c r="C119">
        <f t="shared" si="3"/>
        <v>30</v>
      </c>
      <c r="D119">
        <f t="shared" si="5"/>
        <v>27854592666.666668</v>
      </c>
      <c r="E119">
        <f>AVERAGE(B$2:B119)</f>
        <v>26517230762.711864</v>
      </c>
      <c r="F119">
        <f t="shared" si="4"/>
        <v>21508633733.712437</v>
      </c>
    </row>
    <row r="120" spans="1:6" x14ac:dyDescent="0.2">
      <c r="A120" s="12">
        <v>43273</v>
      </c>
      <c r="B120">
        <v>19772860000</v>
      </c>
      <c r="C120">
        <f t="shared" si="3"/>
        <v>30</v>
      </c>
      <c r="D120">
        <f t="shared" si="5"/>
        <v>27828529000</v>
      </c>
      <c r="E120">
        <f>AVERAGE(B$2:B120)</f>
        <v>26460555378.15126</v>
      </c>
      <c r="F120">
        <f t="shared" si="4"/>
        <v>18482960577.320652</v>
      </c>
    </row>
    <row r="121" spans="1:6" x14ac:dyDescent="0.2">
      <c r="A121" s="12">
        <v>43276</v>
      </c>
      <c r="B121">
        <v>17510330000</v>
      </c>
      <c r="C121">
        <f t="shared" si="3"/>
        <v>30</v>
      </c>
      <c r="D121">
        <f t="shared" si="5"/>
        <v>27757320666.666668</v>
      </c>
      <c r="E121">
        <f>AVERAGE(B$2:B121)</f>
        <v>26385970166.666668</v>
      </c>
      <c r="F121">
        <f t="shared" si="4"/>
        <v>17430326128.598465</v>
      </c>
    </row>
    <row r="122" spans="1:6" x14ac:dyDescent="0.2">
      <c r="A122" s="12">
        <v>43277</v>
      </c>
      <c r="B122">
        <v>13433430000</v>
      </c>
      <c r="C122">
        <f t="shared" si="3"/>
        <v>30</v>
      </c>
      <c r="D122">
        <f t="shared" si="5"/>
        <v>26880692000</v>
      </c>
      <c r="E122">
        <f>AVERAGE(B$2:B122)</f>
        <v>26278924380.165291</v>
      </c>
      <c r="F122">
        <f t="shared" si="4"/>
        <v>15142962661.802311</v>
      </c>
    </row>
    <row r="123" spans="1:6" x14ac:dyDescent="0.2">
      <c r="A123" s="12">
        <v>43278</v>
      </c>
      <c r="B123">
        <v>21367050000</v>
      </c>
      <c r="C123">
        <f t="shared" si="3"/>
        <v>30</v>
      </c>
      <c r="D123">
        <f t="shared" si="5"/>
        <v>26891871333.333332</v>
      </c>
      <c r="E123">
        <f>AVERAGE(B$2:B123)</f>
        <v>26238663114.754097</v>
      </c>
      <c r="F123">
        <f t="shared" si="4"/>
        <v>19150772011.152409</v>
      </c>
    </row>
    <row r="124" spans="1:6" x14ac:dyDescent="0.2">
      <c r="A124" s="12">
        <v>43279</v>
      </c>
      <c r="B124">
        <v>29919110000</v>
      </c>
      <c r="C124">
        <f t="shared" si="3"/>
        <v>30</v>
      </c>
      <c r="D124">
        <f t="shared" si="5"/>
        <v>26744601666.666668</v>
      </c>
      <c r="E124">
        <f>AVERAGE(B$2:B124)</f>
        <v>26268585447.154472</v>
      </c>
      <c r="F124">
        <f t="shared" si="4"/>
        <v>21964299404.338806</v>
      </c>
    </row>
    <row r="125" spans="1:6" x14ac:dyDescent="0.2">
      <c r="A125" s="12">
        <v>43280</v>
      </c>
      <c r="B125">
        <v>20937130000</v>
      </c>
      <c r="C125">
        <f t="shared" si="3"/>
        <v>30</v>
      </c>
      <c r="D125">
        <f t="shared" si="5"/>
        <v>26722622666.666668</v>
      </c>
      <c r="E125">
        <f>AVERAGE(B$2:B125)</f>
        <v>26225589838.709679</v>
      </c>
      <c r="F125">
        <f t="shared" si="4"/>
        <v>18976153449.262932</v>
      </c>
    </row>
    <row r="126" spans="1:6" x14ac:dyDescent="0.2">
      <c r="A126" s="12">
        <v>43283</v>
      </c>
      <c r="B126">
        <v>24824980000</v>
      </c>
      <c r="C126">
        <f t="shared" si="3"/>
        <v>30</v>
      </c>
      <c r="D126">
        <f t="shared" si="5"/>
        <v>26968679666.666668</v>
      </c>
      <c r="E126">
        <f>AVERAGE(B$2:B126)</f>
        <v>26214384960</v>
      </c>
      <c r="F126">
        <f t="shared" si="4"/>
        <v>20425794899.56736</v>
      </c>
    </row>
    <row r="127" spans="1:6" x14ac:dyDescent="0.2">
      <c r="A127" s="12">
        <v>43284</v>
      </c>
      <c r="B127">
        <v>13164010000</v>
      </c>
      <c r="C127">
        <f t="shared" si="3"/>
        <v>30</v>
      </c>
      <c r="D127">
        <f t="shared" si="5"/>
        <v>27040551000</v>
      </c>
      <c r="E127">
        <f>AVERAGE(B$2:B127)</f>
        <v>26110810555.555557</v>
      </c>
      <c r="F127">
        <f t="shared" si="4"/>
        <v>14970273413.226126</v>
      </c>
    </row>
    <row r="128" spans="1:6" x14ac:dyDescent="0.2">
      <c r="A128" s="12">
        <v>43285</v>
      </c>
      <c r="B128">
        <v>11939050000</v>
      </c>
      <c r="C128">
        <f t="shared" si="3"/>
        <v>30</v>
      </c>
      <c r="D128">
        <f t="shared" si="5"/>
        <v>26961642666.666668</v>
      </c>
      <c r="E128">
        <f>AVERAGE(B$2:B128)</f>
        <v>25999221889.763779</v>
      </c>
      <c r="F128">
        <f t="shared" si="4"/>
        <v>14145056077.138693</v>
      </c>
    </row>
    <row r="129" spans="1:6" x14ac:dyDescent="0.2">
      <c r="A129" s="12">
        <v>43286</v>
      </c>
      <c r="B129">
        <v>12524220000</v>
      </c>
      <c r="C129">
        <f t="shared" si="3"/>
        <v>30</v>
      </c>
      <c r="D129">
        <f t="shared" si="5"/>
        <v>26874607333.333332</v>
      </c>
      <c r="E129">
        <f>AVERAGE(B$2:B129)</f>
        <v>25893948437.5</v>
      </c>
      <c r="F129">
        <f t="shared" si="4"/>
        <v>14547709020.269943</v>
      </c>
    </row>
    <row r="130" spans="1:6" x14ac:dyDescent="0.2">
      <c r="A130" s="12">
        <v>43287</v>
      </c>
      <c r="B130">
        <v>14753600000</v>
      </c>
      <c r="C130">
        <f t="shared" ref="C130:C193" si="6">IF(B130&gt;30,30,0)</f>
        <v>30</v>
      </c>
      <c r="D130">
        <f t="shared" si="5"/>
        <v>26824122666.666668</v>
      </c>
      <c r="E130">
        <f>AVERAGE(B$2:B130)</f>
        <v>25807589147.286823</v>
      </c>
      <c r="F130">
        <f t="shared" si="4"/>
        <v>15947250711.657034</v>
      </c>
    </row>
    <row r="131" spans="1:6" x14ac:dyDescent="0.2">
      <c r="A131" s="12">
        <v>43290</v>
      </c>
      <c r="B131">
        <v>14640710000</v>
      </c>
      <c r="C131">
        <f t="shared" si="6"/>
        <v>30</v>
      </c>
      <c r="D131">
        <f t="shared" si="5"/>
        <v>27020681000</v>
      </c>
      <c r="E131">
        <f>AVERAGE(B$2:B131)</f>
        <v>25721690076.923077</v>
      </c>
      <c r="F131">
        <f t="shared" ref="F131:F194" si="7">HARMEAN($B$2,B131)</f>
        <v>15881070078.388933</v>
      </c>
    </row>
    <row r="132" spans="1:6" x14ac:dyDescent="0.2">
      <c r="A132" s="12">
        <v>43291</v>
      </c>
      <c r="B132">
        <v>12050010000</v>
      </c>
      <c r="C132">
        <f t="shared" si="6"/>
        <v>30</v>
      </c>
      <c r="D132">
        <f t="shared" si="5"/>
        <v>26814386333.333332</v>
      </c>
      <c r="E132">
        <f>AVERAGE(B$2:B132)</f>
        <v>25617326106.870228</v>
      </c>
      <c r="F132">
        <f t="shared" si="7"/>
        <v>14222638640.273512</v>
      </c>
    </row>
    <row r="133" spans="1:6" x14ac:dyDescent="0.2">
      <c r="A133" s="12">
        <v>43292</v>
      </c>
      <c r="B133">
        <v>13904150000</v>
      </c>
      <c r="C133">
        <f t="shared" si="6"/>
        <v>30</v>
      </c>
      <c r="D133">
        <f t="shared" si="5"/>
        <v>26230054333.333332</v>
      </c>
      <c r="E133">
        <f>AVERAGE(B$2:B133)</f>
        <v>25528589924.242424</v>
      </c>
      <c r="F133">
        <f t="shared" si="7"/>
        <v>15437533713.270111</v>
      </c>
    </row>
    <row r="134" spans="1:6" x14ac:dyDescent="0.2">
      <c r="A134" s="12">
        <v>43293</v>
      </c>
      <c r="B134">
        <v>12577500000</v>
      </c>
      <c r="C134">
        <f t="shared" si="6"/>
        <v>30</v>
      </c>
      <c r="D134">
        <f t="shared" si="5"/>
        <v>22397656000</v>
      </c>
      <c r="E134">
        <f>AVERAGE(B$2:B134)</f>
        <v>25431213308.270676</v>
      </c>
      <c r="F134">
        <f t="shared" si="7"/>
        <v>14583588672.020527</v>
      </c>
    </row>
    <row r="135" spans="1:6" x14ac:dyDescent="0.2">
      <c r="A135" s="12">
        <v>43294</v>
      </c>
      <c r="B135">
        <v>26846490000</v>
      </c>
      <c r="C135">
        <f t="shared" si="6"/>
        <v>30</v>
      </c>
      <c r="D135">
        <f t="shared" si="5"/>
        <v>20717489333.333332</v>
      </c>
      <c r="E135">
        <f>AVERAGE(B$2:B135)</f>
        <v>25441775074.626865</v>
      </c>
      <c r="F135">
        <f t="shared" si="7"/>
        <v>21078765483.983952</v>
      </c>
    </row>
    <row r="136" spans="1:6" x14ac:dyDescent="0.2">
      <c r="A136" s="12">
        <v>43297</v>
      </c>
      <c r="B136">
        <v>20495430000</v>
      </c>
      <c r="C136">
        <f t="shared" si="6"/>
        <v>30</v>
      </c>
      <c r="D136">
        <f t="shared" si="5"/>
        <v>20388360333.333332</v>
      </c>
      <c r="E136">
        <f>AVERAGE(B$2:B136)</f>
        <v>25405135481.48148</v>
      </c>
      <c r="F136">
        <f t="shared" si="7"/>
        <v>18792618531.578102</v>
      </c>
    </row>
    <row r="137" spans="1:6" x14ac:dyDescent="0.2">
      <c r="A137" s="12">
        <v>43298</v>
      </c>
      <c r="B137">
        <v>12846730000</v>
      </c>
      <c r="C137">
        <f t="shared" si="6"/>
        <v>30</v>
      </c>
      <c r="D137">
        <f t="shared" si="5"/>
        <v>20176100333.333332</v>
      </c>
      <c r="E137">
        <f>AVERAGE(B$2:B137)</f>
        <v>25312794264.705883</v>
      </c>
      <c r="F137">
        <f t="shared" si="7"/>
        <v>14762956387.29072</v>
      </c>
    </row>
    <row r="138" spans="1:6" x14ac:dyDescent="0.2">
      <c r="A138" s="12">
        <v>43299</v>
      </c>
      <c r="B138">
        <v>8774470000</v>
      </c>
      <c r="C138">
        <f t="shared" si="6"/>
        <v>30</v>
      </c>
      <c r="D138">
        <f t="shared" si="5"/>
        <v>19918834333.333332</v>
      </c>
      <c r="E138">
        <f>AVERAGE(B$2:B138)</f>
        <v>25192076569.343067</v>
      </c>
      <c r="F138">
        <f t="shared" si="7"/>
        <v>11654984681.147017</v>
      </c>
    </row>
    <row r="139" spans="1:6" x14ac:dyDescent="0.2">
      <c r="A139" s="12">
        <v>43300</v>
      </c>
      <c r="B139">
        <v>19688940000</v>
      </c>
      <c r="C139">
        <f t="shared" si="6"/>
        <v>30</v>
      </c>
      <c r="D139">
        <f t="shared" si="5"/>
        <v>19953876333.333332</v>
      </c>
      <c r="E139">
        <f>AVERAGE(B$2:B139)</f>
        <v>25152198768.115944</v>
      </c>
      <c r="F139">
        <f t="shared" si="7"/>
        <v>18446213532.293068</v>
      </c>
    </row>
    <row r="140" spans="1:6" x14ac:dyDescent="0.2">
      <c r="A140" s="12">
        <v>43301</v>
      </c>
      <c r="B140">
        <v>15235260000</v>
      </c>
      <c r="C140">
        <f t="shared" si="6"/>
        <v>30</v>
      </c>
      <c r="D140">
        <f t="shared" si="5"/>
        <v>19095000000</v>
      </c>
      <c r="E140">
        <f>AVERAGE(B$2:B140)</f>
        <v>25080853884.892086</v>
      </c>
      <c r="F140">
        <f t="shared" si="7"/>
        <v>16224467147.277493</v>
      </c>
    </row>
    <row r="141" spans="1:6" x14ac:dyDescent="0.2">
      <c r="A141" s="12">
        <v>43304</v>
      </c>
      <c r="B141">
        <v>7432600000</v>
      </c>
      <c r="C141">
        <f t="shared" si="6"/>
        <v>30</v>
      </c>
      <c r="D141">
        <f t="shared" si="5"/>
        <v>19214858000</v>
      </c>
      <c r="E141">
        <f>AVERAGE(B$2:B141)</f>
        <v>24954794928.57143</v>
      </c>
      <c r="F141">
        <f t="shared" si="7"/>
        <v>10407136497.650669</v>
      </c>
    </row>
    <row r="142" spans="1:6" x14ac:dyDescent="0.2">
      <c r="A142" s="12">
        <v>43305</v>
      </c>
      <c r="B142">
        <v>10623970000</v>
      </c>
      <c r="C142">
        <f t="shared" si="6"/>
        <v>30</v>
      </c>
      <c r="D142">
        <f t="shared" si="5"/>
        <v>18932152666.666668</v>
      </c>
      <c r="E142">
        <f>AVERAGE(B$2:B142)</f>
        <v>24853157872.340427</v>
      </c>
      <c r="F142">
        <f t="shared" si="7"/>
        <v>13178688320.401556</v>
      </c>
    </row>
    <row r="143" spans="1:6" x14ac:dyDescent="0.2">
      <c r="A143" s="12">
        <v>43306</v>
      </c>
      <c r="B143">
        <v>15508660000</v>
      </c>
      <c r="C143">
        <f t="shared" si="6"/>
        <v>30</v>
      </c>
      <c r="D143">
        <f t="shared" si="5"/>
        <v>18594931333.333332</v>
      </c>
      <c r="E143">
        <f>AVERAGE(B$2:B143)</f>
        <v>24787351549.295776</v>
      </c>
      <c r="F143">
        <f t="shared" si="7"/>
        <v>16378205108.505217</v>
      </c>
    </row>
    <row r="144" spans="1:6" x14ac:dyDescent="0.2">
      <c r="A144" s="12">
        <v>43307</v>
      </c>
      <c r="B144">
        <v>8125530000</v>
      </c>
      <c r="C144">
        <f t="shared" si="6"/>
        <v>30</v>
      </c>
      <c r="D144">
        <f t="shared" si="5"/>
        <v>18291459000</v>
      </c>
      <c r="E144">
        <f>AVERAGE(B$2:B144)</f>
        <v>24670835314.685314</v>
      </c>
      <c r="F144">
        <f t="shared" si="7"/>
        <v>11067928058.357912</v>
      </c>
    </row>
    <row r="145" spans="1:6" x14ac:dyDescent="0.2">
      <c r="A145" s="12">
        <v>43308</v>
      </c>
      <c r="B145">
        <v>6888020000</v>
      </c>
      <c r="C145">
        <f t="shared" si="6"/>
        <v>30</v>
      </c>
      <c r="D145">
        <f t="shared" si="5"/>
        <v>17734050666.666668</v>
      </c>
      <c r="E145">
        <f>AVERAGE(B$2:B145)</f>
        <v>24547343541.666668</v>
      </c>
      <c r="F145">
        <f t="shared" si="7"/>
        <v>9861300736.4556465</v>
      </c>
    </row>
    <row r="146" spans="1:6" x14ac:dyDescent="0.2">
      <c r="A146" s="12">
        <v>43311</v>
      </c>
      <c r="B146">
        <v>7334910000</v>
      </c>
      <c r="C146">
        <f t="shared" si="6"/>
        <v>30</v>
      </c>
      <c r="D146">
        <f t="shared" si="5"/>
        <v>16699924333.333334</v>
      </c>
      <c r="E146">
        <f>AVERAGE(B$2:B146)</f>
        <v>24428637103.448277</v>
      </c>
      <c r="F146">
        <f t="shared" si="7"/>
        <v>10310993792.058319</v>
      </c>
    </row>
    <row r="147" spans="1:6" x14ac:dyDescent="0.2">
      <c r="A147" s="12">
        <v>43312</v>
      </c>
      <c r="B147">
        <v>9288130000</v>
      </c>
      <c r="C147">
        <f t="shared" si="6"/>
        <v>30</v>
      </c>
      <c r="D147">
        <f t="shared" si="5"/>
        <v>16093409333.333334</v>
      </c>
      <c r="E147">
        <f>AVERAGE(B$2:B147)</f>
        <v>24324935000</v>
      </c>
      <c r="F147">
        <f t="shared" si="7"/>
        <v>12099382040.77603</v>
      </c>
    </row>
    <row r="148" spans="1:6" x14ac:dyDescent="0.2">
      <c r="A148" s="12">
        <v>43313</v>
      </c>
      <c r="B148">
        <v>13561080000</v>
      </c>
      <c r="C148">
        <f t="shared" si="6"/>
        <v>30</v>
      </c>
      <c r="D148">
        <f t="shared" si="5"/>
        <v>15475163000</v>
      </c>
      <c r="E148">
        <f>AVERAGE(B$2:B148)</f>
        <v>24251711496.59864</v>
      </c>
      <c r="F148">
        <f t="shared" si="7"/>
        <v>15223731081.229279</v>
      </c>
    </row>
    <row r="149" spans="1:6" x14ac:dyDescent="0.2">
      <c r="A149" s="12">
        <v>43314</v>
      </c>
      <c r="B149">
        <v>9249250000</v>
      </c>
      <c r="C149">
        <f t="shared" si="6"/>
        <v>30</v>
      </c>
      <c r="D149">
        <f t="shared" si="5"/>
        <v>14840587000</v>
      </c>
      <c r="E149">
        <f>AVERAGE(B$2:B149)</f>
        <v>24150343513.513512</v>
      </c>
      <c r="F149">
        <f t="shared" si="7"/>
        <v>12066345057.198603</v>
      </c>
    </row>
    <row r="150" spans="1:6" x14ac:dyDescent="0.2">
      <c r="A150" s="12">
        <v>43315</v>
      </c>
      <c r="B150">
        <v>10183990000</v>
      </c>
      <c r="C150">
        <f t="shared" si="6"/>
        <v>30</v>
      </c>
      <c r="D150">
        <f t="shared" si="5"/>
        <v>14520958000</v>
      </c>
      <c r="E150">
        <f>AVERAGE(B$2:B150)</f>
        <v>24056609597.315437</v>
      </c>
      <c r="F150">
        <f t="shared" si="7"/>
        <v>12834767604.441467</v>
      </c>
    </row>
    <row r="151" spans="1:6" x14ac:dyDescent="0.2">
      <c r="A151" s="12">
        <v>43318</v>
      </c>
      <c r="B151">
        <v>10783770000</v>
      </c>
      <c r="C151">
        <f t="shared" si="6"/>
        <v>30</v>
      </c>
      <c r="D151">
        <f t="shared" si="5"/>
        <v>14296739333.333334</v>
      </c>
      <c r="E151">
        <f>AVERAGE(B$2:B151)</f>
        <v>23968124000</v>
      </c>
      <c r="F151">
        <f t="shared" si="7"/>
        <v>13300936878.821333</v>
      </c>
    </row>
    <row r="152" spans="1:6" x14ac:dyDescent="0.2">
      <c r="A152" s="12">
        <v>43319</v>
      </c>
      <c r="B152">
        <v>8080990000</v>
      </c>
      <c r="C152">
        <f t="shared" si="6"/>
        <v>30</v>
      </c>
      <c r="D152">
        <f t="shared" si="5"/>
        <v>14118324666.666666</v>
      </c>
      <c r="E152">
        <f>AVERAGE(B$2:B152)</f>
        <v>23862911192.052979</v>
      </c>
      <c r="F152">
        <f t="shared" si="7"/>
        <v>11026536726.074667</v>
      </c>
    </row>
    <row r="153" spans="1:6" x14ac:dyDescent="0.2">
      <c r="A153" s="12">
        <v>43320</v>
      </c>
      <c r="B153">
        <v>30142840000</v>
      </c>
      <c r="C153">
        <f t="shared" si="6"/>
        <v>30</v>
      </c>
      <c r="D153">
        <f t="shared" si="5"/>
        <v>14410851000</v>
      </c>
      <c r="E153">
        <f>AVERAGE(B$2:B153)</f>
        <v>23904226513.157894</v>
      </c>
      <c r="F153">
        <f t="shared" si="7"/>
        <v>22024303504.387619</v>
      </c>
    </row>
    <row r="154" spans="1:6" x14ac:dyDescent="0.2">
      <c r="A154" s="12">
        <v>43321</v>
      </c>
      <c r="B154">
        <v>62868960000</v>
      </c>
      <c r="C154">
        <f t="shared" si="6"/>
        <v>30</v>
      </c>
      <c r="D154">
        <f t="shared" si="5"/>
        <v>15509179333.333334</v>
      </c>
      <c r="E154">
        <f>AVERAGE(B$2:B154)</f>
        <v>24158897973.856209</v>
      </c>
      <c r="F154">
        <f t="shared" si="7"/>
        <v>27196268572.09317</v>
      </c>
    </row>
    <row r="155" spans="1:6" x14ac:dyDescent="0.2">
      <c r="A155" s="12">
        <v>43322</v>
      </c>
      <c r="B155">
        <v>29106970000</v>
      </c>
      <c r="C155">
        <f t="shared" si="6"/>
        <v>30</v>
      </c>
      <c r="D155">
        <f t="shared" si="5"/>
        <v>15781507333.333334</v>
      </c>
      <c r="E155">
        <f>AVERAGE(B$2:B155)</f>
        <v>24191028311.688313</v>
      </c>
      <c r="F155">
        <f t="shared" si="7"/>
        <v>21741627896.259892</v>
      </c>
    </row>
    <row r="156" spans="1:6" x14ac:dyDescent="0.2">
      <c r="A156" s="12">
        <v>43325</v>
      </c>
      <c r="B156">
        <v>21936400000</v>
      </c>
      <c r="C156">
        <f t="shared" si="6"/>
        <v>30</v>
      </c>
      <c r="D156">
        <f t="shared" si="5"/>
        <v>15685221333.333334</v>
      </c>
      <c r="E156">
        <f>AVERAGE(B$2:B156)</f>
        <v>24176482322.580647</v>
      </c>
      <c r="F156">
        <f t="shared" si="7"/>
        <v>19376140381.724953</v>
      </c>
    </row>
    <row r="157" spans="1:6" x14ac:dyDescent="0.2">
      <c r="A157" s="12">
        <v>43326</v>
      </c>
      <c r="B157">
        <v>15074150000</v>
      </c>
      <c r="C157">
        <f t="shared" si="6"/>
        <v>30</v>
      </c>
      <c r="D157">
        <f t="shared" si="5"/>
        <v>15748892666.666666</v>
      </c>
      <c r="E157">
        <f>AVERAGE(B$2:B157)</f>
        <v>24118134038.46154</v>
      </c>
      <c r="F157">
        <f t="shared" si="7"/>
        <v>16132657954.769745</v>
      </c>
    </row>
    <row r="158" spans="1:6" x14ac:dyDescent="0.2">
      <c r="A158" s="12">
        <v>43327</v>
      </c>
      <c r="B158">
        <v>12121890000</v>
      </c>
      <c r="C158">
        <f t="shared" si="6"/>
        <v>30</v>
      </c>
      <c r="D158">
        <f t="shared" si="5"/>
        <v>15754987333.333334</v>
      </c>
      <c r="E158">
        <f>AVERAGE(B$2:B158)</f>
        <v>24041724840.764332</v>
      </c>
      <c r="F158">
        <f t="shared" si="7"/>
        <v>14272584919.217424</v>
      </c>
    </row>
    <row r="159" spans="1:6" x14ac:dyDescent="0.2">
      <c r="A159" s="12">
        <v>43328</v>
      </c>
      <c r="B159">
        <v>7835690000</v>
      </c>
      <c r="C159">
        <f t="shared" si="6"/>
        <v>30</v>
      </c>
      <c r="D159">
        <f t="shared" ref="D159:D222" si="8">AVERAGE(B130:B159)</f>
        <v>15598703000</v>
      </c>
      <c r="E159">
        <f>AVERAGE(B$2:B159)</f>
        <v>23939155000</v>
      </c>
      <c r="F159">
        <f t="shared" si="7"/>
        <v>10795954456.551344</v>
      </c>
    </row>
    <row r="160" spans="1:6" x14ac:dyDescent="0.2">
      <c r="A160" s="12">
        <v>43329</v>
      </c>
      <c r="B160">
        <v>8418260000</v>
      </c>
      <c r="C160">
        <f t="shared" si="6"/>
        <v>30</v>
      </c>
      <c r="D160">
        <f t="shared" si="8"/>
        <v>15387525000</v>
      </c>
      <c r="E160">
        <f>AVERAGE(B$2:B160)</f>
        <v>23841539308.176102</v>
      </c>
      <c r="F160">
        <f t="shared" si="7"/>
        <v>11336403665.678282</v>
      </c>
    </row>
    <row r="161" spans="1:6" x14ac:dyDescent="0.2">
      <c r="A161" s="12">
        <v>43332</v>
      </c>
      <c r="B161">
        <v>6250420000</v>
      </c>
      <c r="C161">
        <f t="shared" si="6"/>
        <v>30</v>
      </c>
      <c r="D161">
        <f t="shared" si="8"/>
        <v>15107848666.666666</v>
      </c>
      <c r="E161">
        <f>AVERAGE(B$2:B161)</f>
        <v>23731594812.5</v>
      </c>
      <c r="F161">
        <f t="shared" si="7"/>
        <v>9190219926.2164593</v>
      </c>
    </row>
    <row r="162" spans="1:6" x14ac:dyDescent="0.2">
      <c r="A162" s="12">
        <v>43333</v>
      </c>
      <c r="B162">
        <v>7946540000</v>
      </c>
      <c r="C162">
        <f t="shared" si="6"/>
        <v>30</v>
      </c>
      <c r="D162">
        <f t="shared" si="8"/>
        <v>14971066333.333334</v>
      </c>
      <c r="E162">
        <f>AVERAGE(B$2:B162)</f>
        <v>23633550993.788818</v>
      </c>
      <c r="F162">
        <f t="shared" si="7"/>
        <v>10900707369.120932</v>
      </c>
    </row>
    <row r="163" spans="1:6" x14ac:dyDescent="0.2">
      <c r="A163" s="12">
        <v>43334</v>
      </c>
      <c r="B163">
        <v>23162850000</v>
      </c>
      <c r="C163">
        <f t="shared" si="6"/>
        <v>30</v>
      </c>
      <c r="D163">
        <f t="shared" si="8"/>
        <v>15279689666.666666</v>
      </c>
      <c r="E163">
        <f>AVERAGE(B$2:B163)</f>
        <v>23630645432.098766</v>
      </c>
      <c r="F163">
        <f t="shared" si="7"/>
        <v>19840092831.966312</v>
      </c>
    </row>
    <row r="164" spans="1:6" x14ac:dyDescent="0.2">
      <c r="A164" s="12">
        <v>43335</v>
      </c>
      <c r="B164">
        <v>33310630000</v>
      </c>
      <c r="C164">
        <f t="shared" si="6"/>
        <v>30</v>
      </c>
      <c r="D164">
        <f t="shared" si="8"/>
        <v>15970794000</v>
      </c>
      <c r="E164">
        <f>AVERAGE(B$2:B164)</f>
        <v>23690031840.490799</v>
      </c>
      <c r="F164">
        <f t="shared" si="7"/>
        <v>22817024885.929562</v>
      </c>
    </row>
    <row r="165" spans="1:6" x14ac:dyDescent="0.2">
      <c r="A165" s="12">
        <v>43336</v>
      </c>
      <c r="B165">
        <v>32374710000</v>
      </c>
      <c r="C165">
        <f t="shared" si="6"/>
        <v>30</v>
      </c>
      <c r="D165">
        <f t="shared" si="8"/>
        <v>16155068000</v>
      </c>
      <c r="E165">
        <f>AVERAGE(B$2:B165)</f>
        <v>23742987195.121952</v>
      </c>
      <c r="F165">
        <f t="shared" si="7"/>
        <v>22593328365.237656</v>
      </c>
    </row>
    <row r="166" spans="1:6" x14ac:dyDescent="0.2">
      <c r="A166" s="12">
        <v>43339</v>
      </c>
      <c r="B166">
        <v>13815880000</v>
      </c>
      <c r="C166">
        <f t="shared" si="6"/>
        <v>30</v>
      </c>
      <c r="D166">
        <f t="shared" si="8"/>
        <v>15932416333.333334</v>
      </c>
      <c r="E166">
        <f>AVERAGE(B$2:B166)</f>
        <v>23682822909.090908</v>
      </c>
      <c r="F166">
        <f t="shared" si="7"/>
        <v>15382973213.851992</v>
      </c>
    </row>
    <row r="167" spans="1:6" x14ac:dyDescent="0.2">
      <c r="A167" s="12">
        <v>43340</v>
      </c>
      <c r="B167">
        <v>10246560000</v>
      </c>
      <c r="C167">
        <f t="shared" si="6"/>
        <v>30</v>
      </c>
      <c r="D167">
        <f t="shared" si="8"/>
        <v>15845744000</v>
      </c>
      <c r="E167">
        <f>AVERAGE(B$2:B167)</f>
        <v>23601881566.26506</v>
      </c>
      <c r="F167">
        <f t="shared" si="7"/>
        <v>12884345773.999994</v>
      </c>
    </row>
    <row r="168" spans="1:6" x14ac:dyDescent="0.2">
      <c r="A168" s="12">
        <v>43341</v>
      </c>
      <c r="B168">
        <v>12190350000</v>
      </c>
      <c r="C168">
        <f t="shared" si="6"/>
        <v>30</v>
      </c>
      <c r="D168">
        <f t="shared" si="8"/>
        <v>15959606666.666666</v>
      </c>
      <c r="E168">
        <f>AVERAGE(B$2:B168)</f>
        <v>23533549041.916168</v>
      </c>
      <c r="F168">
        <f t="shared" si="7"/>
        <v>14319928802.798784</v>
      </c>
    </row>
    <row r="169" spans="1:6" x14ac:dyDescent="0.2">
      <c r="A169" s="12">
        <v>43342</v>
      </c>
      <c r="B169">
        <v>12480690000</v>
      </c>
      <c r="C169">
        <f t="shared" si="6"/>
        <v>30</v>
      </c>
      <c r="D169">
        <f t="shared" si="8"/>
        <v>15719331666.666666</v>
      </c>
      <c r="E169">
        <f>AVERAGE(B$2:B169)</f>
        <v>23467758214.285713</v>
      </c>
      <c r="F169">
        <f t="shared" si="7"/>
        <v>14518300053.868799</v>
      </c>
    </row>
    <row r="170" spans="1:6" x14ac:dyDescent="0.2">
      <c r="A170" s="12">
        <v>43343</v>
      </c>
      <c r="B170">
        <v>14237560000</v>
      </c>
      <c r="C170">
        <f t="shared" si="6"/>
        <v>30</v>
      </c>
      <c r="D170">
        <f t="shared" si="8"/>
        <v>15686075000</v>
      </c>
      <c r="E170">
        <f>AVERAGE(B$2:B170)</f>
        <v>23413141656.804733</v>
      </c>
      <c r="F170">
        <f t="shared" si="7"/>
        <v>15640866466.615656</v>
      </c>
    </row>
    <row r="171" spans="1:6" x14ac:dyDescent="0.2">
      <c r="A171" s="12">
        <v>43346</v>
      </c>
      <c r="B171">
        <v>6704070000</v>
      </c>
      <c r="C171">
        <f t="shared" si="6"/>
        <v>30</v>
      </c>
      <c r="D171">
        <f t="shared" si="8"/>
        <v>15661790666.666666</v>
      </c>
      <c r="E171">
        <f>AVERAGE(B$2:B171)</f>
        <v>23314853000</v>
      </c>
      <c r="F171">
        <f t="shared" si="7"/>
        <v>9671342630.88274</v>
      </c>
    </row>
    <row r="172" spans="1:6" x14ac:dyDescent="0.2">
      <c r="A172" s="12">
        <v>43347</v>
      </c>
      <c r="B172">
        <v>10078410000</v>
      </c>
      <c r="C172">
        <f t="shared" si="6"/>
        <v>30</v>
      </c>
      <c r="D172">
        <f t="shared" si="8"/>
        <v>15643605333.333334</v>
      </c>
      <c r="E172">
        <f>AVERAGE(B$2:B172)</f>
        <v>23237446900.584797</v>
      </c>
      <c r="F172">
        <f t="shared" si="7"/>
        <v>12750597046.423809</v>
      </c>
    </row>
    <row r="173" spans="1:6" x14ac:dyDescent="0.2">
      <c r="A173" s="12">
        <v>43348</v>
      </c>
      <c r="B173">
        <v>13839350000</v>
      </c>
      <c r="C173">
        <f t="shared" si="6"/>
        <v>30</v>
      </c>
      <c r="D173">
        <f t="shared" si="8"/>
        <v>15587961666.666666</v>
      </c>
      <c r="E173">
        <f>AVERAGE(B$2:B173)</f>
        <v>23182806802.325581</v>
      </c>
      <c r="F173">
        <f t="shared" si="7"/>
        <v>15397510376.109316</v>
      </c>
    </row>
    <row r="174" spans="1:6" x14ac:dyDescent="0.2">
      <c r="A174" s="12">
        <v>43349</v>
      </c>
      <c r="B174">
        <v>19835260000</v>
      </c>
      <c r="C174">
        <f t="shared" si="6"/>
        <v>30</v>
      </c>
      <c r="D174">
        <f t="shared" si="8"/>
        <v>15978286000</v>
      </c>
      <c r="E174">
        <f>AVERAGE(B$2:B174)</f>
        <v>23163456820.80925</v>
      </c>
      <c r="F174">
        <f t="shared" si="7"/>
        <v>18510176891.603386</v>
      </c>
    </row>
    <row r="175" spans="1:6" x14ac:dyDescent="0.2">
      <c r="A175" s="12">
        <v>43350</v>
      </c>
      <c r="B175">
        <v>16364430000</v>
      </c>
      <c r="C175">
        <f t="shared" si="6"/>
        <v>30</v>
      </c>
      <c r="D175">
        <f t="shared" si="8"/>
        <v>16294166333.333334</v>
      </c>
      <c r="E175">
        <f>AVERAGE(B$2:B175)</f>
        <v>23124381954.022987</v>
      </c>
      <c r="F175">
        <f t="shared" si="7"/>
        <v>16843304212.278751</v>
      </c>
    </row>
    <row r="176" spans="1:6" x14ac:dyDescent="0.2">
      <c r="A176" s="12">
        <v>43353</v>
      </c>
      <c r="B176">
        <v>22278550000</v>
      </c>
      <c r="C176">
        <f t="shared" si="6"/>
        <v>30</v>
      </c>
      <c r="D176">
        <f t="shared" si="8"/>
        <v>16792287666.666666</v>
      </c>
      <c r="E176">
        <f>AVERAGE(B$2:B176)</f>
        <v>23119548628.57143</v>
      </c>
      <c r="F176">
        <f t="shared" si="7"/>
        <v>19508460089.301937</v>
      </c>
    </row>
    <row r="177" spans="1:6" x14ac:dyDescent="0.2">
      <c r="A177" s="12">
        <v>43354</v>
      </c>
      <c r="B177">
        <v>20471050000</v>
      </c>
      <c r="C177">
        <f t="shared" si="6"/>
        <v>30</v>
      </c>
      <c r="D177">
        <f t="shared" si="8"/>
        <v>17165051666.666666</v>
      </c>
      <c r="E177">
        <f>AVERAGE(B$2:B177)</f>
        <v>23104500340.909092</v>
      </c>
      <c r="F177">
        <f t="shared" si="7"/>
        <v>18782363332.681156</v>
      </c>
    </row>
    <row r="178" spans="1:6" x14ac:dyDescent="0.2">
      <c r="A178" s="12">
        <v>43355</v>
      </c>
      <c r="B178">
        <v>17511720000</v>
      </c>
      <c r="C178">
        <f t="shared" si="6"/>
        <v>30</v>
      </c>
      <c r="D178">
        <f t="shared" si="8"/>
        <v>17296739666.666668</v>
      </c>
      <c r="E178">
        <f>AVERAGE(B$2:B178)</f>
        <v>23072902711.864407</v>
      </c>
      <c r="F178">
        <f t="shared" si="7"/>
        <v>17431014764.804977</v>
      </c>
    </row>
    <row r="179" spans="1:6" x14ac:dyDescent="0.2">
      <c r="A179" s="12">
        <v>43356</v>
      </c>
      <c r="B179">
        <v>37611570000</v>
      </c>
      <c r="C179">
        <f t="shared" si="6"/>
        <v>30</v>
      </c>
      <c r="D179">
        <f t="shared" si="8"/>
        <v>18242150333.333332</v>
      </c>
      <c r="E179">
        <f>AVERAGE(B$2:B179)</f>
        <v>23154580617.977528</v>
      </c>
      <c r="F179">
        <f t="shared" si="7"/>
        <v>23747056877.874451</v>
      </c>
    </row>
    <row r="180" spans="1:6" x14ac:dyDescent="0.2">
      <c r="A180" s="12">
        <v>43357</v>
      </c>
      <c r="B180">
        <v>25870410000</v>
      </c>
      <c r="C180">
        <f t="shared" si="6"/>
        <v>30</v>
      </c>
      <c r="D180">
        <f t="shared" si="8"/>
        <v>18765031000</v>
      </c>
      <c r="E180">
        <f>AVERAGE(B$2:B180)</f>
        <v>23169752849.16201</v>
      </c>
      <c r="F180">
        <f t="shared" si="7"/>
        <v>20771106641.492447</v>
      </c>
    </row>
    <row r="181" spans="1:6" x14ac:dyDescent="0.2">
      <c r="A181" s="12">
        <v>43360</v>
      </c>
      <c r="B181">
        <v>13064640000</v>
      </c>
      <c r="C181">
        <f t="shared" si="6"/>
        <v>30</v>
      </c>
      <c r="D181">
        <f t="shared" si="8"/>
        <v>18841060000</v>
      </c>
      <c r="E181">
        <f>AVERAGE(B$2:B181)</f>
        <v>23113613333.333332</v>
      </c>
      <c r="F181">
        <f t="shared" si="7"/>
        <v>14905808276.715078</v>
      </c>
    </row>
    <row r="182" spans="1:6" x14ac:dyDescent="0.2">
      <c r="A182" s="12">
        <v>43361</v>
      </c>
      <c r="B182">
        <v>17384940000</v>
      </c>
      <c r="C182">
        <f t="shared" si="6"/>
        <v>30</v>
      </c>
      <c r="D182">
        <f t="shared" si="8"/>
        <v>19151191666.666668</v>
      </c>
      <c r="E182">
        <f>AVERAGE(B$2:B182)</f>
        <v>23081963204.419891</v>
      </c>
      <c r="F182">
        <f t="shared" si="7"/>
        <v>17367978467.693016</v>
      </c>
    </row>
    <row r="183" spans="1:6" x14ac:dyDescent="0.2">
      <c r="A183" s="12">
        <v>43362</v>
      </c>
      <c r="B183">
        <v>19606390000</v>
      </c>
      <c r="C183">
        <f t="shared" si="6"/>
        <v>30</v>
      </c>
      <c r="D183">
        <f t="shared" si="8"/>
        <v>18799976666.666668</v>
      </c>
      <c r="E183">
        <f>AVERAGE(B$2:B183)</f>
        <v>23062866648.35165</v>
      </c>
      <c r="F183">
        <f t="shared" si="7"/>
        <v>18409903565.26318</v>
      </c>
    </row>
    <row r="184" spans="1:6" x14ac:dyDescent="0.2">
      <c r="A184" s="12">
        <v>43363</v>
      </c>
      <c r="B184">
        <v>35095420000</v>
      </c>
      <c r="C184">
        <f t="shared" si="6"/>
        <v>30</v>
      </c>
      <c r="D184">
        <f t="shared" si="8"/>
        <v>17874192000</v>
      </c>
      <c r="E184">
        <f>AVERAGE(B$2:B184)</f>
        <v>23128618306.010929</v>
      </c>
      <c r="F184">
        <f t="shared" si="7"/>
        <v>23221482291.982662</v>
      </c>
    </row>
    <row r="185" spans="1:6" x14ac:dyDescent="0.2">
      <c r="A185" s="12">
        <v>43364</v>
      </c>
      <c r="B185">
        <v>17926500000</v>
      </c>
      <c r="C185">
        <f t="shared" si="6"/>
        <v>30</v>
      </c>
      <c r="D185">
        <f t="shared" si="8"/>
        <v>17501509666.666668</v>
      </c>
      <c r="E185">
        <f>AVERAGE(B$2:B185)</f>
        <v>23100345923.913044</v>
      </c>
      <c r="F185">
        <f t="shared" si="7"/>
        <v>17634081608.558418</v>
      </c>
    </row>
    <row r="186" spans="1:6" x14ac:dyDescent="0.2">
      <c r="A186" s="12">
        <v>43367</v>
      </c>
      <c r="B186">
        <v>22721670000</v>
      </c>
      <c r="C186">
        <f t="shared" si="6"/>
        <v>30</v>
      </c>
      <c r="D186">
        <f t="shared" si="8"/>
        <v>17527685333.333332</v>
      </c>
      <c r="E186">
        <f>AVERAGE(B$2:B186)</f>
        <v>23098299027.027027</v>
      </c>
      <c r="F186">
        <f t="shared" si="7"/>
        <v>19676469790.595695</v>
      </c>
    </row>
    <row r="187" spans="1:6" x14ac:dyDescent="0.2">
      <c r="A187" s="12">
        <v>43368</v>
      </c>
      <c r="B187">
        <v>10342200000</v>
      </c>
      <c r="C187">
        <f t="shared" si="6"/>
        <v>30</v>
      </c>
      <c r="D187">
        <f t="shared" si="8"/>
        <v>17369953666.666668</v>
      </c>
      <c r="E187">
        <f>AVERAGE(B$2:B187)</f>
        <v>23029717849.462364</v>
      </c>
      <c r="F187">
        <f t="shared" si="7"/>
        <v>12959694460.563496</v>
      </c>
    </row>
    <row r="188" spans="1:6" x14ac:dyDescent="0.2">
      <c r="A188" s="12">
        <v>43369</v>
      </c>
      <c r="B188">
        <v>17679490000</v>
      </c>
      <c r="C188">
        <f t="shared" si="6"/>
        <v>30</v>
      </c>
      <c r="D188">
        <f t="shared" si="8"/>
        <v>17555207000</v>
      </c>
      <c r="E188">
        <f>AVERAGE(B$2:B188)</f>
        <v>23001107005.347595</v>
      </c>
      <c r="F188">
        <f t="shared" si="7"/>
        <v>17513730303.015598</v>
      </c>
    </row>
    <row r="189" spans="1:6" x14ac:dyDescent="0.2">
      <c r="A189" s="12">
        <v>43370</v>
      </c>
      <c r="B189">
        <v>24973930000</v>
      </c>
      <c r="C189">
        <f t="shared" si="6"/>
        <v>30</v>
      </c>
      <c r="D189">
        <f t="shared" si="8"/>
        <v>18126481666.666668</v>
      </c>
      <c r="E189">
        <f>AVERAGE(B$2:B189)</f>
        <v>23011600744.680851</v>
      </c>
      <c r="F189">
        <f t="shared" si="7"/>
        <v>20476036048.995178</v>
      </c>
    </row>
    <row r="190" spans="1:6" x14ac:dyDescent="0.2">
      <c r="A190" s="12">
        <v>43371</v>
      </c>
      <c r="B190">
        <v>22598440000</v>
      </c>
      <c r="C190">
        <f t="shared" si="6"/>
        <v>30</v>
      </c>
      <c r="D190">
        <f t="shared" si="8"/>
        <v>18599154333.333332</v>
      </c>
      <c r="E190">
        <f>AVERAGE(B$2:B190)</f>
        <v>23009414708.994709</v>
      </c>
      <c r="F190">
        <f t="shared" si="7"/>
        <v>19630121053.460258</v>
      </c>
    </row>
    <row r="191" spans="1:6" x14ac:dyDescent="0.2">
      <c r="A191" s="12">
        <v>43374</v>
      </c>
      <c r="B191">
        <v>13107190000</v>
      </c>
      <c r="C191">
        <f t="shared" si="6"/>
        <v>30</v>
      </c>
      <c r="D191">
        <f t="shared" si="8"/>
        <v>18827713333.333332</v>
      </c>
      <c r="E191">
        <f>AVERAGE(B$2:B191)</f>
        <v>22957297736.842106</v>
      </c>
      <c r="F191">
        <f t="shared" si="7"/>
        <v>14933463591.428789</v>
      </c>
    </row>
    <row r="192" spans="1:6" x14ac:dyDescent="0.2">
      <c r="A192" s="12">
        <v>43375</v>
      </c>
      <c r="B192">
        <v>9863180000</v>
      </c>
      <c r="C192">
        <f t="shared" si="6"/>
        <v>30</v>
      </c>
      <c r="D192">
        <f t="shared" si="8"/>
        <v>18891601333.333332</v>
      </c>
      <c r="E192">
        <f>AVERAGE(B$2:B192)</f>
        <v>22888742146.596859</v>
      </c>
      <c r="F192">
        <f t="shared" si="7"/>
        <v>12576988534.233744</v>
      </c>
    </row>
    <row r="193" spans="1:6" x14ac:dyDescent="0.2">
      <c r="A193" s="12">
        <v>43376</v>
      </c>
      <c r="B193">
        <v>16607130000</v>
      </c>
      <c r="C193">
        <f t="shared" si="6"/>
        <v>30</v>
      </c>
      <c r="D193">
        <f t="shared" si="8"/>
        <v>18673077333.333332</v>
      </c>
      <c r="E193">
        <f>AVERAGE(B$2:B193)</f>
        <v>22856025416.666668</v>
      </c>
      <c r="F193">
        <f t="shared" si="7"/>
        <v>16970941492.535816</v>
      </c>
    </row>
    <row r="194" spans="1:6" x14ac:dyDescent="0.2">
      <c r="A194" s="12">
        <v>43377</v>
      </c>
      <c r="B194">
        <v>21443730000</v>
      </c>
      <c r="C194">
        <f t="shared" ref="C194:C257" si="9">IF(B194&gt;30,30,0)</f>
        <v>30</v>
      </c>
      <c r="D194">
        <f t="shared" si="8"/>
        <v>18277514000</v>
      </c>
      <c r="E194">
        <f>AVERAGE(B$2:B194)</f>
        <v>22848707823.834198</v>
      </c>
      <c r="F194">
        <f t="shared" si="7"/>
        <v>19181510059.678131</v>
      </c>
    </row>
    <row r="195" spans="1:6" x14ac:dyDescent="0.2">
      <c r="A195" s="12">
        <v>43378</v>
      </c>
      <c r="B195">
        <v>13771600000</v>
      </c>
      <c r="C195">
        <f t="shared" si="9"/>
        <v>30</v>
      </c>
      <c r="D195">
        <f t="shared" si="8"/>
        <v>17657410333.333332</v>
      </c>
      <c r="E195">
        <f>AVERAGE(B$2:B195)</f>
        <v>22801918608.247421</v>
      </c>
      <c r="F195">
        <f t="shared" ref="F195:F258" si="10">HARMEAN($B$2,B195)</f>
        <v>15355486771.210035</v>
      </c>
    </row>
    <row r="196" spans="1:6" x14ac:dyDescent="0.2">
      <c r="A196" s="12">
        <v>43381</v>
      </c>
      <c r="B196">
        <v>15054560000</v>
      </c>
      <c r="C196">
        <f t="shared" si="9"/>
        <v>30</v>
      </c>
      <c r="D196">
        <f t="shared" si="8"/>
        <v>17698699666.666668</v>
      </c>
      <c r="E196">
        <f>AVERAGE(B$2:B196)</f>
        <v>22762188564.102566</v>
      </c>
      <c r="F196">
        <f t="shared" si="10"/>
        <v>16121432263.611145</v>
      </c>
    </row>
    <row r="197" spans="1:6" x14ac:dyDescent="0.2">
      <c r="A197" s="12">
        <v>43382</v>
      </c>
      <c r="B197">
        <v>22327490000</v>
      </c>
      <c r="C197">
        <f t="shared" si="9"/>
        <v>30</v>
      </c>
      <c r="D197">
        <f t="shared" si="8"/>
        <v>18101397333.333332</v>
      </c>
      <c r="E197">
        <f>AVERAGE(B$2:B197)</f>
        <v>22759970714.285713</v>
      </c>
      <c r="F197">
        <f t="shared" si="10"/>
        <v>19527200111.92448</v>
      </c>
    </row>
    <row r="198" spans="1:6" x14ac:dyDescent="0.2">
      <c r="A198" s="12">
        <v>43383</v>
      </c>
      <c r="B198">
        <v>20574150000</v>
      </c>
      <c r="C198">
        <f t="shared" si="9"/>
        <v>30</v>
      </c>
      <c r="D198">
        <f t="shared" si="8"/>
        <v>18380857333.333332</v>
      </c>
      <c r="E198">
        <f>AVERAGE(B$2:B198)</f>
        <v>22748875177.664974</v>
      </c>
      <c r="F198">
        <f t="shared" si="10"/>
        <v>18825641281.12706</v>
      </c>
    </row>
    <row r="199" spans="1:6" x14ac:dyDescent="0.2">
      <c r="A199" s="12">
        <v>43384</v>
      </c>
      <c r="B199">
        <v>45030760000</v>
      </c>
      <c r="C199">
        <f t="shared" si="9"/>
        <v>30</v>
      </c>
      <c r="D199">
        <f t="shared" si="8"/>
        <v>19465859666.666668</v>
      </c>
      <c r="E199">
        <f>AVERAGE(B$2:B199)</f>
        <v>22861409949.494949</v>
      </c>
      <c r="F199">
        <f t="shared" si="10"/>
        <v>25049961464.664139</v>
      </c>
    </row>
    <row r="200" spans="1:6" x14ac:dyDescent="0.2">
      <c r="A200" s="12">
        <v>43385</v>
      </c>
      <c r="B200">
        <v>20949230000</v>
      </c>
      <c r="C200">
        <f t="shared" si="9"/>
        <v>30</v>
      </c>
      <c r="D200">
        <f t="shared" si="8"/>
        <v>19689582000</v>
      </c>
      <c r="E200">
        <f>AVERAGE(B$2:B200)</f>
        <v>22851801005.025127</v>
      </c>
      <c r="F200">
        <f t="shared" si="10"/>
        <v>18981121662.374271</v>
      </c>
    </row>
    <row r="201" spans="1:6" x14ac:dyDescent="0.2">
      <c r="A201" s="12">
        <v>43388</v>
      </c>
      <c r="B201">
        <v>16090090000</v>
      </c>
      <c r="C201">
        <f t="shared" si="9"/>
        <v>30</v>
      </c>
      <c r="D201">
        <f t="shared" si="8"/>
        <v>20002449333.333332</v>
      </c>
      <c r="E201">
        <f>AVERAGE(B$2:B201)</f>
        <v>22817992450</v>
      </c>
      <c r="F201">
        <f t="shared" si="10"/>
        <v>16696796586.15107</v>
      </c>
    </row>
    <row r="202" spans="1:6" x14ac:dyDescent="0.2">
      <c r="A202" s="12">
        <v>43389</v>
      </c>
      <c r="B202">
        <v>25922010000</v>
      </c>
      <c r="C202">
        <f t="shared" si="9"/>
        <v>30</v>
      </c>
      <c r="D202">
        <f t="shared" si="8"/>
        <v>20530569333.333332</v>
      </c>
      <c r="E202">
        <f>AVERAGE(B$2:B202)</f>
        <v>22833435323.383083</v>
      </c>
      <c r="F202">
        <f t="shared" si="10"/>
        <v>20787718345.340034</v>
      </c>
    </row>
    <row r="203" spans="1:6" x14ac:dyDescent="0.2">
      <c r="A203" s="12">
        <v>43390</v>
      </c>
      <c r="B203">
        <v>19671440000</v>
      </c>
      <c r="C203">
        <f t="shared" si="9"/>
        <v>30</v>
      </c>
      <c r="D203">
        <f t="shared" si="8"/>
        <v>20724972333.333332</v>
      </c>
      <c r="E203">
        <f>AVERAGE(B$2:B203)</f>
        <v>22817781881.188118</v>
      </c>
      <c r="F203">
        <f t="shared" si="10"/>
        <v>18438529607.922104</v>
      </c>
    </row>
    <row r="204" spans="1:6" x14ac:dyDescent="0.2">
      <c r="A204" s="12">
        <v>43391</v>
      </c>
      <c r="B204">
        <v>11791330000</v>
      </c>
      <c r="C204">
        <f t="shared" si="9"/>
        <v>30</v>
      </c>
      <c r="D204">
        <f t="shared" si="8"/>
        <v>20456841333.333332</v>
      </c>
      <c r="E204">
        <f>AVERAGE(B$2:B204)</f>
        <v>22763464384.236454</v>
      </c>
      <c r="F204">
        <f t="shared" si="10"/>
        <v>14040854343.159342</v>
      </c>
    </row>
    <row r="205" spans="1:6" x14ac:dyDescent="0.2">
      <c r="A205" s="12">
        <v>43392</v>
      </c>
      <c r="B205">
        <v>19679100000</v>
      </c>
      <c r="C205">
        <f t="shared" si="9"/>
        <v>30</v>
      </c>
      <c r="D205">
        <f t="shared" si="8"/>
        <v>20567330333.333332</v>
      </c>
      <c r="E205">
        <f>AVERAGE(B$2:B205)</f>
        <v>22748344950.980392</v>
      </c>
      <c r="F205">
        <f t="shared" si="10"/>
        <v>18441893865.13422</v>
      </c>
    </row>
    <row r="206" spans="1:6" x14ac:dyDescent="0.2">
      <c r="A206" s="12">
        <v>43395</v>
      </c>
      <c r="B206">
        <v>26955180000</v>
      </c>
      <c r="C206">
        <f t="shared" si="9"/>
        <v>30</v>
      </c>
      <c r="D206">
        <f t="shared" si="8"/>
        <v>20723218000</v>
      </c>
      <c r="E206">
        <f>AVERAGE(B$2:B206)</f>
        <v>22768866097.560974</v>
      </c>
      <c r="F206">
        <f t="shared" si="10"/>
        <v>21112185619.90041</v>
      </c>
    </row>
    <row r="207" spans="1:6" x14ac:dyDescent="0.2">
      <c r="A207" s="12">
        <v>43396</v>
      </c>
      <c r="B207">
        <v>24849040000</v>
      </c>
      <c r="C207">
        <f t="shared" si="9"/>
        <v>30</v>
      </c>
      <c r="D207">
        <f t="shared" si="8"/>
        <v>20869151000</v>
      </c>
      <c r="E207">
        <f>AVERAGE(B$2:B207)</f>
        <v>22778964029.126213</v>
      </c>
      <c r="F207">
        <f t="shared" si="10"/>
        <v>20433934405.921883</v>
      </c>
    </row>
    <row r="208" spans="1:6" x14ac:dyDescent="0.2">
      <c r="A208" s="12">
        <v>43397</v>
      </c>
      <c r="B208">
        <v>28767740000</v>
      </c>
      <c r="C208">
        <f t="shared" si="9"/>
        <v>30</v>
      </c>
      <c r="D208">
        <f t="shared" si="8"/>
        <v>21244351666.666668</v>
      </c>
      <c r="E208">
        <f>AVERAGE(B$2:B208)</f>
        <v>22807895314.009663</v>
      </c>
      <c r="F208">
        <f t="shared" si="10"/>
        <v>21646296233.140549</v>
      </c>
    </row>
    <row r="209" spans="1:6" x14ac:dyDescent="0.2">
      <c r="A209" s="12">
        <v>43398</v>
      </c>
      <c r="B209">
        <v>11170140000</v>
      </c>
      <c r="C209">
        <f t="shared" si="9"/>
        <v>30</v>
      </c>
      <c r="D209">
        <f t="shared" si="8"/>
        <v>20362970666.666668</v>
      </c>
      <c r="E209">
        <f>AVERAGE(B$2:B209)</f>
        <v>22751944567.307693</v>
      </c>
      <c r="F209">
        <f t="shared" si="10"/>
        <v>13590853512.563816</v>
      </c>
    </row>
    <row r="210" spans="1:6" x14ac:dyDescent="0.2">
      <c r="A210" s="12">
        <v>43399</v>
      </c>
      <c r="B210">
        <v>14443800000</v>
      </c>
      <c r="C210">
        <f t="shared" si="9"/>
        <v>30</v>
      </c>
      <c r="D210">
        <f t="shared" si="8"/>
        <v>19982083666.666668</v>
      </c>
      <c r="E210">
        <f>AVERAGE(B$2:B210)</f>
        <v>22712192679.425838</v>
      </c>
      <c r="F210">
        <f t="shared" si="10"/>
        <v>15764508779.881016</v>
      </c>
    </row>
    <row r="211" spans="1:6" x14ac:dyDescent="0.2">
      <c r="A211" s="12">
        <v>43402</v>
      </c>
      <c r="B211">
        <v>12796980000</v>
      </c>
      <c r="C211">
        <f t="shared" si="9"/>
        <v>30</v>
      </c>
      <c r="D211">
        <f t="shared" si="8"/>
        <v>19973161666.666668</v>
      </c>
      <c r="E211">
        <f>AVERAGE(B$2:B211)</f>
        <v>22664977380.952381</v>
      </c>
      <c r="F211">
        <f t="shared" si="10"/>
        <v>14730052997.094669</v>
      </c>
    </row>
    <row r="212" spans="1:6" x14ac:dyDescent="0.2">
      <c r="A212" s="12">
        <v>43403</v>
      </c>
      <c r="B212">
        <v>11713000000</v>
      </c>
      <c r="C212">
        <f t="shared" si="9"/>
        <v>30</v>
      </c>
      <c r="D212">
        <f t="shared" si="8"/>
        <v>19784097000</v>
      </c>
      <c r="E212">
        <f>AVERAGE(B$2:B212)</f>
        <v>22613072274.881516</v>
      </c>
      <c r="F212">
        <f t="shared" si="10"/>
        <v>13985170590.471733</v>
      </c>
    </row>
    <row r="213" spans="1:6" x14ac:dyDescent="0.2">
      <c r="A213" s="12">
        <v>43404</v>
      </c>
      <c r="B213">
        <v>14290200000</v>
      </c>
      <c r="C213">
        <f t="shared" si="9"/>
        <v>30</v>
      </c>
      <c r="D213">
        <f t="shared" si="8"/>
        <v>19606890666.666668</v>
      </c>
      <c r="E213">
        <f>AVERAGE(B$2:B213)</f>
        <v>22573813443.396225</v>
      </c>
      <c r="F213">
        <f t="shared" si="10"/>
        <v>15672577708.529213</v>
      </c>
    </row>
    <row r="214" spans="1:6" x14ac:dyDescent="0.2">
      <c r="A214" s="12">
        <v>43405</v>
      </c>
      <c r="B214">
        <v>17981000000</v>
      </c>
      <c r="C214">
        <f t="shared" si="9"/>
        <v>30</v>
      </c>
      <c r="D214">
        <f t="shared" si="8"/>
        <v>19036410000</v>
      </c>
      <c r="E214">
        <f>AVERAGE(B$2:B214)</f>
        <v>22552250938.967136</v>
      </c>
      <c r="F214">
        <f t="shared" si="10"/>
        <v>17660409178.069206</v>
      </c>
    </row>
    <row r="215" spans="1:6" x14ac:dyDescent="0.2">
      <c r="A215" s="12">
        <v>43406</v>
      </c>
      <c r="B215">
        <v>11437990000</v>
      </c>
      <c r="C215">
        <f t="shared" si="9"/>
        <v>30</v>
      </c>
      <c r="D215">
        <f t="shared" si="8"/>
        <v>18820126333.333332</v>
      </c>
      <c r="E215">
        <f>AVERAGE(B$2:B215)</f>
        <v>22500315140.186916</v>
      </c>
      <c r="F215">
        <f t="shared" si="10"/>
        <v>13787270182.645897</v>
      </c>
    </row>
    <row r="216" spans="1:6" x14ac:dyDescent="0.2">
      <c r="A216" s="12">
        <v>43410</v>
      </c>
      <c r="B216">
        <v>15875830000</v>
      </c>
      <c r="C216">
        <f t="shared" si="9"/>
        <v>30</v>
      </c>
      <c r="D216">
        <f t="shared" si="8"/>
        <v>18591931666.666668</v>
      </c>
      <c r="E216">
        <f>AVERAGE(B$2:B216)</f>
        <v>22469503581.395348</v>
      </c>
      <c r="F216">
        <f t="shared" si="10"/>
        <v>16580691303.035374</v>
      </c>
    </row>
    <row r="217" spans="1:6" x14ac:dyDescent="0.2">
      <c r="A217" s="12">
        <v>43411</v>
      </c>
      <c r="B217">
        <v>58093580000</v>
      </c>
      <c r="C217">
        <f t="shared" si="9"/>
        <v>30</v>
      </c>
      <c r="D217">
        <f t="shared" si="8"/>
        <v>20183644333.333332</v>
      </c>
      <c r="E217">
        <f>AVERAGE(B$2:B217)</f>
        <v>22634429861.111111</v>
      </c>
      <c r="F217">
        <f t="shared" si="10"/>
        <v>26721175814.87244</v>
      </c>
    </row>
    <row r="218" spans="1:6" x14ac:dyDescent="0.2">
      <c r="A218" s="12">
        <v>43412</v>
      </c>
      <c r="B218">
        <v>35870320000</v>
      </c>
      <c r="C218">
        <f t="shared" si="9"/>
        <v>30</v>
      </c>
      <c r="D218">
        <f t="shared" si="8"/>
        <v>20790005333.333332</v>
      </c>
      <c r="E218">
        <f>AVERAGE(B$2:B218)</f>
        <v>22695424746.543777</v>
      </c>
      <c r="F218">
        <f t="shared" si="10"/>
        <v>23388639406.914928</v>
      </c>
    </row>
    <row r="219" spans="1:6" x14ac:dyDescent="0.2">
      <c r="A219" s="12">
        <v>43413</v>
      </c>
      <c r="B219">
        <v>20833190000</v>
      </c>
      <c r="C219">
        <f t="shared" si="9"/>
        <v>30</v>
      </c>
      <c r="D219">
        <f t="shared" si="8"/>
        <v>20651980666.666668</v>
      </c>
      <c r="E219">
        <f>AVERAGE(B$2:B219)</f>
        <v>22686882385.321102</v>
      </c>
      <c r="F219">
        <f t="shared" si="10"/>
        <v>18933346393.66922</v>
      </c>
    </row>
    <row r="220" spans="1:6" x14ac:dyDescent="0.2">
      <c r="A220" s="12">
        <v>43416</v>
      </c>
      <c r="B220">
        <v>19702620000</v>
      </c>
      <c r="C220">
        <f t="shared" si="9"/>
        <v>30</v>
      </c>
      <c r="D220">
        <f t="shared" si="8"/>
        <v>20555453333.333332</v>
      </c>
      <c r="E220">
        <f>AVERAGE(B$2:B220)</f>
        <v>22673255616.438354</v>
      </c>
      <c r="F220">
        <f t="shared" si="10"/>
        <v>18452215111.26968</v>
      </c>
    </row>
    <row r="221" spans="1:6" x14ac:dyDescent="0.2">
      <c r="A221" s="12">
        <v>43417</v>
      </c>
      <c r="B221">
        <v>32378640000</v>
      </c>
      <c r="C221">
        <f t="shared" si="9"/>
        <v>30</v>
      </c>
      <c r="D221">
        <f t="shared" si="8"/>
        <v>21197835000</v>
      </c>
      <c r="E221">
        <f>AVERAGE(B$2:B221)</f>
        <v>22717371000</v>
      </c>
      <c r="F221">
        <f t="shared" si="10"/>
        <v>22594285288.004009</v>
      </c>
    </row>
    <row r="222" spans="1:6" x14ac:dyDescent="0.2">
      <c r="A222" s="12">
        <v>43418</v>
      </c>
      <c r="B222">
        <v>17589960000</v>
      </c>
      <c r="C222">
        <f t="shared" si="9"/>
        <v>30</v>
      </c>
      <c r="D222">
        <f t="shared" si="8"/>
        <v>21455394333.333332</v>
      </c>
      <c r="E222">
        <f>AVERAGE(B$2:B222)</f>
        <v>22694170045.248867</v>
      </c>
      <c r="F222">
        <f t="shared" si="10"/>
        <v>17469688223.551636</v>
      </c>
    </row>
    <row r="223" spans="1:6" x14ac:dyDescent="0.2">
      <c r="A223" s="12">
        <v>43419</v>
      </c>
      <c r="B223">
        <v>32868290000</v>
      </c>
      <c r="C223">
        <f t="shared" si="9"/>
        <v>30</v>
      </c>
      <c r="D223">
        <f t="shared" ref="D223:D286" si="11">AVERAGE(B194:B223)</f>
        <v>21997433000</v>
      </c>
      <c r="E223">
        <f>AVERAGE(B$2:B223)</f>
        <v>22739999414.414413</v>
      </c>
      <c r="F223">
        <f t="shared" si="10"/>
        <v>22712339238.408947</v>
      </c>
    </row>
    <row r="224" spans="1:6" x14ac:dyDescent="0.2">
      <c r="A224" s="12">
        <v>43420</v>
      </c>
      <c r="B224">
        <v>19572080000</v>
      </c>
      <c r="C224">
        <f t="shared" si="9"/>
        <v>30</v>
      </c>
      <c r="D224">
        <f t="shared" si="11"/>
        <v>21935044666.666668</v>
      </c>
      <c r="E224">
        <f>AVERAGE(B$2:B224)</f>
        <v>22725793497.757847</v>
      </c>
      <c r="F224">
        <f t="shared" si="10"/>
        <v>18394764402.909504</v>
      </c>
    </row>
    <row r="225" spans="1:6" x14ac:dyDescent="0.2">
      <c r="A225" s="12">
        <v>43423</v>
      </c>
      <c r="B225">
        <v>12616220000</v>
      </c>
      <c r="C225">
        <f t="shared" si="9"/>
        <v>30</v>
      </c>
      <c r="D225">
        <f t="shared" si="11"/>
        <v>21896532000</v>
      </c>
      <c r="E225">
        <f>AVERAGE(B$2:B225)</f>
        <v>22680661473.214287</v>
      </c>
      <c r="F225">
        <f t="shared" si="10"/>
        <v>14609583324.139969</v>
      </c>
    </row>
    <row r="226" spans="1:6" x14ac:dyDescent="0.2">
      <c r="A226" s="12">
        <v>43424</v>
      </c>
      <c r="B226">
        <v>20463240000</v>
      </c>
      <c r="C226">
        <f t="shared" si="9"/>
        <v>30</v>
      </c>
      <c r="D226">
        <f t="shared" si="11"/>
        <v>22076821333.333332</v>
      </c>
      <c r="E226">
        <f>AVERAGE(B$2:B226)</f>
        <v>22670806266.666668</v>
      </c>
      <c r="F226">
        <f t="shared" si="10"/>
        <v>18779075339.084774</v>
      </c>
    </row>
    <row r="227" spans="1:6" x14ac:dyDescent="0.2">
      <c r="A227" s="12">
        <v>43425</v>
      </c>
      <c r="B227">
        <v>23310430000</v>
      </c>
      <c r="C227">
        <f t="shared" si="9"/>
        <v>30</v>
      </c>
      <c r="D227">
        <f t="shared" si="11"/>
        <v>22109586000</v>
      </c>
      <c r="E227">
        <f>AVERAGE(B$2:B227)</f>
        <v>22673636460.176991</v>
      </c>
      <c r="F227">
        <f t="shared" si="10"/>
        <v>19894034179.35107</v>
      </c>
    </row>
    <row r="228" spans="1:6" x14ac:dyDescent="0.2">
      <c r="A228" s="12">
        <v>43426</v>
      </c>
      <c r="B228">
        <v>13766610000</v>
      </c>
      <c r="C228">
        <f t="shared" si="9"/>
        <v>30</v>
      </c>
      <c r="D228">
        <f t="shared" si="11"/>
        <v>21882668000</v>
      </c>
      <c r="E228">
        <f>AVERAGE(B$2:B228)</f>
        <v>22634398458.14978</v>
      </c>
      <c r="F228">
        <f t="shared" si="10"/>
        <v>15352384365.694592</v>
      </c>
    </row>
    <row r="229" spans="1:6" x14ac:dyDescent="0.2">
      <c r="A229" s="12">
        <v>43427</v>
      </c>
      <c r="B229">
        <v>12312790000</v>
      </c>
      <c r="C229">
        <f t="shared" si="9"/>
        <v>30</v>
      </c>
      <c r="D229">
        <f t="shared" si="11"/>
        <v>20792069000</v>
      </c>
      <c r="E229">
        <f>AVERAGE(B$2:B229)</f>
        <v>22589128245.614037</v>
      </c>
      <c r="F229">
        <f t="shared" si="10"/>
        <v>14404057932.45244</v>
      </c>
    </row>
    <row r="230" spans="1:6" x14ac:dyDescent="0.2">
      <c r="A230" s="12">
        <v>43430</v>
      </c>
      <c r="B230">
        <v>31024200000</v>
      </c>
      <c r="C230">
        <f t="shared" si="9"/>
        <v>30</v>
      </c>
      <c r="D230">
        <f t="shared" si="11"/>
        <v>21127901333.333332</v>
      </c>
      <c r="E230">
        <f>AVERAGE(B$2:B230)</f>
        <v>22625962620.087337</v>
      </c>
      <c r="F230">
        <f t="shared" si="10"/>
        <v>22255283245.461266</v>
      </c>
    </row>
    <row r="231" spans="1:6" x14ac:dyDescent="0.2">
      <c r="A231" s="12">
        <v>43431</v>
      </c>
      <c r="B231">
        <v>12301580000</v>
      </c>
      <c r="C231">
        <f t="shared" si="9"/>
        <v>30</v>
      </c>
      <c r="D231">
        <f t="shared" si="11"/>
        <v>21001617666.666668</v>
      </c>
      <c r="E231">
        <f>AVERAGE(B$2:B231)</f>
        <v>22581074000</v>
      </c>
      <c r="F231">
        <f t="shared" si="10"/>
        <v>14396384378.653765</v>
      </c>
    </row>
    <row r="232" spans="1:6" x14ac:dyDescent="0.2">
      <c r="A232" s="12">
        <v>43432</v>
      </c>
      <c r="B232">
        <v>15880410000</v>
      </c>
      <c r="C232">
        <f t="shared" si="9"/>
        <v>30</v>
      </c>
      <c r="D232">
        <f t="shared" si="11"/>
        <v>20666897666.666668</v>
      </c>
      <c r="E232">
        <f>AVERAGE(B$2:B232)</f>
        <v>22552066796.536797</v>
      </c>
      <c r="F232">
        <f t="shared" si="10"/>
        <v>16583188817.494024</v>
      </c>
    </row>
    <row r="233" spans="1:6" x14ac:dyDescent="0.2">
      <c r="A233" s="12">
        <v>43433</v>
      </c>
      <c r="B233">
        <v>21860080000</v>
      </c>
      <c r="C233">
        <f t="shared" si="9"/>
        <v>30</v>
      </c>
      <c r="D233">
        <f t="shared" si="11"/>
        <v>20739852333.333332</v>
      </c>
      <c r="E233">
        <f>AVERAGE(B$2:B233)</f>
        <v>22549084094.827587</v>
      </c>
      <c r="F233">
        <f t="shared" si="10"/>
        <v>19346310146.32835</v>
      </c>
    </row>
    <row r="234" spans="1:6" x14ac:dyDescent="0.2">
      <c r="A234" s="12">
        <v>43434</v>
      </c>
      <c r="B234">
        <v>12334370000</v>
      </c>
      <c r="C234">
        <f t="shared" si="9"/>
        <v>30</v>
      </c>
      <c r="D234">
        <f t="shared" si="11"/>
        <v>20757953666.666668</v>
      </c>
      <c r="E234">
        <f>AVERAGE(B$2:B234)</f>
        <v>22505244120.171673</v>
      </c>
      <c r="F234">
        <f t="shared" si="10"/>
        <v>14418813719.900206</v>
      </c>
    </row>
    <row r="235" spans="1:6" x14ac:dyDescent="0.2">
      <c r="A235" s="12">
        <v>43437</v>
      </c>
      <c r="B235">
        <v>13213410000</v>
      </c>
      <c r="C235">
        <f t="shared" si="9"/>
        <v>30</v>
      </c>
      <c r="D235">
        <f t="shared" si="11"/>
        <v>20542430666.666668</v>
      </c>
      <c r="E235">
        <f>AVERAGE(B$2:B235)</f>
        <v>22465535427.350426</v>
      </c>
      <c r="F235">
        <f t="shared" si="10"/>
        <v>15002165101.591848</v>
      </c>
    </row>
    <row r="236" spans="1:6" x14ac:dyDescent="0.2">
      <c r="A236" s="12">
        <v>43438</v>
      </c>
      <c r="B236">
        <v>18728620000</v>
      </c>
      <c r="C236">
        <f t="shared" si="9"/>
        <v>30</v>
      </c>
      <c r="D236">
        <f t="shared" si="11"/>
        <v>20268212000</v>
      </c>
      <c r="E236">
        <f>AVERAGE(B$2:B236)</f>
        <v>22449633659.574467</v>
      </c>
      <c r="F236">
        <f t="shared" si="10"/>
        <v>18013536268.541256</v>
      </c>
    </row>
    <row r="237" spans="1:6" x14ac:dyDescent="0.2">
      <c r="A237" s="12">
        <v>43439</v>
      </c>
      <c r="B237">
        <v>16813310000</v>
      </c>
      <c r="C237">
        <f t="shared" si="9"/>
        <v>30</v>
      </c>
      <c r="D237">
        <f t="shared" si="11"/>
        <v>20000354333.333332</v>
      </c>
      <c r="E237">
        <f>AVERAGE(B$2:B237)</f>
        <v>22425750932.203388</v>
      </c>
      <c r="F237">
        <f t="shared" si="10"/>
        <v>17077948041.497044</v>
      </c>
    </row>
    <row r="238" spans="1:6" x14ac:dyDescent="0.2">
      <c r="A238" s="12">
        <v>43440</v>
      </c>
      <c r="B238">
        <v>12541530000</v>
      </c>
      <c r="C238">
        <f t="shared" si="9"/>
        <v>30</v>
      </c>
      <c r="D238">
        <f t="shared" si="11"/>
        <v>19459480666.666668</v>
      </c>
      <c r="E238">
        <f>AVERAGE(B$2:B238)</f>
        <v>22384045358.649788</v>
      </c>
      <c r="F238">
        <f t="shared" si="10"/>
        <v>14559379893.371532</v>
      </c>
    </row>
    <row r="239" spans="1:6" x14ac:dyDescent="0.2">
      <c r="A239" s="12">
        <v>43441</v>
      </c>
      <c r="B239">
        <v>17029010000</v>
      </c>
      <c r="C239">
        <f t="shared" si="9"/>
        <v>30</v>
      </c>
      <c r="D239">
        <f t="shared" si="11"/>
        <v>19654776333.333332</v>
      </c>
      <c r="E239">
        <f>AVERAGE(B$2:B239)</f>
        <v>22361545210.084034</v>
      </c>
      <c r="F239">
        <f t="shared" si="10"/>
        <v>17188521716.396072</v>
      </c>
    </row>
    <row r="240" spans="1:6" x14ac:dyDescent="0.2">
      <c r="A240" s="12">
        <v>43444</v>
      </c>
      <c r="B240">
        <v>11251500000</v>
      </c>
      <c r="C240">
        <f t="shared" si="9"/>
        <v>30</v>
      </c>
      <c r="D240">
        <f t="shared" si="11"/>
        <v>19548366333.333332</v>
      </c>
      <c r="E240">
        <f>AVERAGE(B$2:B240)</f>
        <v>22315059665.271965</v>
      </c>
      <c r="F240">
        <f t="shared" si="10"/>
        <v>13650904487.536951</v>
      </c>
    </row>
    <row r="241" spans="1:6" x14ac:dyDescent="0.2">
      <c r="A241" s="12">
        <v>43445</v>
      </c>
      <c r="B241">
        <v>10806500000</v>
      </c>
      <c r="C241">
        <f t="shared" si="9"/>
        <v>30</v>
      </c>
      <c r="D241">
        <f t="shared" si="11"/>
        <v>19482017000</v>
      </c>
      <c r="E241">
        <f>AVERAGE(B$2:B241)</f>
        <v>22267107333.333332</v>
      </c>
      <c r="F241">
        <f t="shared" si="10"/>
        <v>13318212829.241182</v>
      </c>
    </row>
    <row r="242" spans="1:6" x14ac:dyDescent="0.2">
      <c r="A242" s="12">
        <v>43446</v>
      </c>
      <c r="B242">
        <v>12153500000</v>
      </c>
      <c r="C242">
        <f t="shared" si="9"/>
        <v>30</v>
      </c>
      <c r="D242">
        <f t="shared" si="11"/>
        <v>19496700333.333332</v>
      </c>
      <c r="E242">
        <f>AVERAGE(B$2:B242)</f>
        <v>22225142157.67635</v>
      </c>
      <c r="F242">
        <f t="shared" si="10"/>
        <v>14294472288.172504</v>
      </c>
    </row>
    <row r="243" spans="1:6" x14ac:dyDescent="0.2">
      <c r="A243" s="12">
        <v>43447</v>
      </c>
      <c r="B243">
        <v>7881500000</v>
      </c>
      <c r="C243">
        <f t="shared" si="9"/>
        <v>30</v>
      </c>
      <c r="D243">
        <f t="shared" si="11"/>
        <v>19283077000</v>
      </c>
      <c r="E243">
        <f>AVERAGE(B$2:B243)</f>
        <v>22165870909.090908</v>
      </c>
      <c r="F243">
        <f t="shared" si="10"/>
        <v>10839356353.202511</v>
      </c>
    </row>
    <row r="244" spans="1:6" x14ac:dyDescent="0.2">
      <c r="A244" s="12">
        <v>43448</v>
      </c>
      <c r="B244">
        <v>12106260000</v>
      </c>
      <c r="C244">
        <f t="shared" si="9"/>
        <v>30</v>
      </c>
      <c r="D244">
        <f t="shared" si="11"/>
        <v>19087252333.333332</v>
      </c>
      <c r="E244">
        <f>AVERAGE(B$2:B244)</f>
        <v>22124473333.333332</v>
      </c>
      <c r="F244">
        <f t="shared" si="10"/>
        <v>14261745052.280743</v>
      </c>
    </row>
    <row r="245" spans="1:6" x14ac:dyDescent="0.2">
      <c r="A245" s="12">
        <v>43451</v>
      </c>
      <c r="B245">
        <v>20124470000</v>
      </c>
      <c r="C245">
        <f t="shared" si="9"/>
        <v>30</v>
      </c>
      <c r="D245">
        <f t="shared" si="11"/>
        <v>19376801666.666668</v>
      </c>
      <c r="E245">
        <f>AVERAGE(B$2:B245)</f>
        <v>22116276598.360657</v>
      </c>
      <c r="F245">
        <f t="shared" si="10"/>
        <v>18635134893.044846</v>
      </c>
    </row>
    <row r="246" spans="1:6" x14ac:dyDescent="0.2">
      <c r="A246" s="12">
        <v>43452</v>
      </c>
      <c r="B246">
        <v>16827940000</v>
      </c>
      <c r="C246">
        <f t="shared" si="9"/>
        <v>30</v>
      </c>
      <c r="D246">
        <f t="shared" si="11"/>
        <v>19408538666.666668</v>
      </c>
      <c r="E246">
        <f>AVERAGE(B$2:B246)</f>
        <v>22094691551.020409</v>
      </c>
      <c r="F246">
        <f t="shared" si="10"/>
        <v>17085491896.454515</v>
      </c>
    </row>
    <row r="247" spans="1:6" x14ac:dyDescent="0.2">
      <c r="A247" s="12">
        <v>43453</v>
      </c>
      <c r="B247">
        <v>12791560000</v>
      </c>
      <c r="C247">
        <f t="shared" si="9"/>
        <v>30</v>
      </c>
      <c r="D247">
        <f t="shared" si="11"/>
        <v>17898471333.333332</v>
      </c>
      <c r="E247">
        <f>AVERAGE(B$2:B247)</f>
        <v>22056873943.089432</v>
      </c>
      <c r="F247">
        <f t="shared" si="10"/>
        <v>14726461785.359663</v>
      </c>
    </row>
    <row r="248" spans="1:6" x14ac:dyDescent="0.2">
      <c r="A248" s="12">
        <v>43454</v>
      </c>
      <c r="B248">
        <v>23188430000</v>
      </c>
      <c r="C248">
        <f t="shared" si="9"/>
        <v>30</v>
      </c>
      <c r="D248">
        <f t="shared" si="11"/>
        <v>17475741666.666668</v>
      </c>
      <c r="E248">
        <f>AVERAGE(B$2:B248)</f>
        <v>22061455141.700405</v>
      </c>
      <c r="F248">
        <f t="shared" si="10"/>
        <v>19849470607.49176</v>
      </c>
    </row>
    <row r="249" spans="1:6" x14ac:dyDescent="0.2">
      <c r="A249" s="12">
        <v>43455</v>
      </c>
      <c r="B249">
        <v>17988290000</v>
      </c>
      <c r="C249">
        <f t="shared" si="9"/>
        <v>30</v>
      </c>
      <c r="D249">
        <f t="shared" si="11"/>
        <v>17380911666.666668</v>
      </c>
      <c r="E249">
        <f>AVERAGE(B$2:B249)</f>
        <v>22045031088.709679</v>
      </c>
      <c r="F249">
        <f t="shared" si="10"/>
        <v>17663924634.953568</v>
      </c>
    </row>
    <row r="250" spans="1:6" x14ac:dyDescent="0.2">
      <c r="A250" s="12">
        <v>43458</v>
      </c>
      <c r="B250">
        <v>22114870000</v>
      </c>
      <c r="C250">
        <f t="shared" si="9"/>
        <v>30</v>
      </c>
      <c r="D250">
        <f t="shared" si="11"/>
        <v>17461320000</v>
      </c>
      <c r="E250">
        <f>AVERAGE(B$2:B250)</f>
        <v>22045311566.26506</v>
      </c>
      <c r="F250">
        <f t="shared" si="10"/>
        <v>19445446355.412464</v>
      </c>
    </row>
    <row r="251" spans="1:6" x14ac:dyDescent="0.2">
      <c r="A251" s="12">
        <v>43459</v>
      </c>
      <c r="B251">
        <v>26686690000</v>
      </c>
      <c r="C251">
        <f t="shared" si="9"/>
        <v>30</v>
      </c>
      <c r="D251">
        <f t="shared" si="11"/>
        <v>17271588333.333332</v>
      </c>
      <c r="E251">
        <f>AVERAGE(B$2:B251)</f>
        <v>22063877080</v>
      </c>
      <c r="F251">
        <f t="shared" si="10"/>
        <v>21029330411.801331</v>
      </c>
    </row>
    <row r="252" spans="1:6" x14ac:dyDescent="0.2">
      <c r="A252" s="12">
        <v>43460</v>
      </c>
      <c r="B252">
        <v>17639740000</v>
      </c>
      <c r="C252">
        <f t="shared" si="9"/>
        <v>30</v>
      </c>
      <c r="D252">
        <f t="shared" si="11"/>
        <v>17273247666.666668</v>
      </c>
      <c r="E252">
        <f>AVERAGE(B$2:B252)</f>
        <v>22046251035.856575</v>
      </c>
      <c r="F252">
        <f t="shared" si="10"/>
        <v>17494204087.818539</v>
      </c>
    </row>
    <row r="253" spans="1:6" x14ac:dyDescent="0.2">
      <c r="A253" s="12">
        <v>43461</v>
      </c>
      <c r="B253">
        <v>20590430000</v>
      </c>
      <c r="C253">
        <f t="shared" si="9"/>
        <v>30</v>
      </c>
      <c r="D253">
        <f t="shared" si="11"/>
        <v>16863985666.666666</v>
      </c>
      <c r="E253">
        <f>AVERAGE(B$2:B253)</f>
        <v>22040473968.253967</v>
      </c>
      <c r="F253">
        <f t="shared" si="10"/>
        <v>18832453581.225616</v>
      </c>
    </row>
    <row r="254" spans="1:6" x14ac:dyDescent="0.2">
      <c r="A254" s="12">
        <v>43462</v>
      </c>
      <c r="B254">
        <v>20333380000</v>
      </c>
      <c r="C254">
        <f t="shared" si="9"/>
        <v>30</v>
      </c>
      <c r="D254">
        <f t="shared" si="11"/>
        <v>16889362333.333334</v>
      </c>
      <c r="E254">
        <f>AVERAGE(B$2:B254)</f>
        <v>22033726561.264824</v>
      </c>
      <c r="F254">
        <f t="shared" si="10"/>
        <v>18724204826.714905</v>
      </c>
    </row>
    <row r="255" spans="1:6" x14ac:dyDescent="0.2">
      <c r="A255" s="12">
        <v>43463</v>
      </c>
      <c r="B255">
        <v>5509940000</v>
      </c>
      <c r="C255">
        <f t="shared" si="9"/>
        <v>30</v>
      </c>
      <c r="D255">
        <f t="shared" si="11"/>
        <v>16652486333.333334</v>
      </c>
      <c r="E255">
        <f>AVERAGE(B$2:B255)</f>
        <v>21968672283.464565</v>
      </c>
      <c r="F255">
        <f t="shared" si="10"/>
        <v>8363876143.3341246</v>
      </c>
    </row>
    <row r="256" spans="1:6" x14ac:dyDescent="0.2">
      <c r="A256" s="12">
        <v>43468</v>
      </c>
      <c r="B256">
        <v>9001460000</v>
      </c>
      <c r="C256">
        <f t="shared" si="9"/>
        <v>30</v>
      </c>
      <c r="D256">
        <f t="shared" si="11"/>
        <v>16270427000</v>
      </c>
      <c r="E256">
        <f>AVERAGE(B$2:B256)</f>
        <v>21917820470.588234</v>
      </c>
      <c r="F256">
        <f t="shared" si="10"/>
        <v>11853503331.029947</v>
      </c>
    </row>
    <row r="257" spans="1:6" x14ac:dyDescent="0.2">
      <c r="A257" s="12">
        <v>43469</v>
      </c>
      <c r="B257">
        <v>8608060000</v>
      </c>
      <c r="C257">
        <f t="shared" si="9"/>
        <v>30</v>
      </c>
      <c r="D257">
        <f t="shared" si="11"/>
        <v>15780348000</v>
      </c>
      <c r="E257">
        <f>AVERAGE(B$2:B257)</f>
        <v>21865829218.75</v>
      </c>
      <c r="F257">
        <f t="shared" si="10"/>
        <v>11507241924.935022</v>
      </c>
    </row>
    <row r="258" spans="1:6" x14ac:dyDescent="0.2">
      <c r="A258" s="12">
        <v>43473</v>
      </c>
      <c r="B258">
        <v>10977620000</v>
      </c>
      <c r="C258">
        <f t="shared" ref="C258:C321" si="12">IF(B258&gt;30,30,0)</f>
        <v>30</v>
      </c>
      <c r="D258">
        <f t="shared" si="11"/>
        <v>15687381666.666666</v>
      </c>
      <c r="E258">
        <f>AVERAGE(B$2:B258)</f>
        <v>21823462645.914398</v>
      </c>
      <c r="F258">
        <f t="shared" si="10"/>
        <v>13447382704.588673</v>
      </c>
    </row>
    <row r="259" spans="1:6" x14ac:dyDescent="0.2">
      <c r="A259" s="12">
        <v>43474</v>
      </c>
      <c r="B259">
        <v>12256750000</v>
      </c>
      <c r="C259">
        <f t="shared" si="12"/>
        <v>30</v>
      </c>
      <c r="D259">
        <f t="shared" si="11"/>
        <v>15685513666.666666</v>
      </c>
      <c r="E259">
        <f>AVERAGE(B$2:B259)</f>
        <v>21786382364.341084</v>
      </c>
      <c r="F259">
        <f t="shared" ref="F259:F322" si="13">HARMEAN($B$2,B259)</f>
        <v>14365638925.384525</v>
      </c>
    </row>
    <row r="260" spans="1:6" x14ac:dyDescent="0.2">
      <c r="A260" s="12">
        <v>43475</v>
      </c>
      <c r="B260">
        <v>12840740000</v>
      </c>
      <c r="C260">
        <f t="shared" si="12"/>
        <v>30</v>
      </c>
      <c r="D260">
        <f t="shared" si="11"/>
        <v>15079398333.333334</v>
      </c>
      <c r="E260">
        <f>AVERAGE(B$2:B260)</f>
        <v>21751843204.633205</v>
      </c>
      <c r="F260">
        <f t="shared" si="13"/>
        <v>14759000494.968998</v>
      </c>
    </row>
    <row r="261" spans="1:6" x14ac:dyDescent="0.2">
      <c r="A261" s="12">
        <v>43476</v>
      </c>
      <c r="B261">
        <v>14970520000</v>
      </c>
      <c r="C261">
        <f t="shared" si="12"/>
        <v>30</v>
      </c>
      <c r="D261">
        <f t="shared" si="11"/>
        <v>15168363000</v>
      </c>
      <c r="E261">
        <f>AVERAGE(B$2:B261)</f>
        <v>21725761192.307693</v>
      </c>
      <c r="F261">
        <f t="shared" si="13"/>
        <v>16073120275.159903</v>
      </c>
    </row>
    <row r="262" spans="1:6" x14ac:dyDescent="0.2">
      <c r="A262" s="12">
        <v>43479</v>
      </c>
      <c r="B262">
        <v>9264850000</v>
      </c>
      <c r="C262">
        <f t="shared" si="12"/>
        <v>30</v>
      </c>
      <c r="D262">
        <f t="shared" si="11"/>
        <v>14947844333.333334</v>
      </c>
      <c r="E262">
        <f>AVERAGE(B$2:B262)</f>
        <v>21678018237.547894</v>
      </c>
      <c r="F262">
        <f t="shared" si="13"/>
        <v>12079612231.222691</v>
      </c>
    </row>
    <row r="263" spans="1:6" x14ac:dyDescent="0.2">
      <c r="A263" s="12">
        <v>43480</v>
      </c>
      <c r="B263">
        <v>13744240000</v>
      </c>
      <c r="C263">
        <f t="shared" si="12"/>
        <v>30</v>
      </c>
      <c r="D263">
        <f t="shared" si="11"/>
        <v>14677316333.333334</v>
      </c>
      <c r="E263">
        <f>AVERAGE(B$2:B263)</f>
        <v>21647736641.221375</v>
      </c>
      <c r="F263">
        <f t="shared" si="13"/>
        <v>15338464150.165504</v>
      </c>
    </row>
    <row r="264" spans="1:6" x14ac:dyDescent="0.2">
      <c r="A264" s="12">
        <v>43481</v>
      </c>
      <c r="B264">
        <v>8729340000</v>
      </c>
      <c r="C264">
        <f t="shared" si="12"/>
        <v>30</v>
      </c>
      <c r="D264">
        <f t="shared" si="11"/>
        <v>14557148666.666666</v>
      </c>
      <c r="E264">
        <f>AVERAGE(B$2:B264)</f>
        <v>21598617262.357414</v>
      </c>
      <c r="F264">
        <f t="shared" si="13"/>
        <v>11615103517.01029</v>
      </c>
    </row>
    <row r="265" spans="1:6" x14ac:dyDescent="0.2">
      <c r="A265" s="12">
        <v>43482</v>
      </c>
      <c r="B265">
        <v>8701670000</v>
      </c>
      <c r="C265">
        <f t="shared" si="12"/>
        <v>30</v>
      </c>
      <c r="D265">
        <f t="shared" si="11"/>
        <v>14406757333.333334</v>
      </c>
      <c r="E265">
        <f>AVERAGE(B$2:B265)</f>
        <v>21549765189.39394</v>
      </c>
      <c r="F265">
        <f t="shared" si="13"/>
        <v>11590583344.349457</v>
      </c>
    </row>
    <row r="266" spans="1:6" x14ac:dyDescent="0.2">
      <c r="A266" s="12">
        <v>43483</v>
      </c>
      <c r="B266">
        <v>34554650000</v>
      </c>
      <c r="C266">
        <f t="shared" si="12"/>
        <v>30</v>
      </c>
      <c r="D266">
        <f t="shared" si="11"/>
        <v>14934291666.666666</v>
      </c>
      <c r="E266">
        <f>AVERAGE(B$2:B266)</f>
        <v>21598840226.415092</v>
      </c>
      <c r="F266">
        <f t="shared" si="13"/>
        <v>23101873585.463638</v>
      </c>
    </row>
    <row r="267" spans="1:6" x14ac:dyDescent="0.2">
      <c r="A267" s="12">
        <v>43486</v>
      </c>
      <c r="B267">
        <v>23320500000</v>
      </c>
      <c r="C267">
        <f t="shared" si="12"/>
        <v>30</v>
      </c>
      <c r="D267">
        <f t="shared" si="11"/>
        <v>15151198000</v>
      </c>
      <c r="E267">
        <f>AVERAGE(B$2:B267)</f>
        <v>21605312631.578949</v>
      </c>
      <c r="F267">
        <f t="shared" si="13"/>
        <v>19897700556.039787</v>
      </c>
    </row>
    <row r="268" spans="1:6" x14ac:dyDescent="0.2">
      <c r="A268" s="12">
        <v>43487</v>
      </c>
      <c r="B268">
        <v>21888460000</v>
      </c>
      <c r="C268">
        <f t="shared" si="12"/>
        <v>30</v>
      </c>
      <c r="D268">
        <f t="shared" si="11"/>
        <v>15462762333.333334</v>
      </c>
      <c r="E268">
        <f>AVERAGE(B$2:B268)</f>
        <v>21606373108.614231</v>
      </c>
      <c r="F268">
        <f t="shared" si="13"/>
        <v>19357416230.885654</v>
      </c>
    </row>
    <row r="269" spans="1:6" x14ac:dyDescent="0.2">
      <c r="A269" s="12">
        <v>43488</v>
      </c>
      <c r="B269">
        <v>23608330000</v>
      </c>
      <c r="C269">
        <f t="shared" si="12"/>
        <v>30</v>
      </c>
      <c r="D269">
        <f t="shared" si="11"/>
        <v>15682073000</v>
      </c>
      <c r="E269">
        <f>AVERAGE(B$2:B269)</f>
        <v>21613843097.014927</v>
      </c>
      <c r="F269">
        <f t="shared" si="13"/>
        <v>20001734120.316277</v>
      </c>
    </row>
    <row r="270" spans="1:6" x14ac:dyDescent="0.2">
      <c r="A270" s="12">
        <v>43489</v>
      </c>
      <c r="B270">
        <v>38135060000</v>
      </c>
      <c r="C270">
        <f t="shared" si="12"/>
        <v>30</v>
      </c>
      <c r="D270">
        <f t="shared" si="11"/>
        <v>16578191666.666666</v>
      </c>
      <c r="E270">
        <f>AVERAGE(B$2:B270)</f>
        <v>21675260260.223049</v>
      </c>
      <c r="F270">
        <f t="shared" si="13"/>
        <v>23850413475.120171</v>
      </c>
    </row>
    <row r="271" spans="1:6" x14ac:dyDescent="0.2">
      <c r="A271" s="12">
        <v>43490</v>
      </c>
      <c r="B271">
        <v>16761920000</v>
      </c>
      <c r="C271">
        <f t="shared" si="12"/>
        <v>30</v>
      </c>
      <c r="D271">
        <f t="shared" si="11"/>
        <v>16776705666.666666</v>
      </c>
      <c r="E271">
        <f>AVERAGE(B$2:B271)</f>
        <v>21657062703.703705</v>
      </c>
      <c r="F271">
        <f t="shared" si="13"/>
        <v>17051397871.015043</v>
      </c>
    </row>
    <row r="272" spans="1:6" x14ac:dyDescent="0.2">
      <c r="A272" s="12">
        <v>43493</v>
      </c>
      <c r="B272">
        <v>17737840000</v>
      </c>
      <c r="C272">
        <f t="shared" si="12"/>
        <v>30</v>
      </c>
      <c r="D272">
        <f t="shared" si="11"/>
        <v>16962850333.333334</v>
      </c>
      <c r="E272">
        <f>AVERAGE(B$2:B272)</f>
        <v>21642600627.306274</v>
      </c>
      <c r="F272">
        <f t="shared" si="13"/>
        <v>17542313178.444801</v>
      </c>
    </row>
    <row r="273" spans="1:6" x14ac:dyDescent="0.2">
      <c r="A273" s="12">
        <v>43494</v>
      </c>
      <c r="B273">
        <v>13435360000</v>
      </c>
      <c r="C273">
        <f t="shared" si="12"/>
        <v>30</v>
      </c>
      <c r="D273">
        <f t="shared" si="11"/>
        <v>17147979000</v>
      </c>
      <c r="E273">
        <f>AVERAGE(B$2:B273)</f>
        <v>21612426948.529411</v>
      </c>
      <c r="F273">
        <f t="shared" si="13"/>
        <v>15144188824.094788</v>
      </c>
    </row>
    <row r="274" spans="1:6" x14ac:dyDescent="0.2">
      <c r="A274" s="12">
        <v>43495</v>
      </c>
      <c r="B274">
        <v>9930190000</v>
      </c>
      <c r="C274">
        <f t="shared" si="12"/>
        <v>30</v>
      </c>
      <c r="D274">
        <f t="shared" si="11"/>
        <v>17075443333.333334</v>
      </c>
      <c r="E274">
        <f>AVERAGE(B$2:B274)</f>
        <v>21569634871.794872</v>
      </c>
      <c r="F274">
        <f t="shared" si="13"/>
        <v>12631333707.668713</v>
      </c>
    </row>
    <row r="275" spans="1:6" x14ac:dyDescent="0.2">
      <c r="A275" s="12">
        <v>43496</v>
      </c>
      <c r="B275">
        <v>13828580000</v>
      </c>
      <c r="C275">
        <f t="shared" si="12"/>
        <v>30</v>
      </c>
      <c r="D275">
        <f t="shared" si="11"/>
        <v>16865580333.333334</v>
      </c>
      <c r="E275">
        <f>AVERAGE(B$2:B275)</f>
        <v>21541382846.715328</v>
      </c>
      <c r="F275">
        <f t="shared" si="13"/>
        <v>15390842226.735851</v>
      </c>
    </row>
    <row r="276" spans="1:6" x14ac:dyDescent="0.2">
      <c r="A276" s="12">
        <v>43497</v>
      </c>
      <c r="B276">
        <v>16323750000</v>
      </c>
      <c r="C276">
        <f t="shared" si="12"/>
        <v>30</v>
      </c>
      <c r="D276">
        <f t="shared" si="11"/>
        <v>16848774000</v>
      </c>
      <c r="E276">
        <f>AVERAGE(B$2:B276)</f>
        <v>21522409636.363636</v>
      </c>
      <c r="F276">
        <f t="shared" si="13"/>
        <v>16821730340.64048</v>
      </c>
    </row>
    <row r="277" spans="1:6" x14ac:dyDescent="0.2">
      <c r="A277" s="12">
        <v>43500</v>
      </c>
      <c r="B277">
        <v>14942400000</v>
      </c>
      <c r="C277">
        <f t="shared" si="12"/>
        <v>30</v>
      </c>
      <c r="D277">
        <f t="shared" si="11"/>
        <v>16920468666.666666</v>
      </c>
      <c r="E277">
        <f>AVERAGE(B$2:B277)</f>
        <v>21498569021.739132</v>
      </c>
      <c r="F277">
        <f t="shared" si="13"/>
        <v>16056898815.084795</v>
      </c>
    </row>
    <row r="278" spans="1:6" x14ac:dyDescent="0.2">
      <c r="A278" s="12">
        <v>43501</v>
      </c>
      <c r="B278">
        <v>12458410000</v>
      </c>
      <c r="C278">
        <f t="shared" si="12"/>
        <v>30</v>
      </c>
      <c r="D278">
        <f t="shared" si="11"/>
        <v>16562801333.333334</v>
      </c>
      <c r="E278">
        <f>AVERAGE(B$2:B278)</f>
        <v>21465933068.592056</v>
      </c>
      <c r="F278">
        <f t="shared" si="13"/>
        <v>14503214404.454157</v>
      </c>
    </row>
    <row r="279" spans="1:6" x14ac:dyDescent="0.2">
      <c r="A279" s="12">
        <v>43502</v>
      </c>
      <c r="B279">
        <v>15759410000</v>
      </c>
      <c r="C279">
        <f t="shared" si="12"/>
        <v>30</v>
      </c>
      <c r="D279">
        <f t="shared" si="11"/>
        <v>16488505333.333334</v>
      </c>
      <c r="E279">
        <f>AVERAGE(B$2:B279)</f>
        <v>21445406007.194244</v>
      </c>
      <c r="F279">
        <f t="shared" si="13"/>
        <v>16516974447.38007</v>
      </c>
    </row>
    <row r="280" spans="1:6" x14ac:dyDescent="0.2">
      <c r="A280" s="12">
        <v>43503</v>
      </c>
      <c r="B280">
        <v>14756440000</v>
      </c>
      <c r="C280">
        <f t="shared" si="12"/>
        <v>30</v>
      </c>
      <c r="D280">
        <f t="shared" si="11"/>
        <v>16243224333.333334</v>
      </c>
      <c r="E280">
        <f>AVERAGE(B$2:B280)</f>
        <v>21421431218.637993</v>
      </c>
      <c r="F280">
        <f t="shared" si="13"/>
        <v>15948909632.113878</v>
      </c>
    </row>
    <row r="281" spans="1:6" x14ac:dyDescent="0.2">
      <c r="A281" s="12">
        <v>43504</v>
      </c>
      <c r="B281">
        <v>12128720000</v>
      </c>
      <c r="C281">
        <f t="shared" si="12"/>
        <v>30</v>
      </c>
      <c r="D281">
        <f t="shared" si="11"/>
        <v>15757958666.666666</v>
      </c>
      <c r="E281">
        <f>AVERAGE(B$2:B281)</f>
        <v>21388242964.285713</v>
      </c>
      <c r="F281">
        <f t="shared" si="13"/>
        <v>14277318117.203762</v>
      </c>
    </row>
    <row r="282" spans="1:6" x14ac:dyDescent="0.2">
      <c r="A282" s="12">
        <v>43507</v>
      </c>
      <c r="B282">
        <v>10873990000</v>
      </c>
      <c r="C282">
        <f t="shared" si="12"/>
        <v>30</v>
      </c>
      <c r="D282">
        <f t="shared" si="11"/>
        <v>15532433666.666666</v>
      </c>
      <c r="E282">
        <f>AVERAGE(B$2:B282)</f>
        <v>21350825693.950176</v>
      </c>
      <c r="F282">
        <f t="shared" si="13"/>
        <v>13369344680.432693</v>
      </c>
    </row>
    <row r="283" spans="1:6" x14ac:dyDescent="0.2">
      <c r="A283" s="12">
        <v>43508</v>
      </c>
      <c r="B283">
        <v>13542860000</v>
      </c>
      <c r="C283">
        <f t="shared" si="12"/>
        <v>30</v>
      </c>
      <c r="D283">
        <f t="shared" si="11"/>
        <v>15297514666.666666</v>
      </c>
      <c r="E283">
        <f>AVERAGE(B$2:B283)</f>
        <v>21323137872.340427</v>
      </c>
      <c r="F283">
        <f t="shared" si="13"/>
        <v>15212243513.559793</v>
      </c>
    </row>
    <row r="284" spans="1:6" x14ac:dyDescent="0.2">
      <c r="A284" s="12">
        <v>43509</v>
      </c>
      <c r="B284">
        <v>20900680000</v>
      </c>
      <c r="C284">
        <f t="shared" si="12"/>
        <v>30</v>
      </c>
      <c r="D284">
        <f t="shared" si="11"/>
        <v>15316424666.666666</v>
      </c>
      <c r="E284">
        <f>AVERAGE(B$2:B284)</f>
        <v>21321645088.339222</v>
      </c>
      <c r="F284">
        <f t="shared" si="13"/>
        <v>18961168225.018841</v>
      </c>
    </row>
    <row r="285" spans="1:6" x14ac:dyDescent="0.2">
      <c r="A285" s="12">
        <v>43510</v>
      </c>
      <c r="B285">
        <v>36402430000</v>
      </c>
      <c r="C285">
        <f t="shared" si="12"/>
        <v>30</v>
      </c>
      <c r="D285">
        <f t="shared" si="11"/>
        <v>16346174333.333334</v>
      </c>
      <c r="E285">
        <f>AVERAGE(B$2:B285)</f>
        <v>21374746443.661972</v>
      </c>
      <c r="F285">
        <f t="shared" si="13"/>
        <v>23500632258.655628</v>
      </c>
    </row>
    <row r="286" spans="1:6" x14ac:dyDescent="0.2">
      <c r="A286" s="12">
        <v>43511</v>
      </c>
      <c r="B286">
        <v>14710630000</v>
      </c>
      <c r="C286">
        <f t="shared" si="12"/>
        <v>30</v>
      </c>
      <c r="D286">
        <f t="shared" si="11"/>
        <v>16536480000</v>
      </c>
      <c r="E286">
        <f>AVERAGE(B$2:B286)</f>
        <v>21351363578.947369</v>
      </c>
      <c r="F286">
        <f t="shared" si="13"/>
        <v>15922114914.845383</v>
      </c>
    </row>
    <row r="287" spans="1:6" x14ac:dyDescent="0.2">
      <c r="A287" s="12">
        <v>43514</v>
      </c>
      <c r="B287">
        <v>12283550000</v>
      </c>
      <c r="C287">
        <f t="shared" si="12"/>
        <v>30</v>
      </c>
      <c r="D287">
        <f t="shared" ref="D287:D350" si="14">AVERAGE(B258:B287)</f>
        <v>16658996333.333334</v>
      </c>
      <c r="E287">
        <f>AVERAGE(B$2:B287)</f>
        <v>21319657937.062939</v>
      </c>
      <c r="F287">
        <f t="shared" si="13"/>
        <v>14384030169.295349</v>
      </c>
    </row>
    <row r="288" spans="1:6" x14ac:dyDescent="0.2">
      <c r="A288" s="12">
        <v>43515</v>
      </c>
      <c r="B288">
        <v>10453860000</v>
      </c>
      <c r="C288">
        <f t="shared" si="12"/>
        <v>30</v>
      </c>
      <c r="D288">
        <f t="shared" si="14"/>
        <v>16641537666.666666</v>
      </c>
      <c r="E288">
        <f>AVERAGE(B$2:B288)</f>
        <v>21281798013.937283</v>
      </c>
      <c r="F288">
        <f t="shared" si="13"/>
        <v>13047008427.864</v>
      </c>
    </row>
    <row r="289" spans="1:6" x14ac:dyDescent="0.2">
      <c r="A289" s="12">
        <v>43516</v>
      </c>
      <c r="B289">
        <v>7201490000</v>
      </c>
      <c r="C289">
        <f t="shared" si="12"/>
        <v>30</v>
      </c>
      <c r="D289">
        <f t="shared" si="14"/>
        <v>16473029000</v>
      </c>
      <c r="E289">
        <f>AVERAGE(B$2:B289)</f>
        <v>21232908055.555557</v>
      </c>
      <c r="F289">
        <f t="shared" si="13"/>
        <v>10178451033.131399</v>
      </c>
    </row>
    <row r="290" spans="1:6" x14ac:dyDescent="0.2">
      <c r="A290" s="12">
        <v>43517</v>
      </c>
      <c r="B290">
        <v>13532870000</v>
      </c>
      <c r="C290">
        <f t="shared" si="12"/>
        <v>30</v>
      </c>
      <c r="D290">
        <f t="shared" si="14"/>
        <v>16496100000</v>
      </c>
      <c r="E290">
        <f>AVERAGE(B$2:B290)</f>
        <v>21206264325.259514</v>
      </c>
      <c r="F290">
        <f t="shared" si="13"/>
        <v>15205939143.314707</v>
      </c>
    </row>
    <row r="291" spans="1:6" x14ac:dyDescent="0.2">
      <c r="A291" s="12">
        <v>43518</v>
      </c>
      <c r="B291">
        <v>8281340000</v>
      </c>
      <c r="C291">
        <f t="shared" si="12"/>
        <v>30</v>
      </c>
      <c r="D291">
        <f t="shared" si="14"/>
        <v>16273127333.333334</v>
      </c>
      <c r="E291">
        <f>AVERAGE(B$2:B291)</f>
        <v>21161695620.689655</v>
      </c>
      <c r="F291">
        <f t="shared" si="13"/>
        <v>11211591615.686247</v>
      </c>
    </row>
    <row r="292" spans="1:6" x14ac:dyDescent="0.2">
      <c r="A292" s="12">
        <v>43521</v>
      </c>
      <c r="B292">
        <v>10833590000</v>
      </c>
      <c r="C292">
        <f t="shared" si="12"/>
        <v>30</v>
      </c>
      <c r="D292">
        <f t="shared" si="14"/>
        <v>16325418666.666666</v>
      </c>
      <c r="E292">
        <f>AVERAGE(B$2:B292)</f>
        <v>21126203848.797253</v>
      </c>
      <c r="F292">
        <f t="shared" si="13"/>
        <v>13338766205.245129</v>
      </c>
    </row>
    <row r="293" spans="1:6" x14ac:dyDescent="0.2">
      <c r="A293" s="12">
        <v>43522</v>
      </c>
      <c r="B293">
        <v>13626860000</v>
      </c>
      <c r="C293">
        <f t="shared" si="12"/>
        <v>30</v>
      </c>
      <c r="D293">
        <f t="shared" si="14"/>
        <v>16321506000</v>
      </c>
      <c r="E293">
        <f>AVERAGE(B$2:B293)</f>
        <v>21100521164.38356</v>
      </c>
      <c r="F293">
        <f t="shared" si="13"/>
        <v>15265092396.678795</v>
      </c>
    </row>
    <row r="294" spans="1:6" x14ac:dyDescent="0.2">
      <c r="A294" s="12">
        <v>43523</v>
      </c>
      <c r="B294">
        <v>16437820000</v>
      </c>
      <c r="C294">
        <f t="shared" si="12"/>
        <v>30</v>
      </c>
      <c r="D294">
        <f t="shared" si="14"/>
        <v>16578455333.333334</v>
      </c>
      <c r="E294">
        <f>AVERAGE(B$2:B294)</f>
        <v>21084607508.532425</v>
      </c>
      <c r="F294">
        <f t="shared" si="13"/>
        <v>16882093820.302368</v>
      </c>
    </row>
    <row r="295" spans="1:6" x14ac:dyDescent="0.2">
      <c r="A295" s="12">
        <v>43524</v>
      </c>
      <c r="B295">
        <v>10493640000</v>
      </c>
      <c r="C295">
        <f t="shared" si="12"/>
        <v>30</v>
      </c>
      <c r="D295">
        <f t="shared" si="14"/>
        <v>16638187666.666666</v>
      </c>
      <c r="E295">
        <f>AVERAGE(B$2:B295)</f>
        <v>21048583809.523811</v>
      </c>
      <c r="F295">
        <f t="shared" si="13"/>
        <v>13077945728.395611</v>
      </c>
    </row>
    <row r="296" spans="1:6" x14ac:dyDescent="0.2">
      <c r="A296" s="12">
        <v>43525</v>
      </c>
      <c r="B296">
        <v>9571280000</v>
      </c>
      <c r="C296">
        <f t="shared" si="12"/>
        <v>30</v>
      </c>
      <c r="D296">
        <f t="shared" si="14"/>
        <v>15805408666.666666</v>
      </c>
      <c r="E296">
        <f>AVERAGE(B$2:B296)</f>
        <v>21009677694.915253</v>
      </c>
      <c r="F296">
        <f t="shared" si="13"/>
        <v>12337101420.567984</v>
      </c>
    </row>
    <row r="297" spans="1:6" x14ac:dyDescent="0.2">
      <c r="A297" s="12">
        <v>43528</v>
      </c>
      <c r="B297">
        <v>7849390000</v>
      </c>
      <c r="C297">
        <f t="shared" si="12"/>
        <v>30</v>
      </c>
      <c r="D297">
        <f t="shared" si="14"/>
        <v>15289705000</v>
      </c>
      <c r="E297">
        <f>AVERAGE(B$2:B297)</f>
        <v>20965217263.513512</v>
      </c>
      <c r="F297">
        <f t="shared" si="13"/>
        <v>10808950824.62846</v>
      </c>
    </row>
    <row r="298" spans="1:6" x14ac:dyDescent="0.2">
      <c r="A298" s="12">
        <v>43529</v>
      </c>
      <c r="B298">
        <v>18063690000</v>
      </c>
      <c r="C298">
        <f t="shared" si="12"/>
        <v>30</v>
      </c>
      <c r="D298">
        <f t="shared" si="14"/>
        <v>15162212666.666666</v>
      </c>
      <c r="E298">
        <f>AVERAGE(B$2:B298)</f>
        <v>20955447811.447811</v>
      </c>
      <c r="F298">
        <f t="shared" si="13"/>
        <v>17700199881.433552</v>
      </c>
    </row>
    <row r="299" spans="1:6" x14ac:dyDescent="0.2">
      <c r="A299" s="12">
        <v>43530</v>
      </c>
      <c r="B299">
        <v>10539670000</v>
      </c>
      <c r="C299">
        <f t="shared" si="12"/>
        <v>30</v>
      </c>
      <c r="D299">
        <f t="shared" si="14"/>
        <v>14726590666.666666</v>
      </c>
      <c r="E299">
        <f>AVERAGE(B$2:B299)</f>
        <v>20920495536.91275</v>
      </c>
      <c r="F299">
        <f t="shared" si="13"/>
        <v>13113633578.014479</v>
      </c>
    </row>
    <row r="300" spans="1:6" x14ac:dyDescent="0.2">
      <c r="A300" s="12">
        <v>43531</v>
      </c>
      <c r="B300">
        <v>11230520000</v>
      </c>
      <c r="C300">
        <f t="shared" si="12"/>
        <v>30</v>
      </c>
      <c r="D300">
        <f t="shared" si="14"/>
        <v>13829772666.666666</v>
      </c>
      <c r="E300">
        <f>AVERAGE(B$2:B300)</f>
        <v>20888087591.973244</v>
      </c>
      <c r="F300">
        <f t="shared" si="13"/>
        <v>13635452079.504379</v>
      </c>
    </row>
    <row r="301" spans="1:6" x14ac:dyDescent="0.2">
      <c r="A301" s="12">
        <v>43535</v>
      </c>
      <c r="B301">
        <v>13126300000</v>
      </c>
      <c r="C301">
        <f t="shared" si="12"/>
        <v>30</v>
      </c>
      <c r="D301">
        <f t="shared" si="14"/>
        <v>13708585333.333334</v>
      </c>
      <c r="E301">
        <f>AVERAGE(B$2:B301)</f>
        <v>20862214966.666668</v>
      </c>
      <c r="F301">
        <f t="shared" si="13"/>
        <v>14945858981.505938</v>
      </c>
    </row>
    <row r="302" spans="1:6" x14ac:dyDescent="0.2">
      <c r="A302" s="12">
        <v>43536</v>
      </c>
      <c r="B302">
        <v>13125240000</v>
      </c>
      <c r="C302">
        <f t="shared" si="12"/>
        <v>30</v>
      </c>
      <c r="D302">
        <f t="shared" si="14"/>
        <v>13554832000</v>
      </c>
      <c r="E302">
        <f>AVERAGE(B$2:B302)</f>
        <v>20836510730.897011</v>
      </c>
      <c r="F302">
        <f t="shared" si="13"/>
        <v>14945171836.991968</v>
      </c>
    </row>
    <row r="303" spans="1:6" x14ac:dyDescent="0.2">
      <c r="A303" s="12">
        <v>43537</v>
      </c>
      <c r="B303">
        <v>20978750000</v>
      </c>
      <c r="C303">
        <f t="shared" si="12"/>
        <v>30</v>
      </c>
      <c r="D303">
        <f t="shared" si="14"/>
        <v>13806278333.333334</v>
      </c>
      <c r="E303">
        <f>AVERAGE(B$2:B303)</f>
        <v>20836981721.854305</v>
      </c>
      <c r="F303">
        <f t="shared" si="13"/>
        <v>18993229298.744057</v>
      </c>
    </row>
    <row r="304" spans="1:6" x14ac:dyDescent="0.2">
      <c r="A304" s="12">
        <v>43538</v>
      </c>
      <c r="B304">
        <v>18207180000</v>
      </c>
      <c r="C304">
        <f t="shared" si="12"/>
        <v>30</v>
      </c>
      <c r="D304">
        <f t="shared" si="14"/>
        <v>14082178000</v>
      </c>
      <c r="E304">
        <f>AVERAGE(B$2:B304)</f>
        <v>20828302508.250824</v>
      </c>
      <c r="F304">
        <f t="shared" si="13"/>
        <v>17768808545.250988</v>
      </c>
    </row>
    <row r="305" spans="1:6" x14ac:dyDescent="0.2">
      <c r="A305" s="12">
        <v>43539</v>
      </c>
      <c r="B305">
        <v>36745180000</v>
      </c>
      <c r="C305">
        <f t="shared" si="12"/>
        <v>30</v>
      </c>
      <c r="D305">
        <f t="shared" si="14"/>
        <v>14846064666.666666</v>
      </c>
      <c r="E305">
        <f>AVERAGE(B$2:B305)</f>
        <v>20880660657.894737</v>
      </c>
      <c r="F305">
        <f t="shared" si="13"/>
        <v>23571603989.372272</v>
      </c>
    </row>
    <row r="306" spans="1:6" x14ac:dyDescent="0.2">
      <c r="A306" s="12">
        <v>43542</v>
      </c>
      <c r="B306">
        <v>25544400000</v>
      </c>
      <c r="C306">
        <f t="shared" si="12"/>
        <v>30</v>
      </c>
      <c r="D306">
        <f t="shared" si="14"/>
        <v>15153419666.666666</v>
      </c>
      <c r="E306">
        <f>AVERAGE(B$2:B306)</f>
        <v>20895951606.557377</v>
      </c>
      <c r="F306">
        <f t="shared" si="13"/>
        <v>20665229604.538475</v>
      </c>
    </row>
    <row r="307" spans="1:6" x14ac:dyDescent="0.2">
      <c r="A307" s="12">
        <v>43543</v>
      </c>
      <c r="B307">
        <v>9570360000</v>
      </c>
      <c r="C307">
        <f t="shared" si="12"/>
        <v>30</v>
      </c>
      <c r="D307">
        <f t="shared" si="14"/>
        <v>14974351666.666666</v>
      </c>
      <c r="E307">
        <f>AVERAGE(B$2:B307)</f>
        <v>20858939869.281044</v>
      </c>
      <c r="F307">
        <f t="shared" si="13"/>
        <v>12336337129.295977</v>
      </c>
    </row>
    <row r="308" spans="1:6" x14ac:dyDescent="0.2">
      <c r="A308" s="12">
        <v>43544</v>
      </c>
      <c r="B308">
        <v>14493680000</v>
      </c>
      <c r="C308">
        <f t="shared" si="12"/>
        <v>30</v>
      </c>
      <c r="D308">
        <f t="shared" si="14"/>
        <v>15042194000</v>
      </c>
      <c r="E308">
        <f>AVERAGE(B$2:B308)</f>
        <v>20838206123.778503</v>
      </c>
      <c r="F308">
        <f t="shared" si="13"/>
        <v>15794171680.149275</v>
      </c>
    </row>
    <row r="309" spans="1:6" x14ac:dyDescent="0.2">
      <c r="A309" s="12">
        <v>43545</v>
      </c>
      <c r="B309">
        <v>19731070000</v>
      </c>
      <c r="C309">
        <f t="shared" si="12"/>
        <v>30</v>
      </c>
      <c r="D309">
        <f t="shared" si="14"/>
        <v>15174582666.666666</v>
      </c>
      <c r="E309">
        <f>AVERAGE(B$2:B309)</f>
        <v>20834611525.974026</v>
      </c>
      <c r="F309">
        <f t="shared" si="13"/>
        <v>18464682284.804646</v>
      </c>
    </row>
    <row r="310" spans="1:6" x14ac:dyDescent="0.2">
      <c r="A310" s="12">
        <v>43546</v>
      </c>
      <c r="B310">
        <v>13208650000</v>
      </c>
      <c r="C310">
        <f t="shared" si="12"/>
        <v>30</v>
      </c>
      <c r="D310">
        <f t="shared" si="14"/>
        <v>15122989666.666666</v>
      </c>
      <c r="E310">
        <f>AVERAGE(B$2:B310)</f>
        <v>20809932038.834953</v>
      </c>
      <c r="F310">
        <f t="shared" si="13"/>
        <v>14999096626.112165</v>
      </c>
    </row>
    <row r="311" spans="1:6" x14ac:dyDescent="0.2">
      <c r="A311" s="12">
        <v>43549</v>
      </c>
      <c r="B311">
        <v>14175660000</v>
      </c>
      <c r="C311">
        <f t="shared" si="12"/>
        <v>30</v>
      </c>
      <c r="D311">
        <f t="shared" si="14"/>
        <v>15191221000</v>
      </c>
      <c r="E311">
        <f>AVERAGE(B$2:B311)</f>
        <v>20788531161.290321</v>
      </c>
      <c r="F311">
        <f t="shared" si="13"/>
        <v>15603441364.037035</v>
      </c>
    </row>
    <row r="312" spans="1:6" x14ac:dyDescent="0.2">
      <c r="A312" s="12">
        <v>43550</v>
      </c>
      <c r="B312">
        <v>11005840000</v>
      </c>
      <c r="C312">
        <f t="shared" si="12"/>
        <v>30</v>
      </c>
      <c r="D312">
        <f t="shared" si="14"/>
        <v>15195616000</v>
      </c>
      <c r="E312">
        <f>AVERAGE(B$2:B312)</f>
        <v>20757075562.700966</v>
      </c>
      <c r="F312">
        <f t="shared" si="13"/>
        <v>13468534816.899878</v>
      </c>
    </row>
    <row r="313" spans="1:6" x14ac:dyDescent="0.2">
      <c r="A313" s="12">
        <v>43551</v>
      </c>
      <c r="B313">
        <v>6990910000</v>
      </c>
      <c r="C313">
        <f t="shared" si="12"/>
        <v>30</v>
      </c>
      <c r="D313">
        <f t="shared" si="14"/>
        <v>14977217666.666666</v>
      </c>
      <c r="E313">
        <f>AVERAGE(B$2:B313)</f>
        <v>20712953237.179485</v>
      </c>
      <c r="F313">
        <f t="shared" si="13"/>
        <v>9966299259.016119</v>
      </c>
    </row>
    <row r="314" spans="1:6" x14ac:dyDescent="0.2">
      <c r="A314" s="12">
        <v>43552</v>
      </c>
      <c r="B314">
        <v>5296460000</v>
      </c>
      <c r="C314">
        <f t="shared" si="12"/>
        <v>30</v>
      </c>
      <c r="D314">
        <f t="shared" si="14"/>
        <v>14457077000</v>
      </c>
      <c r="E314">
        <f>AVERAGE(B$2:B314)</f>
        <v>20663699265.17572</v>
      </c>
      <c r="F314">
        <f t="shared" si="13"/>
        <v>8115606729.6581392</v>
      </c>
    </row>
    <row r="315" spans="1:6" x14ac:dyDescent="0.2">
      <c r="A315" s="12">
        <v>43553</v>
      </c>
      <c r="B315">
        <v>20120410000</v>
      </c>
      <c r="C315">
        <f t="shared" si="12"/>
        <v>30</v>
      </c>
      <c r="D315">
        <f t="shared" si="14"/>
        <v>13914343000</v>
      </c>
      <c r="E315">
        <f>AVERAGE(B$2:B315)</f>
        <v>20661969044.585987</v>
      </c>
      <c r="F315">
        <f t="shared" si="13"/>
        <v>18633394051.392712</v>
      </c>
    </row>
    <row r="316" spans="1:6" x14ac:dyDescent="0.2">
      <c r="A316" s="12">
        <v>43556</v>
      </c>
      <c r="B316">
        <v>12927990000</v>
      </c>
      <c r="C316">
        <f t="shared" si="12"/>
        <v>30</v>
      </c>
      <c r="D316">
        <f t="shared" si="14"/>
        <v>13854921666.666666</v>
      </c>
      <c r="E316">
        <f>AVERAGE(B$2:B316)</f>
        <v>20637416730.15873</v>
      </c>
      <c r="F316">
        <f t="shared" si="13"/>
        <v>14816467159.427776</v>
      </c>
    </row>
    <row r="317" spans="1:6" x14ac:dyDescent="0.2">
      <c r="A317" s="12">
        <v>43557</v>
      </c>
      <c r="B317">
        <v>10737870000</v>
      </c>
      <c r="C317">
        <f t="shared" si="12"/>
        <v>30</v>
      </c>
      <c r="D317">
        <f t="shared" si="14"/>
        <v>13803399000</v>
      </c>
      <c r="E317">
        <f>AVERAGE(B$2:B317)</f>
        <v>20606089050.632912</v>
      </c>
      <c r="F317">
        <f t="shared" si="13"/>
        <v>13265965317.534458</v>
      </c>
    </row>
    <row r="318" spans="1:6" x14ac:dyDescent="0.2">
      <c r="A318" s="12">
        <v>43558</v>
      </c>
      <c r="B318">
        <v>20247570000</v>
      </c>
      <c r="C318">
        <f t="shared" si="12"/>
        <v>30</v>
      </c>
      <c r="D318">
        <f t="shared" si="14"/>
        <v>14129856000</v>
      </c>
      <c r="E318">
        <f>AVERAGE(B$2:B318)</f>
        <v>20604958075.709778</v>
      </c>
      <c r="F318">
        <f t="shared" si="13"/>
        <v>18687739041.93824</v>
      </c>
    </row>
    <row r="319" spans="1:6" x14ac:dyDescent="0.2">
      <c r="A319" s="12">
        <v>43559</v>
      </c>
      <c r="B319">
        <v>6644490000</v>
      </c>
      <c r="C319">
        <f t="shared" si="12"/>
        <v>30</v>
      </c>
      <c r="D319">
        <f t="shared" si="14"/>
        <v>14111289333.333334</v>
      </c>
      <c r="E319">
        <f>AVERAGE(B$2:B319)</f>
        <v>20561057232.704403</v>
      </c>
      <c r="F319">
        <f t="shared" si="13"/>
        <v>9609192226.0970154</v>
      </c>
    </row>
    <row r="320" spans="1:6" x14ac:dyDescent="0.2">
      <c r="A320" s="12">
        <v>43560</v>
      </c>
      <c r="B320">
        <v>9815670000</v>
      </c>
      <c r="C320">
        <f t="shared" si="12"/>
        <v>30</v>
      </c>
      <c r="D320">
        <f t="shared" si="14"/>
        <v>13987382666.666666</v>
      </c>
      <c r="E320">
        <f>AVERAGE(B$2:B320)</f>
        <v>20527372633.22884</v>
      </c>
      <c r="F320">
        <f t="shared" si="13"/>
        <v>12538295455.137756</v>
      </c>
    </row>
    <row r="321" spans="1:6" x14ac:dyDescent="0.2">
      <c r="A321" s="12">
        <v>43563</v>
      </c>
      <c r="B321">
        <v>10031870000</v>
      </c>
      <c r="C321">
        <f t="shared" si="12"/>
        <v>30</v>
      </c>
      <c r="D321">
        <f t="shared" si="14"/>
        <v>14045733666.666666</v>
      </c>
      <c r="E321">
        <f>AVERAGE(B$2:B321)</f>
        <v>20494574187.5</v>
      </c>
      <c r="F321">
        <f t="shared" si="13"/>
        <v>12713288280.687378</v>
      </c>
    </row>
    <row r="322" spans="1:6" x14ac:dyDescent="0.2">
      <c r="A322" s="12">
        <v>43564</v>
      </c>
      <c r="B322">
        <v>18288970000</v>
      </c>
      <c r="C322">
        <f t="shared" ref="C322:C385" si="15">IF(B322&gt;30,30,0)</f>
        <v>30</v>
      </c>
      <c r="D322">
        <f t="shared" si="14"/>
        <v>14294246333.333334</v>
      </c>
      <c r="E322">
        <f>AVERAGE(B$2:B322)</f>
        <v>20487703146.417446</v>
      </c>
      <c r="F322">
        <f t="shared" si="13"/>
        <v>17807668621.875072</v>
      </c>
    </row>
    <row r="323" spans="1:6" x14ac:dyDescent="0.2">
      <c r="A323" s="12">
        <v>43565</v>
      </c>
      <c r="B323">
        <v>63621530000</v>
      </c>
      <c r="C323">
        <f t="shared" si="15"/>
        <v>30</v>
      </c>
      <c r="D323">
        <f t="shared" si="14"/>
        <v>15960735333.333334</v>
      </c>
      <c r="E323">
        <f>AVERAGE(B$2:B323)</f>
        <v>20621659130.434784</v>
      </c>
      <c r="F323">
        <f t="shared" ref="F323:F386" si="16">HARMEAN($B$2,B323)</f>
        <v>27266028774.345589</v>
      </c>
    </row>
    <row r="324" spans="1:6" x14ac:dyDescent="0.2">
      <c r="A324" s="12">
        <v>43566</v>
      </c>
      <c r="B324">
        <v>13840140000</v>
      </c>
      <c r="C324">
        <f t="shared" si="15"/>
        <v>30</v>
      </c>
      <c r="D324">
        <f t="shared" si="14"/>
        <v>15874146000</v>
      </c>
      <c r="E324">
        <f>AVERAGE(B$2:B324)</f>
        <v>20600663715.17028</v>
      </c>
      <c r="F324">
        <f t="shared" si="16"/>
        <v>15397999316.281298</v>
      </c>
    </row>
    <row r="325" spans="1:6" x14ac:dyDescent="0.2">
      <c r="A325" s="12">
        <v>43567</v>
      </c>
      <c r="B325">
        <v>12732780000</v>
      </c>
      <c r="C325">
        <f t="shared" si="15"/>
        <v>30</v>
      </c>
      <c r="D325">
        <f t="shared" si="14"/>
        <v>15948784000</v>
      </c>
      <c r="E325">
        <f>AVERAGE(B$2:B325)</f>
        <v>20576380123.456791</v>
      </c>
      <c r="F325">
        <f t="shared" si="16"/>
        <v>14687431914.021585</v>
      </c>
    </row>
    <row r="326" spans="1:6" x14ac:dyDescent="0.2">
      <c r="A326" s="12">
        <v>43570</v>
      </c>
      <c r="B326">
        <v>15065190000</v>
      </c>
      <c r="C326">
        <f t="shared" si="15"/>
        <v>30</v>
      </c>
      <c r="D326">
        <f t="shared" si="14"/>
        <v>16131914333.333334</v>
      </c>
      <c r="E326">
        <f>AVERAGE(B$2:B326)</f>
        <v>20559422615.384617</v>
      </c>
      <c r="F326">
        <f t="shared" si="16"/>
        <v>16127525274.337801</v>
      </c>
    </row>
    <row r="327" spans="1:6" x14ac:dyDescent="0.2">
      <c r="A327" s="12">
        <v>43571</v>
      </c>
      <c r="B327">
        <v>16613990000</v>
      </c>
      <c r="C327">
        <f t="shared" si="15"/>
        <v>30</v>
      </c>
      <c r="D327">
        <f t="shared" si="14"/>
        <v>16424067666.666666</v>
      </c>
      <c r="E327">
        <f>AVERAGE(B$2:B327)</f>
        <v>20547320061.349693</v>
      </c>
      <c r="F327">
        <f t="shared" si="16"/>
        <v>16974522696.83769</v>
      </c>
    </row>
    <row r="328" spans="1:6" x14ac:dyDescent="0.2">
      <c r="A328" s="12">
        <v>43572</v>
      </c>
      <c r="B328">
        <v>10704490000</v>
      </c>
      <c r="C328">
        <f t="shared" si="15"/>
        <v>30</v>
      </c>
      <c r="D328">
        <f t="shared" si="14"/>
        <v>16178761000</v>
      </c>
      <c r="E328">
        <f>AVERAGE(B$2:B328)</f>
        <v>20517219663.608562</v>
      </c>
      <c r="F328">
        <f t="shared" si="16"/>
        <v>13240460972.378363</v>
      </c>
    </row>
    <row r="329" spans="1:6" x14ac:dyDescent="0.2">
      <c r="A329" s="12">
        <v>43573</v>
      </c>
      <c r="B329">
        <v>12386810000</v>
      </c>
      <c r="C329">
        <f t="shared" si="15"/>
        <v>30</v>
      </c>
      <c r="D329">
        <f t="shared" si="14"/>
        <v>16240332333.333334</v>
      </c>
      <c r="E329">
        <f>AVERAGE(B$2:B329)</f>
        <v>20492431829.268291</v>
      </c>
      <c r="F329">
        <f t="shared" si="16"/>
        <v>14454581442.679464</v>
      </c>
    </row>
    <row r="330" spans="1:6" x14ac:dyDescent="0.2">
      <c r="A330" s="12">
        <v>43574</v>
      </c>
      <c r="B330">
        <v>4890570000</v>
      </c>
      <c r="C330">
        <f t="shared" si="15"/>
        <v>30</v>
      </c>
      <c r="D330">
        <f t="shared" si="14"/>
        <v>16029000666.666666</v>
      </c>
      <c r="E330">
        <f>AVERAGE(B$2:B330)</f>
        <v>20445009756.838905</v>
      </c>
      <c r="F330">
        <f t="shared" si="16"/>
        <v>7630426614.4732265</v>
      </c>
    </row>
    <row r="331" spans="1:6" x14ac:dyDescent="0.2">
      <c r="A331" s="12">
        <v>43577</v>
      </c>
      <c r="B331">
        <v>6552000000</v>
      </c>
      <c r="C331">
        <f t="shared" si="15"/>
        <v>30</v>
      </c>
      <c r="D331">
        <f t="shared" si="14"/>
        <v>15809857333.333334</v>
      </c>
      <c r="E331">
        <f>AVERAGE(B$2:B331)</f>
        <v>20402909727.272728</v>
      </c>
      <c r="F331">
        <f t="shared" si="16"/>
        <v>9512098213.4079132</v>
      </c>
    </row>
    <row r="332" spans="1:6" x14ac:dyDescent="0.2">
      <c r="A332" s="12">
        <v>43578</v>
      </c>
      <c r="B332">
        <v>24082650000</v>
      </c>
      <c r="C332">
        <f t="shared" si="15"/>
        <v>30</v>
      </c>
      <c r="D332">
        <f t="shared" si="14"/>
        <v>16175104333.333334</v>
      </c>
      <c r="E332">
        <f>AVERAGE(B$2:B332)</f>
        <v>20414026767.371601</v>
      </c>
      <c r="F332">
        <f t="shared" si="16"/>
        <v>20170019297.455936</v>
      </c>
    </row>
    <row r="333" spans="1:6" x14ac:dyDescent="0.2">
      <c r="A333" s="12">
        <v>43579</v>
      </c>
      <c r="B333">
        <v>24516290000</v>
      </c>
      <c r="C333">
        <f t="shared" si="15"/>
        <v>30</v>
      </c>
      <c r="D333">
        <f t="shared" si="14"/>
        <v>16293022333.333334</v>
      </c>
      <c r="E333">
        <f>AVERAGE(B$2:B333)</f>
        <v>20426382981.927711</v>
      </c>
      <c r="F333">
        <f t="shared" si="16"/>
        <v>20320534985.241478</v>
      </c>
    </row>
    <row r="334" spans="1:6" x14ac:dyDescent="0.2">
      <c r="A334" s="12">
        <v>43580</v>
      </c>
      <c r="B334">
        <v>13456250000</v>
      </c>
      <c r="C334">
        <f t="shared" si="15"/>
        <v>30</v>
      </c>
      <c r="D334">
        <f t="shared" si="14"/>
        <v>16134658000</v>
      </c>
      <c r="E334">
        <f>AVERAGE(B$2:B334)</f>
        <v>20405451651.651653</v>
      </c>
      <c r="F334">
        <f t="shared" si="16"/>
        <v>15157450770.596579</v>
      </c>
    </row>
    <row r="335" spans="1:6" x14ac:dyDescent="0.2">
      <c r="A335" s="12">
        <v>43581</v>
      </c>
      <c r="B335">
        <v>11905430000</v>
      </c>
      <c r="C335">
        <f t="shared" si="15"/>
        <v>30</v>
      </c>
      <c r="D335">
        <f t="shared" si="14"/>
        <v>15306666333.333334</v>
      </c>
      <c r="E335">
        <f>AVERAGE(B$2:B335)</f>
        <v>20380002485.029942</v>
      </c>
      <c r="F335">
        <f t="shared" si="16"/>
        <v>14121433009.131653</v>
      </c>
    </row>
    <row r="336" spans="1:6" x14ac:dyDescent="0.2">
      <c r="A336" s="12">
        <v>43584</v>
      </c>
      <c r="B336">
        <v>7042890000</v>
      </c>
      <c r="C336">
        <f t="shared" si="15"/>
        <v>30</v>
      </c>
      <c r="D336">
        <f t="shared" si="14"/>
        <v>14689949333.333334</v>
      </c>
      <c r="E336">
        <f>AVERAGE(B$2:B336)</f>
        <v>20340190208.955223</v>
      </c>
      <c r="F336">
        <f t="shared" si="16"/>
        <v>10019007715.399809</v>
      </c>
    </row>
    <row r="337" spans="1:6" x14ac:dyDescent="0.2">
      <c r="A337" s="12">
        <v>43585</v>
      </c>
      <c r="B337">
        <v>12181240000</v>
      </c>
      <c r="C337">
        <f t="shared" si="15"/>
        <v>30</v>
      </c>
      <c r="D337">
        <f t="shared" si="14"/>
        <v>14776978666.666666</v>
      </c>
      <c r="E337">
        <f>AVERAGE(B$2:B337)</f>
        <v>20315907619.047619</v>
      </c>
      <c r="F337">
        <f t="shared" si="16"/>
        <v>14313641394.013128</v>
      </c>
    </row>
    <row r="338" spans="1:6" x14ac:dyDescent="0.2">
      <c r="A338" s="12">
        <v>43587</v>
      </c>
      <c r="B338">
        <v>5828040000</v>
      </c>
      <c r="C338">
        <f t="shared" si="15"/>
        <v>30</v>
      </c>
      <c r="D338">
        <f t="shared" si="14"/>
        <v>14488124000</v>
      </c>
      <c r="E338">
        <f>AVERAGE(B$2:B338)</f>
        <v>20272916913.946587</v>
      </c>
      <c r="F338">
        <f t="shared" si="16"/>
        <v>8725330756.4705944</v>
      </c>
    </row>
    <row r="339" spans="1:6" x14ac:dyDescent="0.2">
      <c r="A339" s="12">
        <v>43588</v>
      </c>
      <c r="B339">
        <v>8180520000</v>
      </c>
      <c r="C339">
        <f t="shared" si="15"/>
        <v>30</v>
      </c>
      <c r="D339">
        <f t="shared" si="14"/>
        <v>14103105666.666666</v>
      </c>
      <c r="E339">
        <f>AVERAGE(B$2:B339)</f>
        <v>20237140591.715977</v>
      </c>
      <c r="F339">
        <f t="shared" si="16"/>
        <v>11118831434.651297</v>
      </c>
    </row>
    <row r="340" spans="1:6" x14ac:dyDescent="0.2">
      <c r="A340" s="12">
        <v>43591</v>
      </c>
      <c r="B340">
        <v>5105090000</v>
      </c>
      <c r="C340">
        <f t="shared" si="15"/>
        <v>30</v>
      </c>
      <c r="D340">
        <f t="shared" si="14"/>
        <v>13832987000</v>
      </c>
      <c r="E340">
        <f>AVERAGE(B$2:B340)</f>
        <v>20192503274.336285</v>
      </c>
      <c r="F340">
        <f t="shared" si="16"/>
        <v>7889038084.4170017</v>
      </c>
    </row>
    <row r="341" spans="1:6" x14ac:dyDescent="0.2">
      <c r="A341" s="12">
        <v>43592</v>
      </c>
      <c r="B341">
        <v>8998200000</v>
      </c>
      <c r="C341">
        <f t="shared" si="15"/>
        <v>30</v>
      </c>
      <c r="D341">
        <f t="shared" si="14"/>
        <v>13660405000</v>
      </c>
      <c r="E341">
        <f>AVERAGE(B$2:B341)</f>
        <v>20159578852.941177</v>
      </c>
      <c r="F341">
        <f t="shared" si="16"/>
        <v>11850676441.264931</v>
      </c>
    </row>
    <row r="342" spans="1:6" x14ac:dyDescent="0.2">
      <c r="A342" s="12">
        <v>43593</v>
      </c>
      <c r="B342">
        <v>6518470000</v>
      </c>
      <c r="C342">
        <f t="shared" si="15"/>
        <v>30</v>
      </c>
      <c r="D342">
        <f t="shared" si="14"/>
        <v>13510826000</v>
      </c>
      <c r="E342">
        <f>AVERAGE(B$2:B342)</f>
        <v>20119575601.173019</v>
      </c>
      <c r="F342">
        <f t="shared" si="16"/>
        <v>9476713305.7975197</v>
      </c>
    </row>
    <row r="343" spans="1:6" x14ac:dyDescent="0.2">
      <c r="A343" s="12">
        <v>43595</v>
      </c>
      <c r="B343">
        <v>9936790000</v>
      </c>
      <c r="C343">
        <f t="shared" si="15"/>
        <v>30</v>
      </c>
      <c r="D343">
        <f t="shared" si="14"/>
        <v>13609022000</v>
      </c>
      <c r="E343">
        <f>AVERAGE(B$2:B343)</f>
        <v>20089801374.269005</v>
      </c>
      <c r="F343">
        <f t="shared" si="16"/>
        <v>12636671875.054968</v>
      </c>
    </row>
    <row r="344" spans="1:6" x14ac:dyDescent="0.2">
      <c r="A344" s="12">
        <v>43598</v>
      </c>
      <c r="B344">
        <v>9439810000</v>
      </c>
      <c r="C344">
        <f t="shared" si="15"/>
        <v>30</v>
      </c>
      <c r="D344">
        <f t="shared" si="14"/>
        <v>13747133666.666666</v>
      </c>
      <c r="E344">
        <f>AVERAGE(B$2:B344)</f>
        <v>20058751836.734695</v>
      </c>
      <c r="F344">
        <f t="shared" si="16"/>
        <v>12227350320.258476</v>
      </c>
    </row>
    <row r="345" spans="1:6" x14ac:dyDescent="0.2">
      <c r="A345" s="12">
        <v>43599</v>
      </c>
      <c r="B345">
        <v>10348280000</v>
      </c>
      <c r="C345">
        <f t="shared" si="15"/>
        <v>30</v>
      </c>
      <c r="D345">
        <f t="shared" si="14"/>
        <v>13421396000</v>
      </c>
      <c r="E345">
        <f>AVERAGE(B$2:B345)</f>
        <v>20030523720.930233</v>
      </c>
      <c r="F345">
        <f t="shared" si="16"/>
        <v>12964466916.275593</v>
      </c>
    </row>
    <row r="346" spans="1:6" x14ac:dyDescent="0.2">
      <c r="A346" s="12">
        <v>43600</v>
      </c>
      <c r="B346">
        <v>18010140000</v>
      </c>
      <c r="C346">
        <f t="shared" si="15"/>
        <v>30</v>
      </c>
      <c r="D346">
        <f t="shared" si="14"/>
        <v>13590801000</v>
      </c>
      <c r="E346">
        <f>AVERAGE(B$2:B346)</f>
        <v>20024667536.231884</v>
      </c>
      <c r="F346">
        <f t="shared" si="16"/>
        <v>17674452678.034874</v>
      </c>
    </row>
    <row r="347" spans="1:6" x14ac:dyDescent="0.2">
      <c r="A347" s="12">
        <v>43601</v>
      </c>
      <c r="B347">
        <v>8704130000</v>
      </c>
      <c r="C347">
        <f t="shared" si="15"/>
        <v>30</v>
      </c>
      <c r="D347">
        <f t="shared" si="14"/>
        <v>13523009666.666666</v>
      </c>
      <c r="E347">
        <f>AVERAGE(B$2:B347)</f>
        <v>19991949219.653179</v>
      </c>
      <c r="F347">
        <f t="shared" si="16"/>
        <v>11592765418.354429</v>
      </c>
    </row>
    <row r="348" spans="1:6" x14ac:dyDescent="0.2">
      <c r="A348" s="12">
        <v>43602</v>
      </c>
      <c r="B348">
        <v>8738100000</v>
      </c>
      <c r="C348">
        <f t="shared" si="15"/>
        <v>30</v>
      </c>
      <c r="D348">
        <f t="shared" si="14"/>
        <v>13139360666.666666</v>
      </c>
      <c r="E348">
        <f>AVERAGE(B$2:B348)</f>
        <v>19959517377.521614</v>
      </c>
      <c r="F348">
        <f t="shared" si="16"/>
        <v>11622855478.618505</v>
      </c>
    </row>
    <row r="349" spans="1:6" x14ac:dyDescent="0.2">
      <c r="A349" s="12">
        <v>43605</v>
      </c>
      <c r="B349">
        <v>6941940000</v>
      </c>
      <c r="C349">
        <f t="shared" si="15"/>
        <v>30</v>
      </c>
      <c r="D349">
        <f t="shared" si="14"/>
        <v>13149275666.666666</v>
      </c>
      <c r="E349">
        <f>AVERAGE(B$2:B349)</f>
        <v>19922110545.977013</v>
      </c>
      <c r="F349">
        <f t="shared" si="16"/>
        <v>9916436637.6473217</v>
      </c>
    </row>
    <row r="350" spans="1:6" x14ac:dyDescent="0.2">
      <c r="A350" s="12">
        <v>43606</v>
      </c>
      <c r="B350">
        <v>8663300000</v>
      </c>
      <c r="C350">
        <f t="shared" si="15"/>
        <v>30</v>
      </c>
      <c r="D350">
        <f t="shared" si="14"/>
        <v>13110863333.333334</v>
      </c>
      <c r="E350">
        <f>AVERAGE(B$2:B350)</f>
        <v>19889850343.839542</v>
      </c>
      <c r="F350">
        <f t="shared" si="16"/>
        <v>11556494893.395374</v>
      </c>
    </row>
    <row r="351" spans="1:6" x14ac:dyDescent="0.2">
      <c r="A351" s="12">
        <v>43607</v>
      </c>
      <c r="B351">
        <v>10374240000</v>
      </c>
      <c r="C351">
        <f t="shared" si="15"/>
        <v>30</v>
      </c>
      <c r="D351">
        <f t="shared" ref="D351:D414" si="17">AVERAGE(B322:B351)</f>
        <v>13122275666.666666</v>
      </c>
      <c r="E351">
        <f>AVERAGE(B$2:B351)</f>
        <v>19862662885.714287</v>
      </c>
      <c r="F351">
        <f t="shared" si="16"/>
        <v>12984820497.964134</v>
      </c>
    </row>
    <row r="352" spans="1:6" x14ac:dyDescent="0.2">
      <c r="A352" s="12">
        <v>43608</v>
      </c>
      <c r="B352">
        <v>105510700000</v>
      </c>
      <c r="C352">
        <f t="shared" si="15"/>
        <v>30</v>
      </c>
      <c r="D352">
        <f t="shared" si="17"/>
        <v>16029666666.666666</v>
      </c>
      <c r="E352">
        <f>AVERAGE(B$2:B352)</f>
        <v>20106674387.464386</v>
      </c>
      <c r="F352">
        <f t="shared" si="16"/>
        <v>29801324354.162304</v>
      </c>
    </row>
    <row r="353" spans="1:6" x14ac:dyDescent="0.2">
      <c r="A353" s="12">
        <v>43609</v>
      </c>
      <c r="B353">
        <v>133426840000</v>
      </c>
      <c r="C353">
        <f t="shared" si="15"/>
        <v>30</v>
      </c>
      <c r="D353">
        <f t="shared" si="17"/>
        <v>18356510333.333332</v>
      </c>
      <c r="E353">
        <f>AVERAGE(B$2:B353)</f>
        <v>20428606676.136364</v>
      </c>
      <c r="F353">
        <f t="shared" si="16"/>
        <v>30708690407.884071</v>
      </c>
    </row>
    <row r="354" spans="1:6" x14ac:dyDescent="0.2">
      <c r="A354" s="12">
        <v>43612</v>
      </c>
      <c r="B354">
        <v>19145500000</v>
      </c>
      <c r="C354">
        <f t="shared" si="15"/>
        <v>30</v>
      </c>
      <c r="D354">
        <f t="shared" si="17"/>
        <v>18533355666.666668</v>
      </c>
      <c r="E354">
        <f>AVERAGE(B$2:B354)</f>
        <v>20424971813.031162</v>
      </c>
      <c r="F354">
        <f t="shared" si="16"/>
        <v>18204160545.311817</v>
      </c>
    </row>
    <row r="355" spans="1:6" x14ac:dyDescent="0.2">
      <c r="A355" s="12">
        <v>43613</v>
      </c>
      <c r="B355">
        <v>39464410000</v>
      </c>
      <c r="C355">
        <f t="shared" si="15"/>
        <v>30</v>
      </c>
      <c r="D355">
        <f t="shared" si="17"/>
        <v>19424410000</v>
      </c>
      <c r="E355">
        <f>AVERAGE(B$2:B355)</f>
        <v>20478755536.723164</v>
      </c>
      <c r="F355">
        <f t="shared" si="16"/>
        <v>24104317773.0322</v>
      </c>
    </row>
    <row r="356" spans="1:6" x14ac:dyDescent="0.2">
      <c r="A356" s="12">
        <v>43614</v>
      </c>
      <c r="B356">
        <v>32852140000</v>
      </c>
      <c r="C356">
        <f t="shared" si="15"/>
        <v>30</v>
      </c>
      <c r="D356">
        <f t="shared" si="17"/>
        <v>20017308333.333332</v>
      </c>
      <c r="E356">
        <f>AVERAGE(B$2:B356)</f>
        <v>20513610140.84507</v>
      </c>
      <c r="F356">
        <f t="shared" si="16"/>
        <v>22708482219.835037</v>
      </c>
    </row>
    <row r="357" spans="1:6" x14ac:dyDescent="0.2">
      <c r="A357" s="12">
        <v>43615</v>
      </c>
      <c r="B357">
        <v>30831640000</v>
      </c>
      <c r="C357">
        <f t="shared" si="15"/>
        <v>30</v>
      </c>
      <c r="D357">
        <f t="shared" si="17"/>
        <v>20491230000</v>
      </c>
      <c r="E357">
        <f>AVERAGE(B$2:B357)</f>
        <v>20542593370.786518</v>
      </c>
      <c r="F357">
        <f t="shared" si="16"/>
        <v>22205540090.102898</v>
      </c>
    </row>
    <row r="358" spans="1:6" x14ac:dyDescent="0.2">
      <c r="A358" s="12">
        <v>43616</v>
      </c>
      <c r="B358">
        <v>15557700000</v>
      </c>
      <c r="C358">
        <f t="shared" si="15"/>
        <v>30</v>
      </c>
      <c r="D358">
        <f t="shared" si="17"/>
        <v>20653003666.666668</v>
      </c>
      <c r="E358">
        <f>AVERAGE(B$2:B358)</f>
        <v>20528630084.033615</v>
      </c>
      <c r="F358">
        <f t="shared" si="16"/>
        <v>16405511031.868425</v>
      </c>
    </row>
    <row r="359" spans="1:6" x14ac:dyDescent="0.2">
      <c r="A359" s="12">
        <v>43619</v>
      </c>
      <c r="B359">
        <v>36987160000</v>
      </c>
      <c r="C359">
        <f t="shared" si="15"/>
        <v>30</v>
      </c>
      <c r="D359">
        <f t="shared" si="17"/>
        <v>21473015333.333332</v>
      </c>
      <c r="E359">
        <f>AVERAGE(B$2:B359)</f>
        <v>20574603631.284916</v>
      </c>
      <c r="F359">
        <f t="shared" si="16"/>
        <v>23621170536.092373</v>
      </c>
    </row>
    <row r="360" spans="1:6" x14ac:dyDescent="0.2">
      <c r="A360" s="12">
        <v>43620</v>
      </c>
      <c r="B360">
        <v>19706100000</v>
      </c>
      <c r="C360">
        <f t="shared" si="15"/>
        <v>30</v>
      </c>
      <c r="D360">
        <f t="shared" si="17"/>
        <v>21966866333.333332</v>
      </c>
      <c r="E360">
        <f>AVERAGE(B$2:B360)</f>
        <v>20572184401.114204</v>
      </c>
      <c r="F360">
        <f t="shared" si="16"/>
        <v>18453741121.75383</v>
      </c>
    </row>
    <row r="361" spans="1:6" x14ac:dyDescent="0.2">
      <c r="A361" s="12">
        <v>43621</v>
      </c>
      <c r="B361">
        <v>88181860000</v>
      </c>
      <c r="C361">
        <f t="shared" si="15"/>
        <v>30</v>
      </c>
      <c r="D361">
        <f t="shared" si="17"/>
        <v>24687861666.666668</v>
      </c>
      <c r="E361">
        <f>AVERAGE(B$2:B361)</f>
        <v>20759989055.555557</v>
      </c>
      <c r="F361">
        <f t="shared" si="16"/>
        <v>28996601381.559551</v>
      </c>
    </row>
    <row r="362" spans="1:6" x14ac:dyDescent="0.2">
      <c r="A362" s="12">
        <v>43622</v>
      </c>
      <c r="B362">
        <v>34761020000</v>
      </c>
      <c r="C362">
        <f t="shared" si="15"/>
        <v>30</v>
      </c>
      <c r="D362">
        <f t="shared" si="17"/>
        <v>25043807333.333332</v>
      </c>
      <c r="E362">
        <f>AVERAGE(B$2:B362)</f>
        <v>20798773074.792244</v>
      </c>
      <c r="F362">
        <f t="shared" si="16"/>
        <v>23147811862.817959</v>
      </c>
    </row>
    <row r="363" spans="1:6" x14ac:dyDescent="0.2">
      <c r="A363" s="12">
        <v>43623</v>
      </c>
      <c r="B363">
        <v>16455220000</v>
      </c>
      <c r="C363">
        <f t="shared" si="15"/>
        <v>30</v>
      </c>
      <c r="D363">
        <f t="shared" si="17"/>
        <v>24775105000</v>
      </c>
      <c r="E363">
        <f>AVERAGE(B$2:B363)</f>
        <v>20786774309.392265</v>
      </c>
      <c r="F363">
        <f t="shared" si="16"/>
        <v>16891265731.534414</v>
      </c>
    </row>
    <row r="364" spans="1:6" x14ac:dyDescent="0.2">
      <c r="A364" s="12">
        <v>43626</v>
      </c>
      <c r="B364">
        <v>22306590000</v>
      </c>
      <c r="C364">
        <f t="shared" si="15"/>
        <v>30</v>
      </c>
      <c r="D364">
        <f t="shared" si="17"/>
        <v>25070116333.333332</v>
      </c>
      <c r="E364">
        <f>AVERAGE(B$2:B364)</f>
        <v>20790961129.476585</v>
      </c>
      <c r="F364">
        <f t="shared" si="16"/>
        <v>19519202777.548035</v>
      </c>
    </row>
    <row r="365" spans="1:6" x14ac:dyDescent="0.2">
      <c r="A365" s="12">
        <v>43627</v>
      </c>
      <c r="B365">
        <v>75759630000</v>
      </c>
      <c r="C365">
        <f t="shared" si="15"/>
        <v>30</v>
      </c>
      <c r="D365">
        <f t="shared" si="17"/>
        <v>27198589666.666668</v>
      </c>
      <c r="E365">
        <f>AVERAGE(B$2:B365)</f>
        <v>20941973956.043957</v>
      </c>
      <c r="F365">
        <f t="shared" si="16"/>
        <v>28235410333.411804</v>
      </c>
    </row>
    <row r="366" spans="1:6" x14ac:dyDescent="0.2">
      <c r="A366" s="12">
        <v>43629</v>
      </c>
      <c r="B366">
        <v>24200740000</v>
      </c>
      <c r="C366">
        <f t="shared" si="15"/>
        <v>30</v>
      </c>
      <c r="D366">
        <f t="shared" si="17"/>
        <v>27770518000</v>
      </c>
      <c r="E366">
        <f>AVERAGE(B$2:B366)</f>
        <v>20950902082.19178</v>
      </c>
      <c r="F366">
        <f t="shared" si="16"/>
        <v>20211319405.349323</v>
      </c>
    </row>
    <row r="367" spans="1:6" x14ac:dyDescent="0.2">
      <c r="A367" s="12">
        <v>43630</v>
      </c>
      <c r="B367">
        <v>19476900000</v>
      </c>
      <c r="C367">
        <f t="shared" si="15"/>
        <v>30</v>
      </c>
      <c r="D367">
        <f t="shared" si="17"/>
        <v>28013706666.666668</v>
      </c>
      <c r="E367">
        <f>AVERAGE(B$2:B367)</f>
        <v>20946874754.098362</v>
      </c>
      <c r="F367">
        <f t="shared" si="16"/>
        <v>18352618907.378769</v>
      </c>
    </row>
    <row r="368" spans="1:6" x14ac:dyDescent="0.2">
      <c r="A368" s="12">
        <v>43633</v>
      </c>
      <c r="B368">
        <v>18491100000</v>
      </c>
      <c r="C368">
        <f t="shared" si="15"/>
        <v>30</v>
      </c>
      <c r="D368">
        <f t="shared" si="17"/>
        <v>28435808666.666668</v>
      </c>
      <c r="E368">
        <f>AVERAGE(B$2:B368)</f>
        <v>20940183269.754768</v>
      </c>
      <c r="F368">
        <f t="shared" si="16"/>
        <v>17902943916.868828</v>
      </c>
    </row>
    <row r="369" spans="1:6" x14ac:dyDescent="0.2">
      <c r="A369" s="12">
        <v>43634</v>
      </c>
      <c r="B369">
        <v>18810720000</v>
      </c>
      <c r="C369">
        <f t="shared" si="15"/>
        <v>30</v>
      </c>
      <c r="D369">
        <f t="shared" si="17"/>
        <v>28790148666.666668</v>
      </c>
      <c r="E369">
        <f>AVERAGE(B$2:B369)</f>
        <v>20934396684.782608</v>
      </c>
      <c r="F369">
        <f t="shared" si="16"/>
        <v>18051425207.117905</v>
      </c>
    </row>
    <row r="370" spans="1:6" x14ac:dyDescent="0.2">
      <c r="A370" s="12">
        <v>43635</v>
      </c>
      <c r="B370">
        <v>17252350000</v>
      </c>
      <c r="C370">
        <f t="shared" si="15"/>
        <v>30</v>
      </c>
      <c r="D370">
        <f t="shared" si="17"/>
        <v>29195057333.333332</v>
      </c>
      <c r="E370">
        <f>AVERAGE(B$2:B370)</f>
        <v>20924418238.482384</v>
      </c>
      <c r="F370">
        <f t="shared" si="16"/>
        <v>17301559237.965054</v>
      </c>
    </row>
    <row r="371" spans="1:6" x14ac:dyDescent="0.2">
      <c r="A371" s="12">
        <v>43636</v>
      </c>
      <c r="B371">
        <v>30912230000</v>
      </c>
      <c r="C371">
        <f t="shared" si="15"/>
        <v>30</v>
      </c>
      <c r="D371">
        <f t="shared" si="17"/>
        <v>29925525000</v>
      </c>
      <c r="E371">
        <f>AVERAGE(B$2:B371)</f>
        <v>20951412324.324326</v>
      </c>
      <c r="F371">
        <f t="shared" si="16"/>
        <v>22226406839.381824</v>
      </c>
    </row>
    <row r="372" spans="1:6" x14ac:dyDescent="0.2">
      <c r="A372" s="12">
        <v>43637</v>
      </c>
      <c r="B372">
        <v>31139810000</v>
      </c>
      <c r="C372">
        <f t="shared" si="15"/>
        <v>30</v>
      </c>
      <c r="D372">
        <f t="shared" si="17"/>
        <v>30746236333.333332</v>
      </c>
      <c r="E372">
        <f>AVERAGE(B$2:B372)</f>
        <v>20978874312.668465</v>
      </c>
      <c r="F372">
        <f t="shared" si="16"/>
        <v>22284958456.109047</v>
      </c>
    </row>
    <row r="373" spans="1:6" x14ac:dyDescent="0.2">
      <c r="A373" s="12">
        <v>43640</v>
      </c>
      <c r="B373">
        <v>39636060000</v>
      </c>
      <c r="C373">
        <f t="shared" si="15"/>
        <v>30</v>
      </c>
      <c r="D373">
        <f t="shared" si="17"/>
        <v>31736212000</v>
      </c>
      <c r="E373">
        <f>AVERAGE(B$2:B373)</f>
        <v>21029028037.634407</v>
      </c>
      <c r="F373">
        <f t="shared" si="16"/>
        <v>24136239190.336197</v>
      </c>
    </row>
    <row r="374" spans="1:6" x14ac:dyDescent="0.2">
      <c r="A374" s="12">
        <v>43641</v>
      </c>
      <c r="B374">
        <v>19464420000</v>
      </c>
      <c r="C374">
        <f t="shared" si="15"/>
        <v>30</v>
      </c>
      <c r="D374">
        <f t="shared" si="17"/>
        <v>32070365666.666668</v>
      </c>
      <c r="E374">
        <f>AVERAGE(B$2:B374)</f>
        <v>21024833378.016087</v>
      </c>
      <c r="F374">
        <f t="shared" si="16"/>
        <v>18347076630.612076</v>
      </c>
    </row>
    <row r="375" spans="1:6" x14ac:dyDescent="0.2">
      <c r="A375" s="12">
        <v>43642</v>
      </c>
      <c r="B375">
        <v>14094610000</v>
      </c>
      <c r="C375">
        <f t="shared" si="15"/>
        <v>30</v>
      </c>
      <c r="D375">
        <f t="shared" si="17"/>
        <v>32195243333.333332</v>
      </c>
      <c r="E375">
        <f>AVERAGE(B$2:B375)</f>
        <v>21006303368.983955</v>
      </c>
      <c r="F375">
        <f t="shared" si="16"/>
        <v>15554215293.334597</v>
      </c>
    </row>
    <row r="376" spans="1:6" x14ac:dyDescent="0.2">
      <c r="A376" s="12">
        <v>43643</v>
      </c>
      <c r="B376">
        <v>13999930000</v>
      </c>
      <c r="C376">
        <f t="shared" si="15"/>
        <v>30</v>
      </c>
      <c r="D376">
        <f t="shared" si="17"/>
        <v>32061569666.666668</v>
      </c>
      <c r="E376">
        <f>AVERAGE(B$2:B376)</f>
        <v>20987619706.666668</v>
      </c>
      <c r="F376">
        <f t="shared" si="16"/>
        <v>15496388656.845814</v>
      </c>
    </row>
    <row r="377" spans="1:6" x14ac:dyDescent="0.2">
      <c r="A377" s="12">
        <v>43644</v>
      </c>
      <c r="B377">
        <v>10231860000</v>
      </c>
      <c r="C377">
        <f t="shared" si="15"/>
        <v>30</v>
      </c>
      <c r="D377">
        <f t="shared" si="17"/>
        <v>32112494000</v>
      </c>
      <c r="E377">
        <f>AVERAGE(B$2:B377)</f>
        <v>20959013962.765957</v>
      </c>
      <c r="F377">
        <f t="shared" si="16"/>
        <v>12872718248.582184</v>
      </c>
    </row>
    <row r="378" spans="1:6" x14ac:dyDescent="0.2">
      <c r="A378" s="12">
        <v>43647</v>
      </c>
      <c r="B378">
        <v>20772630000</v>
      </c>
      <c r="C378">
        <f t="shared" si="15"/>
        <v>30</v>
      </c>
      <c r="D378">
        <f t="shared" si="17"/>
        <v>32513645000</v>
      </c>
      <c r="E378">
        <f>AVERAGE(B$2:B378)</f>
        <v>20958519575.596817</v>
      </c>
      <c r="F378">
        <f t="shared" si="16"/>
        <v>18908297507.559608</v>
      </c>
    </row>
    <row r="379" spans="1:6" x14ac:dyDescent="0.2">
      <c r="A379" s="12">
        <v>43648</v>
      </c>
      <c r="B379">
        <v>10614070000</v>
      </c>
      <c r="C379">
        <f t="shared" si="15"/>
        <v>30</v>
      </c>
      <c r="D379">
        <f t="shared" si="17"/>
        <v>32636049333.333332</v>
      </c>
      <c r="E379">
        <f>AVERAGE(B$2:B379)</f>
        <v>20931153306.878307</v>
      </c>
      <c r="F379">
        <f t="shared" si="16"/>
        <v>13171068765.197502</v>
      </c>
    </row>
    <row r="380" spans="1:6" x14ac:dyDescent="0.2">
      <c r="A380" s="12">
        <v>43649</v>
      </c>
      <c r="B380">
        <v>11257910000</v>
      </c>
      <c r="C380">
        <f t="shared" si="15"/>
        <v>30</v>
      </c>
      <c r="D380">
        <f t="shared" si="17"/>
        <v>32722536333.333332</v>
      </c>
      <c r="E380">
        <f>AVERAGE(B$2:B380)</f>
        <v>20905630237.467018</v>
      </c>
      <c r="F380">
        <f t="shared" si="16"/>
        <v>13655621127.471952</v>
      </c>
    </row>
    <row r="381" spans="1:6" x14ac:dyDescent="0.2">
      <c r="A381" s="12">
        <v>43650</v>
      </c>
      <c r="B381">
        <v>74645370000</v>
      </c>
      <c r="C381">
        <f t="shared" si="15"/>
        <v>30</v>
      </c>
      <c r="D381">
        <f t="shared" si="17"/>
        <v>34864907333.333336</v>
      </c>
      <c r="E381">
        <f>AVERAGE(B$2:B381)</f>
        <v>21047050605.263157</v>
      </c>
      <c r="F381">
        <f t="shared" si="16"/>
        <v>28157085833.090027</v>
      </c>
    </row>
    <row r="382" spans="1:6" x14ac:dyDescent="0.2">
      <c r="A382" s="12">
        <v>43651</v>
      </c>
      <c r="B382">
        <v>40287240000</v>
      </c>
      <c r="C382">
        <f t="shared" si="15"/>
        <v>30</v>
      </c>
      <c r="D382">
        <f t="shared" si="17"/>
        <v>32690792000</v>
      </c>
      <c r="E382">
        <f>AVERAGE(B$2:B382)</f>
        <v>21097549790.026245</v>
      </c>
      <c r="F382">
        <f t="shared" si="16"/>
        <v>24255609096.036678</v>
      </c>
    </row>
    <row r="383" spans="1:6" x14ac:dyDescent="0.2">
      <c r="A383" s="12">
        <v>43654</v>
      </c>
      <c r="B383">
        <v>88262500000</v>
      </c>
      <c r="C383">
        <f t="shared" si="15"/>
        <v>30</v>
      </c>
      <c r="D383">
        <f t="shared" si="17"/>
        <v>31185314000</v>
      </c>
      <c r="E383">
        <f>AVERAGE(B$2:B383)</f>
        <v>21273374267.015705</v>
      </c>
      <c r="F383">
        <f t="shared" si="16"/>
        <v>29000957748.792652</v>
      </c>
    </row>
    <row r="384" spans="1:6" x14ac:dyDescent="0.2">
      <c r="A384" s="12">
        <v>43655</v>
      </c>
      <c r="B384">
        <v>55478550000</v>
      </c>
      <c r="C384">
        <f t="shared" si="15"/>
        <v>30</v>
      </c>
      <c r="D384">
        <f t="shared" si="17"/>
        <v>32396415666.666668</v>
      </c>
      <c r="E384">
        <f>AVERAGE(B$2:B384)</f>
        <v>21362682819.843342</v>
      </c>
      <c r="F384">
        <f t="shared" si="16"/>
        <v>26434611613.341278</v>
      </c>
    </row>
    <row r="385" spans="1:6" x14ac:dyDescent="0.2">
      <c r="A385" s="12">
        <v>43656</v>
      </c>
      <c r="B385">
        <v>84640760000</v>
      </c>
      <c r="C385">
        <f t="shared" si="15"/>
        <v>30</v>
      </c>
      <c r="D385">
        <f t="shared" si="17"/>
        <v>33902294000</v>
      </c>
      <c r="E385">
        <f>AVERAGE(B$2:B385)</f>
        <v>21527469479.166668</v>
      </c>
      <c r="F385">
        <f t="shared" si="16"/>
        <v>28798509582.249786</v>
      </c>
    </row>
    <row r="386" spans="1:6" x14ac:dyDescent="0.2">
      <c r="A386" s="12">
        <v>43657</v>
      </c>
      <c r="B386">
        <v>84537120000</v>
      </c>
      <c r="C386">
        <f t="shared" ref="C386:C449" si="18">IF(B386&gt;30,30,0)</f>
        <v>30</v>
      </c>
      <c r="D386">
        <f t="shared" si="17"/>
        <v>35625126666.666664</v>
      </c>
      <c r="E386">
        <f>AVERAGE(B$2:B386)</f>
        <v>21691130909.090908</v>
      </c>
      <c r="F386">
        <f t="shared" si="16"/>
        <v>28792504487.537663</v>
      </c>
    </row>
    <row r="387" spans="1:6" x14ac:dyDescent="0.2">
      <c r="A387" s="12">
        <v>43658</v>
      </c>
      <c r="B387">
        <v>66415090000</v>
      </c>
      <c r="C387">
        <f t="shared" si="18"/>
        <v>30</v>
      </c>
      <c r="D387">
        <f t="shared" si="17"/>
        <v>36811241666.666664</v>
      </c>
      <c r="E387">
        <f>AVERAGE(B$2:B387)</f>
        <v>21806996088.082901</v>
      </c>
      <c r="F387">
        <f t="shared" ref="F387:F450" si="19">HARMEAN($B$2,B387)</f>
        <v>27514018130.583549</v>
      </c>
    </row>
    <row r="388" spans="1:6" x14ac:dyDescent="0.2">
      <c r="A388" s="12">
        <v>43661</v>
      </c>
      <c r="B388">
        <v>43184740000</v>
      </c>
      <c r="C388">
        <f t="shared" si="18"/>
        <v>30</v>
      </c>
      <c r="D388">
        <f t="shared" si="17"/>
        <v>37732143000</v>
      </c>
      <c r="E388">
        <f>AVERAGE(B$2:B388)</f>
        <v>21862235736.434109</v>
      </c>
      <c r="F388">
        <f t="shared" si="19"/>
        <v>24755622516.101631</v>
      </c>
    </row>
    <row r="389" spans="1:6" x14ac:dyDescent="0.2">
      <c r="A389" s="12">
        <v>43662</v>
      </c>
      <c r="B389">
        <v>28762390000</v>
      </c>
      <c r="C389">
        <f t="shared" si="18"/>
        <v>30</v>
      </c>
      <c r="D389">
        <f t="shared" si="17"/>
        <v>37457984000</v>
      </c>
      <c r="E389">
        <f>AVERAGE(B$2:B389)</f>
        <v>21880019639.175259</v>
      </c>
      <c r="F389">
        <f t="shared" si="19"/>
        <v>21644781521.807957</v>
      </c>
    </row>
    <row r="390" spans="1:6" x14ac:dyDescent="0.2">
      <c r="A390" s="12">
        <v>43663</v>
      </c>
      <c r="B390">
        <v>31733080000</v>
      </c>
      <c r="C390">
        <f t="shared" si="18"/>
        <v>30</v>
      </c>
      <c r="D390">
        <f t="shared" si="17"/>
        <v>37858883333.333336</v>
      </c>
      <c r="E390">
        <f>AVERAGE(B$2:B390)</f>
        <v>21905348843.18766</v>
      </c>
      <c r="F390">
        <f t="shared" si="19"/>
        <v>22435041946.714752</v>
      </c>
    </row>
    <row r="391" spans="1:6" x14ac:dyDescent="0.2">
      <c r="A391" s="12">
        <v>43664</v>
      </c>
      <c r="B391">
        <v>35217500000</v>
      </c>
      <c r="C391">
        <f t="shared" si="18"/>
        <v>30</v>
      </c>
      <c r="D391">
        <f t="shared" si="17"/>
        <v>36093404666.666664</v>
      </c>
      <c r="E391">
        <f>AVERAGE(B$2:B391)</f>
        <v>21939482564.102566</v>
      </c>
      <c r="F391">
        <f t="shared" si="19"/>
        <v>23248143742.789177</v>
      </c>
    </row>
    <row r="392" spans="1:6" x14ac:dyDescent="0.2">
      <c r="A392" s="12">
        <v>43665</v>
      </c>
      <c r="B392">
        <v>19306450000</v>
      </c>
      <c r="C392">
        <f t="shared" si="18"/>
        <v>30</v>
      </c>
      <c r="D392">
        <f t="shared" si="17"/>
        <v>35578252333.333336</v>
      </c>
      <c r="E392">
        <f>AVERAGE(B$2:B392)</f>
        <v>21932748465.473145</v>
      </c>
      <c r="F392">
        <f t="shared" si="19"/>
        <v>18276597109.595581</v>
      </c>
    </row>
    <row r="393" spans="1:6" x14ac:dyDescent="0.2">
      <c r="A393" s="12">
        <v>43668</v>
      </c>
      <c r="B393">
        <v>52622210000</v>
      </c>
      <c r="C393">
        <f t="shared" si="18"/>
        <v>30</v>
      </c>
      <c r="D393">
        <f t="shared" si="17"/>
        <v>36783818666.666664</v>
      </c>
      <c r="E393">
        <f>AVERAGE(B$2:B393)</f>
        <v>22011037908.163265</v>
      </c>
      <c r="F393">
        <f t="shared" si="19"/>
        <v>26097129012.439892</v>
      </c>
    </row>
    <row r="394" spans="1:6" x14ac:dyDescent="0.2">
      <c r="A394" s="12">
        <v>43669</v>
      </c>
      <c r="B394">
        <v>25836990000</v>
      </c>
      <c r="C394">
        <f t="shared" si="18"/>
        <v>30</v>
      </c>
      <c r="D394">
        <f t="shared" si="17"/>
        <v>36901498666.666664</v>
      </c>
      <c r="E394">
        <f>AVERAGE(B$2:B394)</f>
        <v>22020773155.216286</v>
      </c>
      <c r="F394">
        <f t="shared" si="19"/>
        <v>20760326485.735401</v>
      </c>
    </row>
    <row r="395" spans="1:6" x14ac:dyDescent="0.2">
      <c r="A395" s="12">
        <v>43670</v>
      </c>
      <c r="B395">
        <v>21844850000</v>
      </c>
      <c r="C395">
        <f t="shared" si="18"/>
        <v>30</v>
      </c>
      <c r="D395">
        <f t="shared" si="17"/>
        <v>35104339333.333336</v>
      </c>
      <c r="E395">
        <f>AVERAGE(B$2:B395)</f>
        <v>22020326649.746193</v>
      </c>
      <c r="F395">
        <f t="shared" si="19"/>
        <v>19340343484.522614</v>
      </c>
    </row>
    <row r="396" spans="1:6" x14ac:dyDescent="0.2">
      <c r="A396" s="12">
        <v>43671</v>
      </c>
      <c r="B396">
        <v>22604560000</v>
      </c>
      <c r="C396">
        <f t="shared" si="18"/>
        <v>30</v>
      </c>
      <c r="D396">
        <f t="shared" si="17"/>
        <v>35051133333.333336</v>
      </c>
      <c r="E396">
        <f>AVERAGE(B$2:B396)</f>
        <v>22021805721.518986</v>
      </c>
      <c r="F396">
        <f t="shared" si="19"/>
        <v>19632429628.179871</v>
      </c>
    </row>
    <row r="397" spans="1:6" x14ac:dyDescent="0.2">
      <c r="A397" s="12">
        <v>43672</v>
      </c>
      <c r="B397">
        <v>21280390000</v>
      </c>
      <c r="C397">
        <f t="shared" si="18"/>
        <v>30</v>
      </c>
      <c r="D397">
        <f t="shared" si="17"/>
        <v>35111249666.666664</v>
      </c>
      <c r="E397">
        <f>AVERAGE(B$2:B397)</f>
        <v>22019933459.595959</v>
      </c>
      <c r="F397">
        <f t="shared" si="19"/>
        <v>19115886485.696625</v>
      </c>
    </row>
    <row r="398" spans="1:6" x14ac:dyDescent="0.2">
      <c r="A398" s="12">
        <v>43675</v>
      </c>
      <c r="B398">
        <v>13508650000</v>
      </c>
      <c r="C398">
        <f t="shared" si="18"/>
        <v>30</v>
      </c>
      <c r="D398">
        <f t="shared" si="17"/>
        <v>34945168000</v>
      </c>
      <c r="E398">
        <f>AVERAGE(B$2:B398)</f>
        <v>21998494458.438286</v>
      </c>
      <c r="F398">
        <f t="shared" si="19"/>
        <v>15190637730.276054</v>
      </c>
    </row>
    <row r="399" spans="1:6" x14ac:dyDescent="0.2">
      <c r="A399" s="12">
        <v>43676</v>
      </c>
      <c r="B399">
        <v>10917470000</v>
      </c>
      <c r="C399">
        <f t="shared" si="18"/>
        <v>30</v>
      </c>
      <c r="D399">
        <f t="shared" si="17"/>
        <v>34682059666.666664</v>
      </c>
      <c r="E399">
        <f>AVERAGE(B$2:B399)</f>
        <v>21970652688.442211</v>
      </c>
      <c r="F399">
        <f t="shared" si="19"/>
        <v>13402156734.310816</v>
      </c>
    </row>
    <row r="400" spans="1:6" x14ac:dyDescent="0.2">
      <c r="A400" s="12">
        <v>43677</v>
      </c>
      <c r="B400">
        <v>14277000000</v>
      </c>
      <c r="C400">
        <f t="shared" si="18"/>
        <v>30</v>
      </c>
      <c r="D400">
        <f t="shared" si="17"/>
        <v>34582881333.333336</v>
      </c>
      <c r="E400">
        <f>AVERAGE(B$2:B400)</f>
        <v>21951370350.877193</v>
      </c>
      <c r="F400">
        <f t="shared" si="19"/>
        <v>15664635717.345839</v>
      </c>
    </row>
    <row r="401" spans="1:6" x14ac:dyDescent="0.2">
      <c r="A401" s="12">
        <v>43678</v>
      </c>
      <c r="B401">
        <v>17742300000</v>
      </c>
      <c r="C401">
        <f t="shared" si="18"/>
        <v>30</v>
      </c>
      <c r="D401">
        <f t="shared" si="17"/>
        <v>34143883666.666668</v>
      </c>
      <c r="E401">
        <f>AVERAGE(B$2:B401)</f>
        <v>21940847675</v>
      </c>
      <c r="F401">
        <f t="shared" si="19"/>
        <v>17544494008.978909</v>
      </c>
    </row>
    <row r="402" spans="1:6" x14ac:dyDescent="0.2">
      <c r="A402" s="12">
        <v>43679</v>
      </c>
      <c r="B402">
        <v>61901000000</v>
      </c>
      <c r="C402">
        <f t="shared" si="18"/>
        <v>30</v>
      </c>
      <c r="D402">
        <f t="shared" si="17"/>
        <v>35169256666.666664</v>
      </c>
      <c r="E402">
        <f>AVERAGE(B$2:B402)</f>
        <v>22040498927.680798</v>
      </c>
      <c r="F402">
        <f t="shared" si="19"/>
        <v>27104594671.052673</v>
      </c>
    </row>
    <row r="403" spans="1:6" x14ac:dyDescent="0.2">
      <c r="A403" s="12">
        <v>43682</v>
      </c>
      <c r="B403">
        <v>28957380000</v>
      </c>
      <c r="C403">
        <f t="shared" si="18"/>
        <v>30</v>
      </c>
      <c r="D403">
        <f t="shared" si="17"/>
        <v>34813300666.666664</v>
      </c>
      <c r="E403">
        <f>AVERAGE(B$2:B403)</f>
        <v>22057705099.502487</v>
      </c>
      <c r="F403">
        <f t="shared" si="19"/>
        <v>21699761717.207863</v>
      </c>
    </row>
    <row r="404" spans="1:6" x14ac:dyDescent="0.2">
      <c r="A404" s="12">
        <v>43683</v>
      </c>
      <c r="B404">
        <v>19843980000</v>
      </c>
      <c r="C404">
        <f t="shared" si="18"/>
        <v>30</v>
      </c>
      <c r="D404">
        <f t="shared" si="17"/>
        <v>34825952666.666664</v>
      </c>
      <c r="E404">
        <f>AVERAGE(B$2:B404)</f>
        <v>22052211985.111664</v>
      </c>
      <c r="F404">
        <f t="shared" si="19"/>
        <v>18513972924.823559</v>
      </c>
    </row>
    <row r="405" spans="1:6" x14ac:dyDescent="0.2">
      <c r="A405" s="12">
        <v>43684</v>
      </c>
      <c r="B405">
        <v>34118480000</v>
      </c>
      <c r="C405">
        <f t="shared" si="18"/>
        <v>30</v>
      </c>
      <c r="D405">
        <f t="shared" si="17"/>
        <v>35493415000</v>
      </c>
      <c r="E405">
        <f>AVERAGE(B$2:B405)</f>
        <v>22082078985.148514</v>
      </c>
      <c r="F405">
        <f t="shared" si="19"/>
        <v>23003569389.656364</v>
      </c>
    </row>
    <row r="406" spans="1:6" x14ac:dyDescent="0.2">
      <c r="A406" s="12">
        <v>43685</v>
      </c>
      <c r="B406">
        <v>58329170000</v>
      </c>
      <c r="C406">
        <f t="shared" si="18"/>
        <v>30</v>
      </c>
      <c r="D406">
        <f t="shared" si="17"/>
        <v>36971056333.333336</v>
      </c>
      <c r="E406">
        <f>AVERAGE(B$2:B406)</f>
        <v>22171577975.308643</v>
      </c>
      <c r="F406">
        <f t="shared" si="19"/>
        <v>26746020165.599415</v>
      </c>
    </row>
    <row r="407" spans="1:6" x14ac:dyDescent="0.2">
      <c r="A407" s="12">
        <v>43686</v>
      </c>
      <c r="B407">
        <v>15308110000</v>
      </c>
      <c r="C407">
        <f t="shared" si="18"/>
        <v>30</v>
      </c>
      <c r="D407">
        <f t="shared" si="17"/>
        <v>37140264666.666664</v>
      </c>
      <c r="E407">
        <f>AVERAGE(B$2:B407)</f>
        <v>22154672881.773399</v>
      </c>
      <c r="F407">
        <f t="shared" si="19"/>
        <v>16265683625.390245</v>
      </c>
    </row>
    <row r="408" spans="1:6" x14ac:dyDescent="0.2">
      <c r="A408" s="12">
        <v>43689</v>
      </c>
      <c r="B408">
        <v>14145470000</v>
      </c>
      <c r="C408">
        <f t="shared" si="18"/>
        <v>30</v>
      </c>
      <c r="D408">
        <f t="shared" si="17"/>
        <v>36919359333.333336</v>
      </c>
      <c r="E408">
        <f>AVERAGE(B$2:B408)</f>
        <v>22134994250.61425</v>
      </c>
      <c r="F408">
        <f t="shared" si="19"/>
        <v>15585134944.654203</v>
      </c>
    </row>
    <row r="409" spans="1:6" x14ac:dyDescent="0.2">
      <c r="A409" s="12">
        <v>43690</v>
      </c>
      <c r="B409">
        <v>27719120000</v>
      </c>
      <c r="C409">
        <f t="shared" si="18"/>
        <v>30</v>
      </c>
      <c r="D409">
        <f t="shared" si="17"/>
        <v>37489527666.666664</v>
      </c>
      <c r="E409">
        <f>AVERAGE(B$2:B409)</f>
        <v>22148680833.333332</v>
      </c>
      <c r="F409">
        <f t="shared" si="19"/>
        <v>21342534855.138111</v>
      </c>
    </row>
    <row r="410" spans="1:6" x14ac:dyDescent="0.2">
      <c r="A410" s="12">
        <v>43691</v>
      </c>
      <c r="B410">
        <v>31893100000</v>
      </c>
      <c r="C410">
        <f t="shared" si="18"/>
        <v>30</v>
      </c>
      <c r="D410">
        <f t="shared" si="17"/>
        <v>38177367333.333336</v>
      </c>
      <c r="E410">
        <f>AVERAGE(B$2:B410)</f>
        <v>22172505819.070904</v>
      </c>
      <c r="F410">
        <f t="shared" si="19"/>
        <v>22474904034.489376</v>
      </c>
    </row>
    <row r="411" spans="1:6" x14ac:dyDescent="0.2">
      <c r="A411" s="12">
        <v>43692</v>
      </c>
      <c r="B411">
        <v>30265780000</v>
      </c>
      <c r="C411">
        <f t="shared" si="18"/>
        <v>30</v>
      </c>
      <c r="D411">
        <f t="shared" si="17"/>
        <v>36698047666.666664</v>
      </c>
      <c r="E411">
        <f>AVERAGE(B$2:B411)</f>
        <v>22192245512.195122</v>
      </c>
      <c r="F411">
        <f t="shared" si="19"/>
        <v>22057035803.055347</v>
      </c>
    </row>
    <row r="412" spans="1:6" x14ac:dyDescent="0.2">
      <c r="A412" s="12">
        <v>43693</v>
      </c>
      <c r="B412">
        <v>21539680000</v>
      </c>
      <c r="C412">
        <f t="shared" si="18"/>
        <v>30</v>
      </c>
      <c r="D412">
        <f t="shared" si="17"/>
        <v>36073129000</v>
      </c>
      <c r="E412">
        <f>AVERAGE(B$2:B412)</f>
        <v>22190657761.557178</v>
      </c>
      <c r="F412">
        <f t="shared" si="19"/>
        <v>19219801976.66642</v>
      </c>
    </row>
    <row r="413" spans="1:6" x14ac:dyDescent="0.2">
      <c r="A413" s="12">
        <v>43696</v>
      </c>
      <c r="B413">
        <v>22953560000</v>
      </c>
      <c r="C413">
        <f t="shared" si="18"/>
        <v>30</v>
      </c>
      <c r="D413">
        <f t="shared" si="17"/>
        <v>33896164333.333332</v>
      </c>
      <c r="E413">
        <f>AVERAGE(B$2:B413)</f>
        <v>22192509466.019417</v>
      </c>
      <c r="F413">
        <f t="shared" si="19"/>
        <v>19762918794.549805</v>
      </c>
    </row>
    <row r="414" spans="1:6" x14ac:dyDescent="0.2">
      <c r="A414" s="12">
        <v>43697</v>
      </c>
      <c r="B414">
        <v>39427840000</v>
      </c>
      <c r="C414">
        <f t="shared" si="18"/>
        <v>30</v>
      </c>
      <c r="D414">
        <f t="shared" si="17"/>
        <v>33361140666.666668</v>
      </c>
      <c r="E414">
        <f>AVERAGE(B$2:B414)</f>
        <v>22234241501.210655</v>
      </c>
      <c r="F414">
        <f t="shared" si="19"/>
        <v>24097491980.980957</v>
      </c>
    </row>
    <row r="415" spans="1:6" x14ac:dyDescent="0.2">
      <c r="A415" s="12">
        <v>43698</v>
      </c>
      <c r="B415">
        <v>20298460000</v>
      </c>
      <c r="C415">
        <f t="shared" si="18"/>
        <v>30</v>
      </c>
      <c r="D415">
        <f t="shared" ref="D415:D478" si="20">AVERAGE(B386:B415)</f>
        <v>31216397333.333332</v>
      </c>
      <c r="E415">
        <f>AVERAGE(B$2:B415)</f>
        <v>22229565700.483093</v>
      </c>
      <c r="F415">
        <f t="shared" si="19"/>
        <v>18709385295.213669</v>
      </c>
    </row>
    <row r="416" spans="1:6" x14ac:dyDescent="0.2">
      <c r="A416" s="12">
        <v>43699</v>
      </c>
      <c r="B416">
        <v>17414290000</v>
      </c>
      <c r="C416">
        <f t="shared" si="18"/>
        <v>30</v>
      </c>
      <c r="D416">
        <f t="shared" si="20"/>
        <v>28978969666.666668</v>
      </c>
      <c r="E416">
        <f>AVERAGE(B$2:B416)</f>
        <v>22217962626.506023</v>
      </c>
      <c r="F416">
        <f t="shared" si="19"/>
        <v>17382612481.54052</v>
      </c>
    </row>
    <row r="417" spans="1:6" x14ac:dyDescent="0.2">
      <c r="A417" s="12">
        <v>43700</v>
      </c>
      <c r="B417">
        <v>25242550000</v>
      </c>
      <c r="C417">
        <f t="shared" si="18"/>
        <v>30</v>
      </c>
      <c r="D417">
        <f t="shared" si="20"/>
        <v>27606551666.666668</v>
      </c>
      <c r="E417">
        <f>AVERAGE(B$2:B417)</f>
        <v>22225233269.23077</v>
      </c>
      <c r="F417">
        <f t="shared" si="19"/>
        <v>20565753877.460461</v>
      </c>
    </row>
    <row r="418" spans="1:6" x14ac:dyDescent="0.2">
      <c r="A418" s="12">
        <v>43703</v>
      </c>
      <c r="B418">
        <v>18057760000</v>
      </c>
      <c r="C418">
        <f t="shared" si="18"/>
        <v>30</v>
      </c>
      <c r="D418">
        <f t="shared" si="20"/>
        <v>26768985666.666668</v>
      </c>
      <c r="E418">
        <f>AVERAGE(B$2:B418)</f>
        <v>22215239328.53717</v>
      </c>
      <c r="F418">
        <f t="shared" si="19"/>
        <v>17697352531.643959</v>
      </c>
    </row>
    <row r="419" spans="1:6" x14ac:dyDescent="0.2">
      <c r="A419" s="12">
        <v>43704</v>
      </c>
      <c r="B419">
        <v>19699900000</v>
      </c>
      <c r="C419">
        <f t="shared" si="18"/>
        <v>30</v>
      </c>
      <c r="D419">
        <f t="shared" si="20"/>
        <v>26466902666.666668</v>
      </c>
      <c r="E419">
        <f>AVERAGE(B$2:B419)</f>
        <v>22209221770.334927</v>
      </c>
      <c r="F419">
        <f t="shared" si="19"/>
        <v>18451022167.852646</v>
      </c>
    </row>
    <row r="420" spans="1:6" x14ac:dyDescent="0.2">
      <c r="A420" s="12">
        <v>43705</v>
      </c>
      <c r="B420">
        <v>14992000000</v>
      </c>
      <c r="C420">
        <f t="shared" si="18"/>
        <v>30</v>
      </c>
      <c r="D420">
        <f t="shared" si="20"/>
        <v>25908866666.666668</v>
      </c>
      <c r="E420">
        <f>AVERAGE(B$2:B420)</f>
        <v>22191996897.374702</v>
      </c>
      <c r="F420">
        <f t="shared" si="19"/>
        <v>16085492345.341579</v>
      </c>
    </row>
    <row r="421" spans="1:6" x14ac:dyDescent="0.2">
      <c r="A421" s="12">
        <v>43706</v>
      </c>
      <c r="B421">
        <v>24460970000</v>
      </c>
      <c r="C421">
        <f t="shared" si="18"/>
        <v>30</v>
      </c>
      <c r="D421">
        <f t="shared" si="20"/>
        <v>25550315666.666668</v>
      </c>
      <c r="E421">
        <f>AVERAGE(B$2:B421)</f>
        <v>22197399214.285713</v>
      </c>
      <c r="F421">
        <f t="shared" si="19"/>
        <v>20301507246.887375</v>
      </c>
    </row>
    <row r="422" spans="1:6" x14ac:dyDescent="0.2">
      <c r="A422" s="12">
        <v>43707</v>
      </c>
      <c r="B422">
        <v>22721990000</v>
      </c>
      <c r="C422">
        <f t="shared" si="18"/>
        <v>30</v>
      </c>
      <c r="D422">
        <f t="shared" si="20"/>
        <v>25664167000</v>
      </c>
      <c r="E422">
        <f>AVERAGE(B$2:B422)</f>
        <v>22198645273.159145</v>
      </c>
      <c r="F422">
        <f t="shared" si="19"/>
        <v>19676589776.543034</v>
      </c>
    </row>
    <row r="423" spans="1:6" x14ac:dyDescent="0.2">
      <c r="A423" s="12">
        <v>43710</v>
      </c>
      <c r="B423">
        <v>30802070000</v>
      </c>
      <c r="C423">
        <f t="shared" si="18"/>
        <v>30</v>
      </c>
      <c r="D423">
        <f t="shared" si="20"/>
        <v>24936829000</v>
      </c>
      <c r="E423">
        <f>AVERAGE(B$2:B423)</f>
        <v>22219032535.545025</v>
      </c>
      <c r="F423">
        <f t="shared" si="19"/>
        <v>22197866168.318897</v>
      </c>
    </row>
    <row r="424" spans="1:6" x14ac:dyDescent="0.2">
      <c r="A424" s="12">
        <v>43711</v>
      </c>
      <c r="B424">
        <v>23478360000</v>
      </c>
      <c r="C424">
        <f t="shared" si="18"/>
        <v>30</v>
      </c>
      <c r="D424">
        <f t="shared" si="20"/>
        <v>24858208000</v>
      </c>
      <c r="E424">
        <f>AVERAGE(B$2:B424)</f>
        <v>22222009669.030731</v>
      </c>
      <c r="F424">
        <f t="shared" si="19"/>
        <v>19954939259.617023</v>
      </c>
    </row>
    <row r="425" spans="1:6" x14ac:dyDescent="0.2">
      <c r="A425" s="12">
        <v>43712</v>
      </c>
      <c r="B425">
        <v>172623080000</v>
      </c>
      <c r="C425">
        <f t="shared" si="18"/>
        <v>30</v>
      </c>
      <c r="D425">
        <f t="shared" si="20"/>
        <v>29884149000</v>
      </c>
      <c r="E425">
        <f>AVERAGE(B$2:B425)</f>
        <v>22576729174.528301</v>
      </c>
      <c r="F425">
        <f t="shared" si="19"/>
        <v>31532627018.573528</v>
      </c>
    </row>
    <row r="426" spans="1:6" x14ac:dyDescent="0.2">
      <c r="A426" s="12">
        <v>43713</v>
      </c>
      <c r="B426">
        <v>113845420000</v>
      </c>
      <c r="C426">
        <f t="shared" si="18"/>
        <v>30</v>
      </c>
      <c r="D426">
        <f t="shared" si="20"/>
        <v>32925511000</v>
      </c>
      <c r="E426">
        <f>AVERAGE(B$2:B426)</f>
        <v>22791479035.294117</v>
      </c>
      <c r="F426">
        <f t="shared" si="19"/>
        <v>30112663468.628384</v>
      </c>
    </row>
    <row r="427" spans="1:6" x14ac:dyDescent="0.2">
      <c r="A427" s="12">
        <v>43714</v>
      </c>
      <c r="B427">
        <v>34935330000</v>
      </c>
      <c r="C427">
        <f t="shared" si="18"/>
        <v>30</v>
      </c>
      <c r="D427">
        <f t="shared" si="20"/>
        <v>33380675666.666668</v>
      </c>
      <c r="E427">
        <f>AVERAGE(B$2:B427)</f>
        <v>22819985727.699532</v>
      </c>
      <c r="F427">
        <f t="shared" si="19"/>
        <v>23186331032.919086</v>
      </c>
    </row>
    <row r="428" spans="1:6" x14ac:dyDescent="0.2">
      <c r="A428" s="12">
        <v>43717</v>
      </c>
      <c r="B428">
        <v>23463630000</v>
      </c>
      <c r="C428">
        <f t="shared" si="18"/>
        <v>30</v>
      </c>
      <c r="D428">
        <f t="shared" si="20"/>
        <v>33712508333.333332</v>
      </c>
      <c r="E428">
        <f>AVERAGE(B$2:B428)</f>
        <v>22821493091.334896</v>
      </c>
      <c r="F428">
        <f t="shared" si="19"/>
        <v>19949617015.813919</v>
      </c>
    </row>
    <row r="429" spans="1:6" x14ac:dyDescent="0.2">
      <c r="A429" s="12">
        <v>43718</v>
      </c>
      <c r="B429">
        <v>58233980000</v>
      </c>
      <c r="C429">
        <f t="shared" si="18"/>
        <v>30</v>
      </c>
      <c r="D429">
        <f t="shared" si="20"/>
        <v>35289725333.333336</v>
      </c>
      <c r="E429">
        <f>AVERAGE(B$2:B429)</f>
        <v>22904232546.728973</v>
      </c>
      <c r="F429">
        <f t="shared" si="19"/>
        <v>26736000466.732632</v>
      </c>
    </row>
    <row r="430" spans="1:6" x14ac:dyDescent="0.2">
      <c r="A430" s="12">
        <v>43719</v>
      </c>
      <c r="B430">
        <v>34795530000</v>
      </c>
      <c r="C430">
        <f t="shared" si="18"/>
        <v>30</v>
      </c>
      <c r="D430">
        <f t="shared" si="20"/>
        <v>35973676333.333336</v>
      </c>
      <c r="E430">
        <f>AVERAGE(B$2:B430)</f>
        <v>22931951188.811188</v>
      </c>
      <c r="F430">
        <f t="shared" si="19"/>
        <v>23155458356.291054</v>
      </c>
    </row>
    <row r="431" spans="1:6" x14ac:dyDescent="0.2">
      <c r="A431" s="12">
        <v>43720</v>
      </c>
      <c r="B431">
        <v>35503930000</v>
      </c>
      <c r="C431">
        <f t="shared" si="18"/>
        <v>30</v>
      </c>
      <c r="D431">
        <f t="shared" si="20"/>
        <v>36565730666.666664</v>
      </c>
      <c r="E431">
        <f>AVERAGE(B$2:B431)</f>
        <v>22961188348.837208</v>
      </c>
      <c r="F431">
        <f t="shared" si="19"/>
        <v>23310214652.48875</v>
      </c>
    </row>
    <row r="432" spans="1:6" x14ac:dyDescent="0.2">
      <c r="A432" s="12">
        <v>43721</v>
      </c>
      <c r="B432">
        <v>20263440000</v>
      </c>
      <c r="C432">
        <f t="shared" si="18"/>
        <v>30</v>
      </c>
      <c r="D432">
        <f t="shared" si="20"/>
        <v>35177812000</v>
      </c>
      <c r="E432">
        <f>AVERAGE(B$2:B432)</f>
        <v>22954929071.925755</v>
      </c>
      <c r="F432">
        <f t="shared" si="19"/>
        <v>18694495690.995678</v>
      </c>
    </row>
    <row r="433" spans="1:6" x14ac:dyDescent="0.2">
      <c r="A433" s="12">
        <v>43724</v>
      </c>
      <c r="B433">
        <v>19731990000</v>
      </c>
      <c r="C433">
        <f t="shared" si="18"/>
        <v>30</v>
      </c>
      <c r="D433">
        <f t="shared" si="20"/>
        <v>34870299000</v>
      </c>
      <c r="E433">
        <f>AVERAGE(B$2:B433)</f>
        <v>22947468564.814816</v>
      </c>
      <c r="F433">
        <f t="shared" si="19"/>
        <v>18465085121.904785</v>
      </c>
    </row>
    <row r="434" spans="1:6" x14ac:dyDescent="0.2">
      <c r="A434" s="12">
        <v>43725</v>
      </c>
      <c r="B434">
        <v>23428810000</v>
      </c>
      <c r="C434">
        <f t="shared" si="18"/>
        <v>30</v>
      </c>
      <c r="D434">
        <f t="shared" si="20"/>
        <v>34989793333.333336</v>
      </c>
      <c r="E434">
        <f>AVERAGE(B$2:B434)</f>
        <v>22948580207.852196</v>
      </c>
      <c r="F434">
        <f t="shared" si="19"/>
        <v>19937020566.058834</v>
      </c>
    </row>
    <row r="435" spans="1:6" x14ac:dyDescent="0.2">
      <c r="A435" s="12">
        <v>43726</v>
      </c>
      <c r="B435">
        <v>26231830000</v>
      </c>
      <c r="C435">
        <f t="shared" si="18"/>
        <v>30</v>
      </c>
      <c r="D435">
        <f t="shared" si="20"/>
        <v>34726905000</v>
      </c>
      <c r="E435">
        <f>AVERAGE(B$2:B435)</f>
        <v>22956145299.539169</v>
      </c>
      <c r="F435">
        <f t="shared" si="19"/>
        <v>20886632270.354782</v>
      </c>
    </row>
    <row r="436" spans="1:6" x14ac:dyDescent="0.2">
      <c r="A436" s="12">
        <v>43727</v>
      </c>
      <c r="B436">
        <v>19270620000</v>
      </c>
      <c r="C436">
        <f t="shared" si="18"/>
        <v>30</v>
      </c>
      <c r="D436">
        <f t="shared" si="20"/>
        <v>33424953333.333332</v>
      </c>
      <c r="E436">
        <f>AVERAGE(B$2:B436)</f>
        <v>22947672827.586208</v>
      </c>
      <c r="F436">
        <f t="shared" si="19"/>
        <v>18260526685.484303</v>
      </c>
    </row>
    <row r="437" spans="1:6" x14ac:dyDescent="0.2">
      <c r="A437" s="12">
        <v>43728</v>
      </c>
      <c r="B437">
        <v>18894530000</v>
      </c>
      <c r="C437">
        <f t="shared" si="18"/>
        <v>30</v>
      </c>
      <c r="D437">
        <f t="shared" si="20"/>
        <v>33544500666.666668</v>
      </c>
      <c r="E437">
        <f>AVERAGE(B$2:B437)</f>
        <v>22938376628.440369</v>
      </c>
      <c r="F437">
        <f t="shared" si="19"/>
        <v>18089926261.712463</v>
      </c>
    </row>
    <row r="438" spans="1:6" x14ac:dyDescent="0.2">
      <c r="A438" s="12">
        <v>43731</v>
      </c>
      <c r="B438">
        <v>12143770000</v>
      </c>
      <c r="C438">
        <f t="shared" si="18"/>
        <v>30</v>
      </c>
      <c r="D438">
        <f t="shared" si="20"/>
        <v>33477777333.333332</v>
      </c>
      <c r="E438">
        <f>AVERAGE(B$2:B438)</f>
        <v>22913675011.441647</v>
      </c>
      <c r="F438">
        <f t="shared" si="19"/>
        <v>14287740047.811785</v>
      </c>
    </row>
    <row r="439" spans="1:6" x14ac:dyDescent="0.2">
      <c r="A439" s="12">
        <v>43732</v>
      </c>
      <c r="B439">
        <v>60464910000</v>
      </c>
      <c r="C439">
        <f t="shared" si="18"/>
        <v>30</v>
      </c>
      <c r="D439">
        <f t="shared" si="20"/>
        <v>34569303666.666664</v>
      </c>
      <c r="E439">
        <f>AVERAGE(B$2:B439)</f>
        <v>22999408424.657536</v>
      </c>
      <c r="F439">
        <f t="shared" si="19"/>
        <v>26964383056.008045</v>
      </c>
    </row>
    <row r="440" spans="1:6" x14ac:dyDescent="0.2">
      <c r="A440" s="12">
        <v>43733</v>
      </c>
      <c r="B440">
        <v>22502360000</v>
      </c>
      <c r="C440">
        <f t="shared" si="18"/>
        <v>30</v>
      </c>
      <c r="D440">
        <f t="shared" si="20"/>
        <v>34256279000</v>
      </c>
      <c r="E440">
        <f>AVERAGE(B$2:B440)</f>
        <v>22998276195.899773</v>
      </c>
      <c r="F440">
        <f t="shared" si="19"/>
        <v>19593784997.469475</v>
      </c>
    </row>
    <row r="441" spans="1:6" x14ac:dyDescent="0.2">
      <c r="A441" s="12">
        <v>43734</v>
      </c>
      <c r="B441">
        <v>33769250000</v>
      </c>
      <c r="C441">
        <f t="shared" si="18"/>
        <v>30</v>
      </c>
      <c r="D441">
        <f t="shared" si="20"/>
        <v>34373061333.333336</v>
      </c>
      <c r="E441">
        <f>AVERAGE(B$2:B441)</f>
        <v>23022755681.81818</v>
      </c>
      <c r="F441">
        <f t="shared" si="19"/>
        <v>22923650495.497875</v>
      </c>
    </row>
    <row r="442" spans="1:6" x14ac:dyDescent="0.2">
      <c r="A442" s="12">
        <v>43735</v>
      </c>
      <c r="B442">
        <v>9617950000</v>
      </c>
      <c r="C442">
        <f t="shared" si="18"/>
        <v>30</v>
      </c>
      <c r="D442">
        <f t="shared" si="20"/>
        <v>33975670333.333332</v>
      </c>
      <c r="E442">
        <f>AVERAGE(B$2:B442)</f>
        <v>22992359297.052155</v>
      </c>
      <c r="F442">
        <f t="shared" si="19"/>
        <v>12375804171.270718</v>
      </c>
    </row>
    <row r="443" spans="1:6" x14ac:dyDescent="0.2">
      <c r="A443" s="12">
        <v>43738</v>
      </c>
      <c r="B443">
        <v>15510810000</v>
      </c>
      <c r="C443">
        <f t="shared" si="18"/>
        <v>30</v>
      </c>
      <c r="D443">
        <f t="shared" si="20"/>
        <v>33727578666.666668</v>
      </c>
      <c r="E443">
        <f>AVERAGE(B$2:B443)</f>
        <v>22975432714.932125</v>
      </c>
      <c r="F443">
        <f t="shared" si="19"/>
        <v>16379403956.471121</v>
      </c>
    </row>
    <row r="444" spans="1:6" x14ac:dyDescent="0.2">
      <c r="A444" s="12">
        <v>43739</v>
      </c>
      <c r="B444">
        <v>9330090000</v>
      </c>
      <c r="C444">
        <f t="shared" si="18"/>
        <v>30</v>
      </c>
      <c r="D444">
        <f t="shared" si="20"/>
        <v>32724320333.333332</v>
      </c>
      <c r="E444">
        <f>AVERAGE(B$2:B444)</f>
        <v>22944630586.907448</v>
      </c>
      <c r="F444">
        <f t="shared" si="19"/>
        <v>12134928124.84774</v>
      </c>
    </row>
    <row r="445" spans="1:6" x14ac:dyDescent="0.2">
      <c r="A445" s="12">
        <v>43740</v>
      </c>
      <c r="B445">
        <v>25613940000</v>
      </c>
      <c r="C445">
        <f t="shared" si="18"/>
        <v>30</v>
      </c>
      <c r="D445">
        <f t="shared" si="20"/>
        <v>32901503000</v>
      </c>
      <c r="E445">
        <f>AVERAGE(B$2:B445)</f>
        <v>22950642545.045044</v>
      </c>
      <c r="F445">
        <f t="shared" si="19"/>
        <v>20687948659.455059</v>
      </c>
    </row>
    <row r="446" spans="1:6" x14ac:dyDescent="0.2">
      <c r="A446" s="12">
        <v>43741</v>
      </c>
      <c r="B446">
        <v>41970240000</v>
      </c>
      <c r="C446">
        <f t="shared" si="18"/>
        <v>30</v>
      </c>
      <c r="D446">
        <f t="shared" si="20"/>
        <v>33720034666.666668</v>
      </c>
      <c r="E446">
        <f>AVERAGE(B$2:B446)</f>
        <v>22993383213.483147</v>
      </c>
      <c r="F446">
        <f t="shared" si="19"/>
        <v>24551985728.968468</v>
      </c>
    </row>
    <row r="447" spans="1:6" x14ac:dyDescent="0.2">
      <c r="A447" s="12">
        <v>43742</v>
      </c>
      <c r="B447">
        <v>15167640000</v>
      </c>
      <c r="C447">
        <f t="shared" si="18"/>
        <v>30</v>
      </c>
      <c r="D447">
        <f t="shared" si="20"/>
        <v>33384204333.333332</v>
      </c>
      <c r="E447">
        <f>AVERAGE(B$2:B447)</f>
        <v>22975836704.035873</v>
      </c>
      <c r="F447">
        <f t="shared" si="19"/>
        <v>16186044396.130348</v>
      </c>
    </row>
    <row r="448" spans="1:6" x14ac:dyDescent="0.2">
      <c r="A448" s="12">
        <v>43745</v>
      </c>
      <c r="B448">
        <v>16989050000</v>
      </c>
      <c r="C448">
        <f t="shared" si="18"/>
        <v>30</v>
      </c>
      <c r="D448">
        <f t="shared" si="20"/>
        <v>33348580666.666668</v>
      </c>
      <c r="E448">
        <f>AVERAGE(B$2:B448)</f>
        <v>22962443445.190155</v>
      </c>
      <c r="F448">
        <f t="shared" si="19"/>
        <v>17168141968.281981</v>
      </c>
    </row>
    <row r="449" spans="1:6" x14ac:dyDescent="0.2">
      <c r="A449" s="12">
        <v>43746</v>
      </c>
      <c r="B449">
        <v>19890520000</v>
      </c>
      <c r="C449">
        <f t="shared" si="18"/>
        <v>30</v>
      </c>
      <c r="D449">
        <f t="shared" si="20"/>
        <v>33354934666.666668</v>
      </c>
      <c r="E449">
        <f>AVERAGE(B$2:B449)</f>
        <v>22955586473.214287</v>
      </c>
      <c r="F449">
        <f t="shared" si="19"/>
        <v>18534202883.820415</v>
      </c>
    </row>
    <row r="450" spans="1:6" x14ac:dyDescent="0.2">
      <c r="A450" s="12">
        <v>43747</v>
      </c>
      <c r="B450">
        <v>14655360000</v>
      </c>
      <c r="C450">
        <f t="shared" ref="C450:C507" si="21">IF(B450&gt;30,30,0)</f>
        <v>30</v>
      </c>
      <c r="D450">
        <f t="shared" si="20"/>
        <v>33343713333.333332</v>
      </c>
      <c r="E450">
        <f>AVERAGE(B$2:B450)</f>
        <v>22937100445.434299</v>
      </c>
      <c r="F450">
        <f t="shared" si="19"/>
        <v>15889684855.502382</v>
      </c>
    </row>
    <row r="451" spans="1:6" x14ac:dyDescent="0.2">
      <c r="A451" s="12">
        <v>43748</v>
      </c>
      <c r="B451">
        <v>13322500000</v>
      </c>
      <c r="C451">
        <f t="shared" si="21"/>
        <v>30</v>
      </c>
      <c r="D451">
        <f t="shared" si="20"/>
        <v>32972431000</v>
      </c>
      <c r="E451">
        <f>AVERAGE(B$2:B451)</f>
        <v>22915734666.666668</v>
      </c>
      <c r="F451">
        <f t="shared" ref="F451:F507" si="22">HARMEAN($B$2,B451)</f>
        <v>15072227611.411135</v>
      </c>
    </row>
    <row r="452" spans="1:6" x14ac:dyDescent="0.2">
      <c r="A452" s="12">
        <v>43749</v>
      </c>
      <c r="B452">
        <v>34103450000</v>
      </c>
      <c r="C452">
        <f t="shared" si="21"/>
        <v>30</v>
      </c>
      <c r="D452">
        <f t="shared" si="20"/>
        <v>33351813000</v>
      </c>
      <c r="E452">
        <f>AVERAGE(B$2:B452)</f>
        <v>22940541130.8204</v>
      </c>
      <c r="F452">
        <f t="shared" si="22"/>
        <v>23000152216.910084</v>
      </c>
    </row>
    <row r="453" spans="1:6" x14ac:dyDescent="0.2">
      <c r="A453" s="12">
        <v>43752</v>
      </c>
      <c r="B453">
        <v>12935840000</v>
      </c>
      <c r="C453">
        <f t="shared" si="21"/>
        <v>30</v>
      </c>
      <c r="D453">
        <f t="shared" si="20"/>
        <v>32756272000</v>
      </c>
      <c r="E453">
        <f>AVERAGE(B$2:B453)</f>
        <v>22918406836.283184</v>
      </c>
      <c r="F453">
        <f t="shared" si="22"/>
        <v>14821621277.853222</v>
      </c>
    </row>
    <row r="454" spans="1:6" x14ac:dyDescent="0.2">
      <c r="A454" s="12">
        <v>43753</v>
      </c>
      <c r="B454">
        <v>15544660000</v>
      </c>
      <c r="C454">
        <f t="shared" si="21"/>
        <v>30</v>
      </c>
      <c r="D454">
        <f t="shared" si="20"/>
        <v>32491815333.333332</v>
      </c>
      <c r="E454">
        <f>AVERAGE(B$2:B454)</f>
        <v>22902129249.448124</v>
      </c>
      <c r="F454">
        <f t="shared" si="22"/>
        <v>16398258185.82423</v>
      </c>
    </row>
    <row r="455" spans="1:6" x14ac:dyDescent="0.2">
      <c r="A455" s="12">
        <v>43754</v>
      </c>
      <c r="B455">
        <v>11968370000</v>
      </c>
      <c r="C455">
        <f t="shared" si="21"/>
        <v>30</v>
      </c>
      <c r="D455">
        <f t="shared" si="20"/>
        <v>27136658333.333332</v>
      </c>
      <c r="E455">
        <f>AVERAGE(B$2:B455)</f>
        <v>22878046079.295155</v>
      </c>
      <c r="F455">
        <f t="shared" si="22"/>
        <v>14165613527.723265</v>
      </c>
    </row>
    <row r="456" spans="1:6" x14ac:dyDescent="0.2">
      <c r="A456" s="12">
        <v>43755</v>
      </c>
      <c r="B456">
        <v>8837100000</v>
      </c>
      <c r="C456">
        <f t="shared" si="21"/>
        <v>30</v>
      </c>
      <c r="D456">
        <f t="shared" si="20"/>
        <v>23636381000</v>
      </c>
      <c r="E456">
        <f>AVERAGE(B$2:B456)</f>
        <v>22847186857.142857</v>
      </c>
      <c r="F456">
        <f t="shared" si="22"/>
        <v>11710102772.0553</v>
      </c>
    </row>
    <row r="457" spans="1:6" x14ac:dyDescent="0.2">
      <c r="A457" s="12">
        <v>43756</v>
      </c>
      <c r="B457">
        <v>34675140000</v>
      </c>
      <c r="C457">
        <f t="shared" si="21"/>
        <v>30</v>
      </c>
      <c r="D457">
        <f t="shared" si="20"/>
        <v>23627708000</v>
      </c>
      <c r="E457">
        <f>AVERAGE(B$2:B457)</f>
        <v>22873125350.877193</v>
      </c>
      <c r="F457">
        <f t="shared" si="22"/>
        <v>23128739117.625179</v>
      </c>
    </row>
    <row r="458" spans="1:6" x14ac:dyDescent="0.2">
      <c r="A458" s="12">
        <v>43759</v>
      </c>
      <c r="B458">
        <v>49251600000</v>
      </c>
      <c r="C458">
        <f t="shared" si="21"/>
        <v>30</v>
      </c>
      <c r="D458">
        <f t="shared" si="20"/>
        <v>24487307000</v>
      </c>
      <c r="E458">
        <f>AVERAGE(B$2:B458)</f>
        <v>22930846301.969364</v>
      </c>
      <c r="F458">
        <f t="shared" si="22"/>
        <v>25661650825.605286</v>
      </c>
    </row>
    <row r="459" spans="1:6" x14ac:dyDescent="0.2">
      <c r="A459" s="12">
        <v>43760</v>
      </c>
      <c r="B459">
        <v>23816260000</v>
      </c>
      <c r="C459">
        <f t="shared" si="21"/>
        <v>30</v>
      </c>
      <c r="D459">
        <f t="shared" si="20"/>
        <v>23340049666.666668</v>
      </c>
      <c r="E459">
        <f>AVERAGE(B$2:B459)</f>
        <v>22932779519.650654</v>
      </c>
      <c r="F459">
        <f t="shared" si="22"/>
        <v>20075983496.274105</v>
      </c>
    </row>
    <row r="460" spans="1:6" x14ac:dyDescent="0.2">
      <c r="A460" s="12">
        <v>43761</v>
      </c>
      <c r="B460">
        <v>52842630000</v>
      </c>
      <c r="C460">
        <f t="shared" si="21"/>
        <v>30</v>
      </c>
      <c r="D460">
        <f t="shared" si="20"/>
        <v>23941619666.666668</v>
      </c>
      <c r="E460">
        <f>AVERAGE(B$2:B460)</f>
        <v>22997942592.592594</v>
      </c>
      <c r="F460">
        <f t="shared" si="22"/>
        <v>26124150073.382671</v>
      </c>
    </row>
    <row r="461" spans="1:6" x14ac:dyDescent="0.2">
      <c r="A461" s="12">
        <v>43762</v>
      </c>
      <c r="B461">
        <v>28800610000</v>
      </c>
      <c r="C461">
        <f t="shared" si="21"/>
        <v>30</v>
      </c>
      <c r="D461">
        <f t="shared" si="20"/>
        <v>23718175666.666668</v>
      </c>
      <c r="E461">
        <f>AVERAGE(B$2:B461)</f>
        <v>23010557086.95652</v>
      </c>
      <c r="F461">
        <f t="shared" si="22"/>
        <v>21655594799.428665</v>
      </c>
    </row>
    <row r="462" spans="1:6" x14ac:dyDescent="0.2">
      <c r="A462" s="12">
        <v>43763</v>
      </c>
      <c r="B462">
        <v>30154980000</v>
      </c>
      <c r="C462">
        <f t="shared" si="21"/>
        <v>30</v>
      </c>
      <c r="D462">
        <f t="shared" si="20"/>
        <v>24047893666.666668</v>
      </c>
      <c r="E462">
        <f>AVERAGE(B$2:B462)</f>
        <v>23026054750.542301</v>
      </c>
      <c r="F462">
        <f t="shared" si="22"/>
        <v>22027543270.991074</v>
      </c>
    </row>
    <row r="463" spans="1:6" x14ac:dyDescent="0.2">
      <c r="A463" s="12">
        <v>43766</v>
      </c>
      <c r="B463">
        <v>22762370000</v>
      </c>
      <c r="C463">
        <f t="shared" si="21"/>
        <v>30</v>
      </c>
      <c r="D463">
        <f t="shared" si="20"/>
        <v>24148906333.333332</v>
      </c>
      <c r="E463">
        <f>AVERAGE(B$2:B463)</f>
        <v>23025484004.329006</v>
      </c>
      <c r="F463">
        <f t="shared" si="22"/>
        <v>19691715141.142292</v>
      </c>
    </row>
    <row r="464" spans="1:6" x14ac:dyDescent="0.2">
      <c r="A464" s="12">
        <v>43767</v>
      </c>
      <c r="B464">
        <v>14449960000</v>
      </c>
      <c r="C464">
        <f t="shared" si="21"/>
        <v>30</v>
      </c>
      <c r="D464">
        <f t="shared" si="20"/>
        <v>23849611333.333332</v>
      </c>
      <c r="E464">
        <f>AVERAGE(B$2:B464)</f>
        <v>23006962354.211662</v>
      </c>
      <c r="F464">
        <f t="shared" si="22"/>
        <v>15768177077.268929</v>
      </c>
    </row>
    <row r="465" spans="1:6" x14ac:dyDescent="0.2">
      <c r="A465" s="12">
        <v>43768</v>
      </c>
      <c r="B465">
        <v>35090330000</v>
      </c>
      <c r="C465">
        <f t="shared" si="21"/>
        <v>30</v>
      </c>
      <c r="D465">
        <f t="shared" si="20"/>
        <v>24144894666.666668</v>
      </c>
      <c r="E465">
        <f>AVERAGE(B$2:B465)</f>
        <v>23033004094.827587</v>
      </c>
      <c r="F465">
        <f t="shared" si="22"/>
        <v>23220367974.546055</v>
      </c>
    </row>
    <row r="466" spans="1:6" x14ac:dyDescent="0.2">
      <c r="A466" s="12">
        <v>43769</v>
      </c>
      <c r="B466">
        <v>28040870000</v>
      </c>
      <c r="C466">
        <f t="shared" si="21"/>
        <v>30</v>
      </c>
      <c r="D466">
        <f t="shared" si="20"/>
        <v>24437236333.333332</v>
      </c>
      <c r="E466">
        <f>AVERAGE(B$2:B466)</f>
        <v>23043773698.924732</v>
      </c>
      <c r="F466">
        <f t="shared" si="22"/>
        <v>21437231005.584255</v>
      </c>
    </row>
    <row r="467" spans="1:6" x14ac:dyDescent="0.2">
      <c r="A467" s="12">
        <v>43770</v>
      </c>
      <c r="B467">
        <v>16161730000</v>
      </c>
      <c r="C467">
        <f t="shared" si="21"/>
        <v>30</v>
      </c>
      <c r="D467">
        <f t="shared" si="20"/>
        <v>24346143000</v>
      </c>
      <c r="E467">
        <f>AVERAGE(B$2:B467)</f>
        <v>23029005364.806866</v>
      </c>
      <c r="F467">
        <f t="shared" si="22"/>
        <v>16735286378.301052</v>
      </c>
    </row>
    <row r="468" spans="1:6" x14ac:dyDescent="0.2">
      <c r="A468" s="12">
        <v>43774</v>
      </c>
      <c r="B468">
        <v>30529660000</v>
      </c>
      <c r="C468">
        <f t="shared" si="21"/>
        <v>30</v>
      </c>
      <c r="D468">
        <f t="shared" si="20"/>
        <v>24959006000</v>
      </c>
      <c r="E468">
        <f>AVERAGE(B$2:B468)</f>
        <v>23045066723.768738</v>
      </c>
      <c r="F468">
        <f t="shared" si="22"/>
        <v>22126725236.238144</v>
      </c>
    </row>
    <row r="469" spans="1:6" x14ac:dyDescent="0.2">
      <c r="A469" s="12">
        <v>43775</v>
      </c>
      <c r="B469">
        <v>89432510000</v>
      </c>
      <c r="C469">
        <f t="shared" si="21"/>
        <v>30</v>
      </c>
      <c r="D469">
        <f t="shared" si="20"/>
        <v>25924592666.666668</v>
      </c>
      <c r="E469">
        <f>AVERAGE(B$2:B469)</f>
        <v>23186920235.042736</v>
      </c>
      <c r="F469">
        <f t="shared" si="22"/>
        <v>29063424231.885509</v>
      </c>
    </row>
    <row r="470" spans="1:6" x14ac:dyDescent="0.2">
      <c r="A470" s="12">
        <v>43776</v>
      </c>
      <c r="B470">
        <v>50648010000</v>
      </c>
      <c r="C470">
        <f t="shared" si="21"/>
        <v>30</v>
      </c>
      <c r="D470">
        <f t="shared" si="20"/>
        <v>26862781000</v>
      </c>
      <c r="E470">
        <f>AVERAGE(B$2:B470)</f>
        <v>23245472665.245201</v>
      </c>
      <c r="F470">
        <f t="shared" si="22"/>
        <v>25847303004.203293</v>
      </c>
    </row>
    <row r="471" spans="1:6" x14ac:dyDescent="0.2">
      <c r="A471" s="12">
        <v>43777</v>
      </c>
      <c r="B471">
        <v>100771170000</v>
      </c>
      <c r="C471">
        <f t="shared" si="21"/>
        <v>30</v>
      </c>
      <c r="D471">
        <f t="shared" si="20"/>
        <v>29096178333.333332</v>
      </c>
      <c r="E471">
        <f>AVERAGE(B$2:B471)</f>
        <v>23410420957.446808</v>
      </c>
      <c r="F471">
        <f t="shared" si="22"/>
        <v>29604685879.227467</v>
      </c>
    </row>
    <row r="472" spans="1:6" x14ac:dyDescent="0.2">
      <c r="A472" s="12">
        <v>43780</v>
      </c>
      <c r="B472">
        <v>95100090000</v>
      </c>
      <c r="C472">
        <f t="shared" si="21"/>
        <v>30</v>
      </c>
      <c r="D472">
        <f t="shared" si="20"/>
        <v>31945583000</v>
      </c>
      <c r="E472">
        <f>AVERAGE(B$2:B472)</f>
        <v>23562628322.717621</v>
      </c>
      <c r="F472">
        <f t="shared" si="22"/>
        <v>29347615623.896744</v>
      </c>
    </row>
    <row r="473" spans="1:6" x14ac:dyDescent="0.2">
      <c r="A473" s="12">
        <v>43781</v>
      </c>
      <c r="B473">
        <v>75058880000</v>
      </c>
      <c r="C473">
        <f t="shared" si="21"/>
        <v>30</v>
      </c>
      <c r="D473">
        <f t="shared" si="20"/>
        <v>33930518666.666668</v>
      </c>
      <c r="E473">
        <f>AVERAGE(B$2:B473)</f>
        <v>23671730550.847458</v>
      </c>
      <c r="F473">
        <f t="shared" si="22"/>
        <v>28186373040.732742</v>
      </c>
    </row>
    <row r="474" spans="1:6" x14ac:dyDescent="0.2">
      <c r="A474" s="12">
        <v>43782</v>
      </c>
      <c r="B474">
        <v>71089130000</v>
      </c>
      <c r="C474">
        <f t="shared" si="21"/>
        <v>30</v>
      </c>
      <c r="D474">
        <f t="shared" si="20"/>
        <v>35989153333.333336</v>
      </c>
      <c r="E474">
        <f>AVERAGE(B$2:B474)</f>
        <v>23771978752.642708</v>
      </c>
      <c r="F474">
        <f t="shared" si="22"/>
        <v>27893906346.334888</v>
      </c>
    </row>
    <row r="475" spans="1:6" x14ac:dyDescent="0.2">
      <c r="A475" s="12">
        <v>43783</v>
      </c>
      <c r="B475">
        <v>47572330000</v>
      </c>
      <c r="C475">
        <f t="shared" si="21"/>
        <v>30</v>
      </c>
      <c r="D475">
        <f t="shared" si="20"/>
        <v>36721099666.666664</v>
      </c>
      <c r="E475">
        <f>AVERAGE(B$2:B475)</f>
        <v>23822190464.135021</v>
      </c>
      <c r="F475">
        <f t="shared" si="22"/>
        <v>25427815879.164021</v>
      </c>
    </row>
    <row r="476" spans="1:6" x14ac:dyDescent="0.2">
      <c r="A476" s="12">
        <v>43784</v>
      </c>
      <c r="B476">
        <v>23122730000</v>
      </c>
      <c r="C476">
        <f t="shared" si="21"/>
        <v>30</v>
      </c>
      <c r="D476">
        <f t="shared" si="20"/>
        <v>36092849333.333336</v>
      </c>
      <c r="E476">
        <f>AVERAGE(B$2:B476)</f>
        <v>23820717915.789474</v>
      </c>
      <c r="F476">
        <f t="shared" si="22"/>
        <v>19825360733.121544</v>
      </c>
    </row>
    <row r="477" spans="1:6" x14ac:dyDescent="0.2">
      <c r="A477" s="12">
        <v>43787</v>
      </c>
      <c r="B477">
        <v>24455560000</v>
      </c>
      <c r="C477">
        <f t="shared" si="21"/>
        <v>30</v>
      </c>
      <c r="D477">
        <f t="shared" si="20"/>
        <v>36402446666.666664</v>
      </c>
      <c r="E477">
        <f>AVERAGE(B$2:B477)</f>
        <v>23822051617.64706</v>
      </c>
      <c r="F477">
        <f t="shared" si="22"/>
        <v>20299643732.797279</v>
      </c>
    </row>
    <row r="478" spans="1:6" x14ac:dyDescent="0.2">
      <c r="A478" s="12">
        <v>43788</v>
      </c>
      <c r="B478">
        <v>22798880000</v>
      </c>
      <c r="C478">
        <f t="shared" si="21"/>
        <v>30</v>
      </c>
      <c r="D478">
        <f t="shared" si="20"/>
        <v>36596107666.666664</v>
      </c>
      <c r="E478">
        <f>AVERAGE(B$2:B478)</f>
        <v>23819906603.773586</v>
      </c>
      <c r="F478">
        <f t="shared" si="22"/>
        <v>19705364707.933487</v>
      </c>
    </row>
    <row r="479" spans="1:6" x14ac:dyDescent="0.2">
      <c r="A479" s="12">
        <v>43789</v>
      </c>
      <c r="B479">
        <v>24892740000</v>
      </c>
      <c r="C479">
        <f t="shared" si="21"/>
        <v>30</v>
      </c>
      <c r="D479">
        <f t="shared" ref="D479:D507" si="23">AVERAGE(B450:B479)</f>
        <v>36762848333.333336</v>
      </c>
      <c r="E479">
        <f>AVERAGE(B$2:B479)</f>
        <v>23822151025.104603</v>
      </c>
      <c r="F479">
        <f t="shared" si="22"/>
        <v>20448694417.664703</v>
      </c>
    </row>
    <row r="480" spans="1:6" x14ac:dyDescent="0.2">
      <c r="A480" s="12">
        <v>43790</v>
      </c>
      <c r="B480">
        <v>21358390000</v>
      </c>
      <c r="C480">
        <f t="shared" si="21"/>
        <v>30</v>
      </c>
      <c r="D480">
        <f t="shared" si="23"/>
        <v>36986282666.666664</v>
      </c>
      <c r="E480">
        <f>AVERAGE(B$2:B480)</f>
        <v>23817007473.903965</v>
      </c>
      <c r="F480">
        <f t="shared" si="22"/>
        <v>19147292898.553944</v>
      </c>
    </row>
    <row r="481" spans="1:6" x14ac:dyDescent="0.2">
      <c r="A481" s="12">
        <v>43791</v>
      </c>
      <c r="B481">
        <v>14645790000</v>
      </c>
      <c r="C481">
        <f t="shared" si="21"/>
        <v>30</v>
      </c>
      <c r="D481">
        <f t="shared" si="23"/>
        <v>37030392333.333336</v>
      </c>
      <c r="E481">
        <f>AVERAGE(B$2:B481)</f>
        <v>23797900770.833332</v>
      </c>
      <c r="F481">
        <f t="shared" si="22"/>
        <v>15884058211.967184</v>
      </c>
    </row>
    <row r="482" spans="1:6" x14ac:dyDescent="0.2">
      <c r="A482" s="12">
        <v>43794</v>
      </c>
      <c r="B482">
        <v>10528110000</v>
      </c>
      <c r="C482">
        <f t="shared" si="21"/>
        <v>30</v>
      </c>
      <c r="D482">
        <f t="shared" si="23"/>
        <v>36244547666.666664</v>
      </c>
      <c r="E482">
        <f>AVERAGE(B$2:B482)</f>
        <v>23770312848.232849</v>
      </c>
      <c r="F482">
        <f t="shared" si="22"/>
        <v>13104681992.965353</v>
      </c>
    </row>
    <row r="483" spans="1:6" x14ac:dyDescent="0.2">
      <c r="A483" s="12">
        <v>43795</v>
      </c>
      <c r="B483">
        <v>21915030000</v>
      </c>
      <c r="C483">
        <f t="shared" si="21"/>
        <v>30</v>
      </c>
      <c r="D483">
        <f t="shared" si="23"/>
        <v>36543854000</v>
      </c>
      <c r="E483">
        <f>AVERAGE(B$2:B483)</f>
        <v>23766463713.692947</v>
      </c>
      <c r="F483">
        <f t="shared" si="22"/>
        <v>19367799448.35339</v>
      </c>
    </row>
    <row r="484" spans="1:6" x14ac:dyDescent="0.2">
      <c r="A484" s="12">
        <v>43796</v>
      </c>
      <c r="B484">
        <v>10430610000</v>
      </c>
      <c r="C484">
        <f t="shared" si="21"/>
        <v>30</v>
      </c>
      <c r="D484">
        <f t="shared" si="23"/>
        <v>36373385666.666664</v>
      </c>
      <c r="E484">
        <f>AVERAGE(B$2:B484)</f>
        <v>23738853250.517597</v>
      </c>
      <c r="F484">
        <f t="shared" si="22"/>
        <v>13028885649.05769</v>
      </c>
    </row>
    <row r="485" spans="1:6" x14ac:dyDescent="0.2">
      <c r="A485" s="12">
        <v>43797</v>
      </c>
      <c r="B485">
        <v>18155520000</v>
      </c>
      <c r="C485">
        <f t="shared" si="21"/>
        <v>30</v>
      </c>
      <c r="D485">
        <f t="shared" si="23"/>
        <v>36579624000</v>
      </c>
      <c r="E485">
        <f>AVERAGE(B$2:B485)</f>
        <v>23727317438.016529</v>
      </c>
      <c r="F485">
        <f t="shared" si="22"/>
        <v>17744171588.300419</v>
      </c>
    </row>
    <row r="486" spans="1:6" x14ac:dyDescent="0.2">
      <c r="A486" s="12">
        <v>43798</v>
      </c>
      <c r="B486">
        <v>20101810000</v>
      </c>
      <c r="C486">
        <f t="shared" si="21"/>
        <v>30</v>
      </c>
      <c r="D486">
        <f t="shared" si="23"/>
        <v>36955114333.333336</v>
      </c>
      <c r="E486">
        <f>AVERAGE(B$2:B486)</f>
        <v>23719842164.948452</v>
      </c>
      <c r="F486">
        <f t="shared" si="22"/>
        <v>18625413941.712326</v>
      </c>
    </row>
    <row r="487" spans="1:6" x14ac:dyDescent="0.2">
      <c r="A487" s="12">
        <v>43801</v>
      </c>
      <c r="B487">
        <v>25373910000</v>
      </c>
      <c r="C487">
        <f t="shared" si="21"/>
        <v>30</v>
      </c>
      <c r="D487">
        <f t="shared" si="23"/>
        <v>36645073333.333336</v>
      </c>
      <c r="E487">
        <f>AVERAGE(B$2:B487)</f>
        <v>23723245596.707817</v>
      </c>
      <c r="F487">
        <f t="shared" si="22"/>
        <v>20609216771.905697</v>
      </c>
    </row>
    <row r="488" spans="1:6" x14ac:dyDescent="0.2">
      <c r="A488" s="12">
        <v>43802</v>
      </c>
      <c r="B488">
        <v>29178240000</v>
      </c>
      <c r="C488">
        <f t="shared" si="21"/>
        <v>30</v>
      </c>
      <c r="D488">
        <f t="shared" si="23"/>
        <v>35975961333.333336</v>
      </c>
      <c r="E488">
        <f>AVERAGE(B$2:B488)</f>
        <v>23734446817.248459</v>
      </c>
      <c r="F488">
        <f t="shared" si="22"/>
        <v>21761479754.021606</v>
      </c>
    </row>
    <row r="489" spans="1:6" x14ac:dyDescent="0.2">
      <c r="A489" s="12">
        <v>43803</v>
      </c>
      <c r="B489">
        <v>20582070000</v>
      </c>
      <c r="C489">
        <f t="shared" si="21"/>
        <v>30</v>
      </c>
      <c r="D489">
        <f t="shared" si="23"/>
        <v>35868155000</v>
      </c>
      <c r="E489">
        <f>AVERAGE(B$2:B489)</f>
        <v>23727987028.688526</v>
      </c>
      <c r="F489">
        <f t="shared" si="22"/>
        <v>18828956103.452602</v>
      </c>
    </row>
    <row r="490" spans="1:6" x14ac:dyDescent="0.2">
      <c r="A490" s="12">
        <v>43804</v>
      </c>
      <c r="B490">
        <v>11710550000</v>
      </c>
      <c r="C490">
        <f t="shared" si="21"/>
        <v>30</v>
      </c>
      <c r="D490">
        <f t="shared" si="23"/>
        <v>34497085666.666664</v>
      </c>
      <c r="E490">
        <f>AVERAGE(B$2:B490)</f>
        <v>23703411492.842537</v>
      </c>
      <c r="F490">
        <f t="shared" si="22"/>
        <v>13983424076.960663</v>
      </c>
    </row>
    <row r="491" spans="1:6" x14ac:dyDescent="0.2">
      <c r="A491" s="12">
        <v>43805</v>
      </c>
      <c r="B491">
        <v>16951700000</v>
      </c>
      <c r="C491">
        <f t="shared" si="21"/>
        <v>30</v>
      </c>
      <c r="D491">
        <f t="shared" si="23"/>
        <v>34102122000</v>
      </c>
      <c r="E491">
        <f>AVERAGE(B$2:B491)</f>
        <v>23689632489.795918</v>
      </c>
      <c r="F491">
        <f t="shared" si="22"/>
        <v>17149050398.874727</v>
      </c>
    </row>
    <row r="492" spans="1:6" x14ac:dyDescent="0.2">
      <c r="A492" s="12">
        <v>43808</v>
      </c>
      <c r="B492">
        <v>18230990000</v>
      </c>
      <c r="C492">
        <f t="shared" si="21"/>
        <v>30</v>
      </c>
      <c r="D492">
        <f t="shared" si="23"/>
        <v>33704655666.666668</v>
      </c>
      <c r="E492">
        <f>AVERAGE(B$2:B492)</f>
        <v>23678515091.649696</v>
      </c>
      <c r="F492">
        <f t="shared" si="22"/>
        <v>17780139589.495148</v>
      </c>
    </row>
    <row r="493" spans="1:6" x14ac:dyDescent="0.2">
      <c r="A493" s="12">
        <v>43809</v>
      </c>
      <c r="B493">
        <v>17772140000</v>
      </c>
      <c r="C493">
        <f t="shared" si="21"/>
        <v>30</v>
      </c>
      <c r="D493">
        <f t="shared" si="23"/>
        <v>33538314666.666668</v>
      </c>
      <c r="E493">
        <f>AVERAGE(B$2:B493)</f>
        <v>23666510264.227642</v>
      </c>
      <c r="F493">
        <f t="shared" si="22"/>
        <v>17559070787.533821</v>
      </c>
    </row>
    <row r="494" spans="1:6" x14ac:dyDescent="0.2">
      <c r="A494" s="12">
        <v>43810</v>
      </c>
      <c r="B494">
        <v>12325440000</v>
      </c>
      <c r="C494">
        <f t="shared" si="21"/>
        <v>30</v>
      </c>
      <c r="D494">
        <f t="shared" si="23"/>
        <v>33467497333.333332</v>
      </c>
      <c r="E494">
        <f>AVERAGE(B$2:B494)</f>
        <v>23643506064.908722</v>
      </c>
      <c r="F494">
        <f t="shared" si="22"/>
        <v>14412710243.832745</v>
      </c>
    </row>
    <row r="495" spans="1:6" x14ac:dyDescent="0.2">
      <c r="A495" s="12">
        <v>43811</v>
      </c>
      <c r="B495">
        <v>16767920000</v>
      </c>
      <c r="C495">
        <f t="shared" si="21"/>
        <v>30</v>
      </c>
      <c r="D495">
        <f t="shared" si="23"/>
        <v>32856750333.333332</v>
      </c>
      <c r="E495">
        <f>AVERAGE(B$2:B495)</f>
        <v>23629587874.493927</v>
      </c>
      <c r="F495">
        <f t="shared" si="22"/>
        <v>17054501839.651081</v>
      </c>
    </row>
    <row r="496" spans="1:6" x14ac:dyDescent="0.2">
      <c r="A496" s="12">
        <v>43812</v>
      </c>
      <c r="B496">
        <v>43213490000</v>
      </c>
      <c r="C496">
        <f t="shared" si="21"/>
        <v>30</v>
      </c>
      <c r="D496">
        <f t="shared" si="23"/>
        <v>33362504333.333332</v>
      </c>
      <c r="E496">
        <f>AVERAGE(B$2:B496)</f>
        <v>23669151313.131313</v>
      </c>
      <c r="F496">
        <f t="shared" si="22"/>
        <v>24760344111.075558</v>
      </c>
    </row>
    <row r="497" spans="1:6" x14ac:dyDescent="0.2">
      <c r="A497" s="12">
        <v>43815</v>
      </c>
      <c r="B497">
        <v>27018880000</v>
      </c>
      <c r="C497">
        <f t="shared" si="21"/>
        <v>30</v>
      </c>
      <c r="D497">
        <f t="shared" si="23"/>
        <v>33724409333.333332</v>
      </c>
      <c r="E497">
        <f>AVERAGE(B$2:B497)</f>
        <v>23675904798.387096</v>
      </c>
      <c r="F497">
        <f t="shared" si="22"/>
        <v>21131696075.427658</v>
      </c>
    </row>
    <row r="498" spans="1:6" x14ac:dyDescent="0.2">
      <c r="A498" s="12">
        <v>43816</v>
      </c>
      <c r="B498">
        <v>14646760000</v>
      </c>
      <c r="C498">
        <f t="shared" si="21"/>
        <v>30</v>
      </c>
      <c r="D498">
        <f t="shared" si="23"/>
        <v>33194979333.333332</v>
      </c>
      <c r="E498">
        <f>AVERAGE(B$2:B498)</f>
        <v>23657737505.030182</v>
      </c>
      <c r="F498">
        <f t="shared" si="22"/>
        <v>15884628672.899799</v>
      </c>
    </row>
    <row r="499" spans="1:6" x14ac:dyDescent="0.2">
      <c r="A499" s="12">
        <v>43817</v>
      </c>
      <c r="B499">
        <v>22028440000</v>
      </c>
      <c r="C499">
        <f t="shared" si="21"/>
        <v>30</v>
      </c>
      <c r="D499">
        <f t="shared" si="23"/>
        <v>30948177000</v>
      </c>
      <c r="E499">
        <f>AVERAGE(B$2:B499)</f>
        <v>23654465823.293171</v>
      </c>
      <c r="F499">
        <f t="shared" si="22"/>
        <v>19411961092.538273</v>
      </c>
    </row>
    <row r="500" spans="1:6" x14ac:dyDescent="0.2">
      <c r="A500" s="12">
        <v>43818</v>
      </c>
      <c r="B500">
        <v>34811530000</v>
      </c>
      <c r="C500">
        <f t="shared" si="21"/>
        <v>30</v>
      </c>
      <c r="D500">
        <f t="shared" si="23"/>
        <v>30420294333.333332</v>
      </c>
      <c r="E500">
        <f>AVERAGE(B$2:B500)</f>
        <v>23676824669.338676</v>
      </c>
      <c r="F500">
        <f t="shared" si="22"/>
        <v>23159000095.719955</v>
      </c>
    </row>
    <row r="501" spans="1:6" x14ac:dyDescent="0.2">
      <c r="A501" s="12">
        <v>43819</v>
      </c>
      <c r="B501">
        <v>17222250000</v>
      </c>
      <c r="C501">
        <f t="shared" si="21"/>
        <v>30</v>
      </c>
      <c r="D501">
        <f t="shared" si="23"/>
        <v>27635330333.333332</v>
      </c>
      <c r="E501">
        <f>AVERAGE(B$2:B501)</f>
        <v>23663915520</v>
      </c>
      <c r="F501">
        <f t="shared" si="22"/>
        <v>17286410083.069885</v>
      </c>
    </row>
    <row r="502" spans="1:6" x14ac:dyDescent="0.2">
      <c r="A502" s="12">
        <v>43822</v>
      </c>
      <c r="B502">
        <v>11768820000</v>
      </c>
      <c r="C502">
        <f t="shared" si="21"/>
        <v>30</v>
      </c>
      <c r="D502">
        <f t="shared" si="23"/>
        <v>24857621333.333332</v>
      </c>
      <c r="E502">
        <f>AVERAGE(B$2:B502)</f>
        <v>23640172814.371258</v>
      </c>
      <c r="F502">
        <f t="shared" si="22"/>
        <v>14024882958.68079</v>
      </c>
    </row>
    <row r="503" spans="1:6" x14ac:dyDescent="0.2">
      <c r="A503" s="12">
        <v>43823</v>
      </c>
      <c r="B503">
        <v>9563230000</v>
      </c>
      <c r="C503">
        <f t="shared" si="21"/>
        <v>30</v>
      </c>
      <c r="D503">
        <f t="shared" si="23"/>
        <v>22674433000</v>
      </c>
      <c r="E503">
        <f>AVERAGE(B$2:B503)</f>
        <v>23612131095.617531</v>
      </c>
      <c r="F503">
        <f t="shared" si="22"/>
        <v>12330412100.305117</v>
      </c>
    </row>
    <row r="504" spans="1:6" x14ac:dyDescent="0.2">
      <c r="A504" s="12">
        <v>43824</v>
      </c>
      <c r="B504">
        <v>12414020000</v>
      </c>
      <c r="C504">
        <f t="shared" si="21"/>
        <v>30</v>
      </c>
      <c r="D504">
        <f t="shared" si="23"/>
        <v>20718596000</v>
      </c>
      <c r="E504">
        <f>AVERAGE(B$2:B504)</f>
        <v>23589868449.304176</v>
      </c>
      <c r="F504">
        <f t="shared" si="22"/>
        <v>14473090889.488922</v>
      </c>
    </row>
    <row r="505" spans="1:6" x14ac:dyDescent="0.2">
      <c r="A505" s="12">
        <v>43825</v>
      </c>
      <c r="B505">
        <v>10094310000</v>
      </c>
      <c r="C505">
        <f t="shared" si="21"/>
        <v>30</v>
      </c>
      <c r="D505">
        <f t="shared" si="23"/>
        <v>19469328666.666668</v>
      </c>
      <c r="E505">
        <f>AVERAGE(B$2:B505)</f>
        <v>23563091547.619049</v>
      </c>
      <c r="F505">
        <f t="shared" si="22"/>
        <v>12763314274.288986</v>
      </c>
    </row>
    <row r="506" spans="1:6" x14ac:dyDescent="0.2">
      <c r="A506" s="12">
        <v>43826</v>
      </c>
      <c r="B506">
        <v>15448460000</v>
      </c>
      <c r="C506">
        <f t="shared" si="21"/>
        <v>30</v>
      </c>
      <c r="D506">
        <f t="shared" si="23"/>
        <v>19213519666.666668</v>
      </c>
      <c r="E506">
        <f>AVERAGE(B$2:B506)</f>
        <v>23547022970.297031</v>
      </c>
      <c r="F506">
        <f t="shared" si="22"/>
        <v>16344573555.092743</v>
      </c>
    </row>
    <row r="507" spans="1:6" x14ac:dyDescent="0.2">
      <c r="A507" s="12">
        <v>43829</v>
      </c>
      <c r="B507">
        <v>11833280000</v>
      </c>
      <c r="C507">
        <f t="shared" si="21"/>
        <v>30</v>
      </c>
      <c r="D507">
        <f t="shared" si="23"/>
        <v>18792777000</v>
      </c>
      <c r="E507">
        <f>AVERAGE(B$2:B507)</f>
        <v>23523873280.632412</v>
      </c>
      <c r="F507">
        <f t="shared" si="22"/>
        <v>14070553132.04038</v>
      </c>
    </row>
    <row r="508" spans="1:6" x14ac:dyDescent="0.2">
      <c r="A508" s="12"/>
    </row>
    <row r="509" spans="1:6" x14ac:dyDescent="0.2">
      <c r="A509" s="12"/>
    </row>
    <row r="510" spans="1:6" x14ac:dyDescent="0.2">
      <c r="A510" s="12"/>
    </row>
    <row r="511" spans="1:6" x14ac:dyDescent="0.2">
      <c r="A511" s="12"/>
    </row>
    <row r="512" spans="1:6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3"/>
  <sheetViews>
    <sheetView workbookViewId="0">
      <selection activeCell="D4" sqref="D4"/>
    </sheetView>
  </sheetViews>
  <sheetFormatPr baseColWidth="10" defaultColWidth="8.83203125" defaultRowHeight="15" x14ac:dyDescent="0.2"/>
  <cols>
    <col min="1" max="15" width="15.5" customWidth="1"/>
  </cols>
  <sheetData>
    <row r="1" spans="1:15" ht="19" x14ac:dyDescent="0.25">
      <c r="A1" s="100" t="s">
        <v>40</v>
      </c>
      <c r="B1" s="100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 ht="19" x14ac:dyDescent="0.25">
      <c r="A2" s="100"/>
      <c r="B2" s="100"/>
      <c r="C2" s="56">
        <v>1</v>
      </c>
      <c r="D2" s="56">
        <v>2</v>
      </c>
      <c r="E2" s="56">
        <v>3</v>
      </c>
      <c r="F2" s="56">
        <v>4</v>
      </c>
      <c r="G2" s="56">
        <v>5</v>
      </c>
      <c r="H2" s="56">
        <v>6</v>
      </c>
      <c r="I2" s="56">
        <v>7</v>
      </c>
      <c r="J2" s="56">
        <v>8</v>
      </c>
      <c r="K2" s="56">
        <v>9</v>
      </c>
      <c r="L2" s="56">
        <v>10</v>
      </c>
      <c r="M2" s="56">
        <v>11</v>
      </c>
      <c r="N2" s="56">
        <v>12</v>
      </c>
      <c r="O2" s="56">
        <v>13</v>
      </c>
    </row>
    <row r="3" spans="1:15" ht="15" customHeight="1" x14ac:dyDescent="0.2">
      <c r="A3" s="100"/>
      <c r="B3" s="100"/>
      <c r="C3" s="55">
        <v>-0.40308186651667932</v>
      </c>
      <c r="D3" s="55">
        <v>-0.35311673610966049</v>
      </c>
      <c r="E3" s="55">
        <v>-0.55558307400243612</v>
      </c>
      <c r="F3" s="49">
        <v>-0.74178121783135076</v>
      </c>
      <c r="G3" s="49">
        <v>-0.37911427351445803</v>
      </c>
      <c r="H3" s="49">
        <v>-0.19430600102396295</v>
      </c>
      <c r="I3" s="54">
        <v>-7.1096097233741473E-3</v>
      </c>
      <c r="J3" s="54">
        <v>-2.9670933884882518E-2</v>
      </c>
      <c r="K3" s="54">
        <v>-0.94287121470397872</v>
      </c>
      <c r="L3" s="53">
        <v>0.45922692161550321</v>
      </c>
      <c r="M3" s="53">
        <v>0.32455714411271469</v>
      </c>
      <c r="N3" s="53">
        <v>0.8705849783202102</v>
      </c>
      <c r="O3" s="52">
        <v>-0.61991826276830908</v>
      </c>
    </row>
    <row r="4" spans="1:15" ht="34.5" customHeight="1" x14ac:dyDescent="0.2">
      <c r="A4" s="51" t="s">
        <v>7</v>
      </c>
      <c r="B4" s="51" t="s">
        <v>39</v>
      </c>
      <c r="C4" s="51" t="s">
        <v>38</v>
      </c>
      <c r="D4" s="51" t="s">
        <v>37</v>
      </c>
      <c r="E4" s="51" t="s">
        <v>36</v>
      </c>
      <c r="F4" s="51" t="s">
        <v>35</v>
      </c>
      <c r="G4" s="51" t="s">
        <v>34</v>
      </c>
      <c r="H4" s="51" t="s">
        <v>33</v>
      </c>
      <c r="I4" s="51"/>
      <c r="J4" s="51"/>
      <c r="K4" s="51"/>
      <c r="L4" s="51"/>
      <c r="M4" s="51"/>
      <c r="N4" s="51"/>
      <c r="O4" s="51"/>
    </row>
    <row r="5" spans="1:15" x14ac:dyDescent="0.2">
      <c r="A5" s="12">
        <v>43101</v>
      </c>
      <c r="B5">
        <v>44793980000</v>
      </c>
      <c r="C5" s="50">
        <f t="shared" ref="C5:C36" si="0">B5/(MAX($B$5:$B$1000)*1.1)</f>
        <v>0.10735077228243328</v>
      </c>
    </row>
    <row r="6" spans="1:15" x14ac:dyDescent="0.2">
      <c r="A6" s="12">
        <v>43108</v>
      </c>
      <c r="B6">
        <v>94538310000</v>
      </c>
      <c r="C6" s="50">
        <f t="shared" si="0"/>
        <v>0.22656527928029807</v>
      </c>
      <c r="F6" s="9">
        <f>SUM(E14:E1000)</f>
        <v>2.1079812271060221</v>
      </c>
      <c r="G6" s="9">
        <f>MAX(B5:B1000)*1.1</f>
        <v>417267422000.00006</v>
      </c>
      <c r="H6" s="47">
        <f>D283*G6</f>
        <v>0</v>
      </c>
    </row>
    <row r="7" spans="1:15" x14ac:dyDescent="0.2">
      <c r="A7" s="12">
        <v>43115</v>
      </c>
      <c r="B7">
        <v>93493510000</v>
      </c>
      <c r="C7" s="50">
        <f t="shared" si="0"/>
        <v>0.22406136944954208</v>
      </c>
    </row>
    <row r="8" spans="1:15" ht="15" customHeight="1" x14ac:dyDescent="0.2">
      <c r="A8" s="12">
        <v>43122</v>
      </c>
      <c r="B8">
        <v>87032760000</v>
      </c>
      <c r="C8" s="49">
        <f t="shared" si="0"/>
        <v>0.20857789372303306</v>
      </c>
      <c r="G8" s="58"/>
      <c r="H8" s="58"/>
      <c r="I8" s="58"/>
      <c r="J8" s="58"/>
      <c r="K8" s="58"/>
      <c r="L8" s="13"/>
      <c r="M8" s="13"/>
      <c r="N8" s="13"/>
    </row>
    <row r="9" spans="1:15" x14ac:dyDescent="0.2">
      <c r="A9" s="12">
        <v>43129</v>
      </c>
      <c r="B9">
        <v>73093330000</v>
      </c>
      <c r="C9" s="49">
        <f t="shared" si="0"/>
        <v>0.17517142759350138</v>
      </c>
      <c r="G9" s="58"/>
      <c r="H9" s="58"/>
      <c r="I9" s="58"/>
      <c r="J9" s="58"/>
      <c r="K9" s="58"/>
      <c r="L9" s="13"/>
      <c r="M9" s="13"/>
      <c r="N9" s="13"/>
    </row>
    <row r="10" spans="1:15" x14ac:dyDescent="0.2">
      <c r="A10" s="12">
        <v>43136</v>
      </c>
      <c r="B10">
        <v>135599220000</v>
      </c>
      <c r="C10" s="49">
        <f t="shared" si="0"/>
        <v>0.32496958269605813</v>
      </c>
      <c r="G10" s="58"/>
      <c r="H10" s="58"/>
      <c r="I10" s="58"/>
      <c r="J10" s="58"/>
      <c r="K10" s="58"/>
      <c r="L10" s="13"/>
      <c r="M10" s="13"/>
      <c r="N10" s="13"/>
    </row>
    <row r="11" spans="1:15" x14ac:dyDescent="0.2">
      <c r="A11" s="12">
        <v>43143</v>
      </c>
      <c r="B11">
        <v>78066040000</v>
      </c>
      <c r="C11" s="48">
        <f t="shared" si="0"/>
        <v>0.18708874904688819</v>
      </c>
      <c r="G11" s="58"/>
      <c r="H11" s="58"/>
      <c r="I11" s="58"/>
      <c r="J11" s="58"/>
      <c r="K11" s="58"/>
      <c r="L11" s="13"/>
      <c r="M11" s="13"/>
      <c r="N11" s="13"/>
    </row>
    <row r="12" spans="1:15" x14ac:dyDescent="0.2">
      <c r="A12" s="12">
        <v>43150</v>
      </c>
      <c r="B12">
        <v>120723650000</v>
      </c>
      <c r="C12" s="48">
        <f t="shared" si="0"/>
        <v>0.28931961527540478</v>
      </c>
      <c r="G12" s="58"/>
      <c r="H12" s="58"/>
      <c r="I12" s="58"/>
      <c r="J12" s="58"/>
      <c r="K12" s="58"/>
      <c r="L12" s="13"/>
      <c r="M12" s="13"/>
      <c r="N12" s="13"/>
    </row>
    <row r="13" spans="1:15" x14ac:dyDescent="0.2">
      <c r="A13" s="12">
        <v>43157</v>
      </c>
      <c r="B13">
        <v>251219170000</v>
      </c>
      <c r="C13" s="48">
        <f t="shared" si="0"/>
        <v>0.60205795313682542</v>
      </c>
      <c r="G13" s="13"/>
      <c r="H13" s="13"/>
      <c r="I13" s="13"/>
      <c r="J13" s="13"/>
      <c r="K13" s="13"/>
      <c r="L13" s="13"/>
      <c r="M13" s="13"/>
      <c r="N13" s="13"/>
    </row>
    <row r="14" spans="1:15" x14ac:dyDescent="0.2">
      <c r="A14" s="12">
        <v>43164</v>
      </c>
      <c r="B14">
        <v>114457300000</v>
      </c>
      <c r="C14">
        <f t="shared" si="0"/>
        <v>0.27430202782521562</v>
      </c>
      <c r="D14">
        <f t="shared" ref="D14:D45" si="1">TANH(SUM(TANH(SUM(C5*$C$3,C6*$D$3,C7*$E$3))*$L$3,TANH(SUM(C8*$F$3,C9*$G$3,C10*$H$3))*$M$3,TANH(SUM(C11*$I$3,C12*$J$3,C13*$K$3))*$N$3))*$O$3</f>
        <v>0.35640743091418658</v>
      </c>
      <c r="E14">
        <f t="shared" ref="E14:E45" si="2">(C14-D14)*(C14-D14)</f>
        <v>6.7412972164024023E-3</v>
      </c>
      <c r="G14" s="99"/>
      <c r="H14" s="99"/>
      <c r="I14" s="99"/>
      <c r="J14" s="99"/>
      <c r="K14" s="99"/>
      <c r="L14" s="13"/>
      <c r="M14" s="13"/>
      <c r="N14" s="13"/>
    </row>
    <row r="15" spans="1:15" x14ac:dyDescent="0.2">
      <c r="A15" s="12">
        <v>43171</v>
      </c>
      <c r="B15">
        <v>162195390000</v>
      </c>
      <c r="C15">
        <f t="shared" si="0"/>
        <v>0.38870849112203149</v>
      </c>
      <c r="D15">
        <f t="shared" si="1"/>
        <v>0.26451482184778957</v>
      </c>
      <c r="E15">
        <f t="shared" si="2"/>
        <v>1.5424067487799779E-2</v>
      </c>
      <c r="G15" s="99"/>
      <c r="H15" s="99"/>
      <c r="I15" s="99"/>
      <c r="J15" s="99"/>
      <c r="K15" s="99"/>
      <c r="L15" s="13"/>
      <c r="M15" s="13"/>
      <c r="N15" s="13"/>
    </row>
    <row r="16" spans="1:15" x14ac:dyDescent="0.2">
      <c r="A16" s="12">
        <v>43178</v>
      </c>
      <c r="B16">
        <v>107570720000</v>
      </c>
      <c r="C16">
        <f t="shared" si="0"/>
        <v>0.25779803149837083</v>
      </c>
      <c r="D16">
        <f t="shared" si="1"/>
        <v>0.30872924295556303</v>
      </c>
      <c r="E16">
        <f t="shared" si="2"/>
        <v>2.5939883004972267E-3</v>
      </c>
      <c r="G16" s="99"/>
      <c r="H16" s="99"/>
      <c r="I16" s="99"/>
      <c r="J16" s="99"/>
      <c r="K16" s="99"/>
      <c r="L16" s="13"/>
      <c r="M16" s="13"/>
      <c r="N16" s="13"/>
    </row>
    <row r="17" spans="1:14" x14ac:dyDescent="0.2">
      <c r="A17" s="12">
        <v>43185</v>
      </c>
      <c r="B17">
        <v>96095940000</v>
      </c>
      <c r="C17">
        <f t="shared" si="0"/>
        <v>0.2302982090943107</v>
      </c>
      <c r="D17">
        <f t="shared" si="1"/>
        <v>0.27513895547952438</v>
      </c>
      <c r="E17">
        <f t="shared" si="2"/>
        <v>2.010692536383054E-3</v>
      </c>
      <c r="G17" s="99"/>
      <c r="H17" s="99"/>
      <c r="I17" s="99"/>
      <c r="J17" s="99"/>
      <c r="K17" s="99"/>
      <c r="L17" s="13"/>
      <c r="M17" s="13"/>
      <c r="N17" s="13"/>
    </row>
    <row r="18" spans="1:14" x14ac:dyDescent="0.2">
      <c r="A18" s="12">
        <v>43192</v>
      </c>
      <c r="B18">
        <v>225872710000</v>
      </c>
      <c r="C18">
        <f t="shared" si="0"/>
        <v>0.54131403050200255</v>
      </c>
      <c r="D18">
        <f t="shared" si="1"/>
        <v>0.27316155210871207</v>
      </c>
      <c r="E18">
        <f t="shared" si="2"/>
        <v>7.1905751668464121E-2</v>
      </c>
      <c r="G18" s="13"/>
      <c r="H18" s="13"/>
      <c r="I18" s="13"/>
      <c r="J18" s="13"/>
      <c r="K18" s="13"/>
      <c r="L18" s="13"/>
      <c r="M18" s="13"/>
      <c r="N18" s="13"/>
    </row>
    <row r="19" spans="1:14" x14ac:dyDescent="0.2">
      <c r="A19" s="12">
        <v>43199</v>
      </c>
      <c r="B19">
        <v>288233930000</v>
      </c>
      <c r="C19">
        <f t="shared" si="0"/>
        <v>0.69076547749275274</v>
      </c>
      <c r="D19">
        <f t="shared" si="1"/>
        <v>0.39489650247783581</v>
      </c>
      <c r="E19">
        <f t="shared" si="2"/>
        <v>8.7538450376377544E-2</v>
      </c>
      <c r="G19" s="13"/>
      <c r="H19" s="13"/>
      <c r="I19" s="13"/>
      <c r="J19" s="13"/>
      <c r="K19" s="13"/>
      <c r="L19" s="13"/>
      <c r="M19" s="13"/>
      <c r="N19" s="13"/>
    </row>
    <row r="20" spans="1:14" x14ac:dyDescent="0.2">
      <c r="A20" s="12">
        <v>43206</v>
      </c>
      <c r="B20">
        <v>124005200000</v>
      </c>
      <c r="C20">
        <f t="shared" si="0"/>
        <v>0.29718399631016479</v>
      </c>
      <c r="D20">
        <f t="shared" si="1"/>
        <v>0.4280262475743995</v>
      </c>
      <c r="E20">
        <f t="shared" si="2"/>
        <v>1.7119694715893131E-2</v>
      </c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12">
        <v>43213</v>
      </c>
      <c r="B21">
        <v>98389410000</v>
      </c>
      <c r="C21">
        <f t="shared" si="0"/>
        <v>0.23579461230980064</v>
      </c>
      <c r="D21">
        <f t="shared" si="1"/>
        <v>0.33050474359287602</v>
      </c>
      <c r="E21">
        <f t="shared" si="2"/>
        <v>8.9700089676573724E-3</v>
      </c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12">
        <v>43220</v>
      </c>
      <c r="B22">
        <v>48877810000</v>
      </c>
      <c r="C22">
        <f t="shared" si="0"/>
        <v>0.11713785314397249</v>
      </c>
      <c r="D22">
        <f t="shared" si="1"/>
        <v>0.31133804849794167</v>
      </c>
      <c r="E22">
        <f t="shared" si="2"/>
        <v>3.771371587551979E-2</v>
      </c>
      <c r="G22" s="13"/>
      <c r="H22" s="13"/>
      <c r="I22" s="13"/>
      <c r="J22" s="13"/>
      <c r="K22" s="13"/>
      <c r="L22" s="13"/>
      <c r="M22" s="13"/>
      <c r="N22" s="13"/>
    </row>
    <row r="23" spans="1:14" x14ac:dyDescent="0.2">
      <c r="A23" s="12">
        <v>43227</v>
      </c>
      <c r="B23">
        <v>69691840000</v>
      </c>
      <c r="C23">
        <f t="shared" si="0"/>
        <v>0.16701960499566629</v>
      </c>
      <c r="D23">
        <f t="shared" si="1"/>
        <v>0.24978158078539592</v>
      </c>
      <c r="E23">
        <f t="shared" si="2"/>
        <v>6.8495446366197933E-3</v>
      </c>
      <c r="G23" s="13"/>
      <c r="H23" s="13"/>
      <c r="I23" s="13"/>
      <c r="J23" s="13"/>
      <c r="K23" s="13"/>
      <c r="L23" s="13"/>
      <c r="M23" s="13"/>
      <c r="N23" s="13"/>
    </row>
    <row r="24" spans="1:14" x14ac:dyDescent="0.2">
      <c r="A24" s="12">
        <v>43234</v>
      </c>
      <c r="B24">
        <v>136344240000</v>
      </c>
      <c r="C24">
        <f t="shared" si="0"/>
        <v>0.3267550563772505</v>
      </c>
      <c r="D24">
        <f t="shared" si="1"/>
        <v>0.28921568432029882</v>
      </c>
      <c r="E24">
        <f t="shared" si="2"/>
        <v>1.4092044544302446E-3</v>
      </c>
      <c r="G24" s="13"/>
      <c r="H24" s="13"/>
      <c r="I24" s="13"/>
      <c r="J24" s="13"/>
      <c r="K24" s="13"/>
      <c r="L24" s="13"/>
      <c r="M24" s="13"/>
      <c r="N24" s="13"/>
    </row>
    <row r="25" spans="1:14" x14ac:dyDescent="0.2">
      <c r="A25" s="12">
        <v>43241</v>
      </c>
      <c r="B25">
        <v>74160860000</v>
      </c>
      <c r="C25">
        <f t="shared" si="0"/>
        <v>0.17772981088372625</v>
      </c>
      <c r="D25">
        <f t="shared" si="1"/>
        <v>0.35927594912172667</v>
      </c>
      <c r="E25">
        <f t="shared" si="2"/>
        <v>3.295900030913116E-2</v>
      </c>
      <c r="G25" s="13"/>
      <c r="H25" s="13"/>
      <c r="I25" s="13"/>
      <c r="J25" s="13"/>
      <c r="K25" s="13"/>
      <c r="L25" s="13"/>
      <c r="M25" s="13"/>
      <c r="N25" s="13"/>
    </row>
    <row r="26" spans="1:14" x14ac:dyDescent="0.2">
      <c r="A26" s="12">
        <v>43248</v>
      </c>
      <c r="B26">
        <v>263217860000</v>
      </c>
      <c r="C26">
        <f t="shared" si="0"/>
        <v>0.63081334923865673</v>
      </c>
      <c r="D26">
        <f t="shared" si="1"/>
        <v>0.2989164207365872</v>
      </c>
      <c r="E26">
        <f t="shared" si="2"/>
        <v>0.11015557114910786</v>
      </c>
      <c r="G26" s="13"/>
      <c r="H26" s="13"/>
      <c r="I26" s="13"/>
      <c r="J26" s="13"/>
      <c r="K26" s="13"/>
      <c r="L26" s="13"/>
      <c r="M26" s="13"/>
      <c r="N26" s="13"/>
    </row>
    <row r="27" spans="1:14" x14ac:dyDescent="0.2">
      <c r="A27" s="12">
        <v>43255</v>
      </c>
      <c r="B27">
        <v>129552370000</v>
      </c>
      <c r="C27">
        <f t="shared" si="0"/>
        <v>0.31047803679243374</v>
      </c>
      <c r="D27">
        <f t="shared" si="1"/>
        <v>0.41318224463520242</v>
      </c>
      <c r="E27">
        <f t="shared" si="2"/>
        <v>1.0548154308610627E-2</v>
      </c>
      <c r="G27" s="13"/>
      <c r="H27" s="13"/>
      <c r="I27" s="13"/>
      <c r="J27" s="13"/>
      <c r="K27" s="13"/>
      <c r="L27" s="13"/>
      <c r="M27" s="13"/>
      <c r="N27" s="13"/>
    </row>
    <row r="28" spans="1:14" x14ac:dyDescent="0.2">
      <c r="A28" s="12">
        <v>43262</v>
      </c>
      <c r="B28">
        <v>85570400000</v>
      </c>
      <c r="C28">
        <f t="shared" si="0"/>
        <v>0.20507328271604197</v>
      </c>
      <c r="D28">
        <f t="shared" si="1"/>
        <v>0.31000547404424827</v>
      </c>
      <c r="E28">
        <f t="shared" si="2"/>
        <v>1.1010764776939293E-2</v>
      </c>
      <c r="G28" s="13"/>
      <c r="H28" s="13"/>
      <c r="I28" s="13"/>
      <c r="J28" s="13"/>
      <c r="K28" s="13"/>
      <c r="L28" s="13"/>
      <c r="M28" s="13"/>
      <c r="N28" s="13"/>
    </row>
    <row r="29" spans="1:14" x14ac:dyDescent="0.2">
      <c r="A29" s="12">
        <v>43269</v>
      </c>
      <c r="B29">
        <v>146010140000</v>
      </c>
      <c r="C29">
        <f t="shared" si="0"/>
        <v>0.34991981712869014</v>
      </c>
      <c r="D29">
        <f t="shared" si="1"/>
        <v>0.22874506945395723</v>
      </c>
      <c r="E29">
        <f t="shared" si="2"/>
        <v>1.4683319474035188E-2</v>
      </c>
      <c r="G29" s="13"/>
      <c r="H29" s="13"/>
      <c r="I29" s="13"/>
      <c r="J29" s="13"/>
      <c r="K29" s="13"/>
      <c r="L29" s="13"/>
      <c r="M29" s="13"/>
      <c r="N29" s="13"/>
    </row>
    <row r="30" spans="1:14" x14ac:dyDescent="0.2">
      <c r="A30" s="12">
        <v>43276</v>
      </c>
      <c r="B30">
        <v>103167050000</v>
      </c>
      <c r="C30">
        <f t="shared" si="0"/>
        <v>0.24724443980196467</v>
      </c>
      <c r="D30">
        <f t="shared" si="1"/>
        <v>0.29582175386325343</v>
      </c>
      <c r="E30">
        <f t="shared" si="2"/>
        <v>2.3597554414090827E-3</v>
      </c>
      <c r="G30" s="13"/>
      <c r="H30" s="13"/>
      <c r="I30" s="13"/>
      <c r="J30" s="13"/>
      <c r="K30" s="13"/>
      <c r="L30" s="13"/>
      <c r="M30" s="13"/>
      <c r="N30" s="13"/>
    </row>
    <row r="31" spans="1:14" x14ac:dyDescent="0.2">
      <c r="A31" s="12">
        <v>43283</v>
      </c>
      <c r="B31">
        <v>77205860000</v>
      </c>
      <c r="C31">
        <f t="shared" si="0"/>
        <v>0.18502728928595819</v>
      </c>
      <c r="D31">
        <f t="shared" si="1"/>
        <v>0.27144961091858971</v>
      </c>
      <c r="E31">
        <f t="shared" si="2"/>
        <v>7.4688176763740115E-3</v>
      </c>
    </row>
    <row r="32" spans="1:14" x14ac:dyDescent="0.2">
      <c r="A32" s="12">
        <v>43290</v>
      </c>
      <c r="B32">
        <v>80018860000</v>
      </c>
      <c r="C32">
        <f t="shared" si="0"/>
        <v>0.19176876933373435</v>
      </c>
      <c r="D32">
        <f t="shared" si="1"/>
        <v>0.26898096616995026</v>
      </c>
      <c r="E32">
        <f t="shared" si="2"/>
        <v>5.9617233402745502E-3</v>
      </c>
    </row>
    <row r="33" spans="1:5" x14ac:dyDescent="0.2">
      <c r="A33" s="12">
        <v>43297</v>
      </c>
      <c r="B33">
        <v>77040830000</v>
      </c>
      <c r="C33">
        <f t="shared" si="0"/>
        <v>0.18463178752545889</v>
      </c>
      <c r="D33">
        <f t="shared" si="1"/>
        <v>0.28964798786723045</v>
      </c>
      <c r="E33">
        <f t="shared" si="2"/>
        <v>1.10284023342231E-2</v>
      </c>
    </row>
    <row r="34" spans="1:5" x14ac:dyDescent="0.2">
      <c r="A34" s="12">
        <v>43304</v>
      </c>
      <c r="B34">
        <v>48578780000</v>
      </c>
      <c r="C34">
        <f t="shared" si="0"/>
        <v>0.11642121440288236</v>
      </c>
      <c r="D34">
        <f t="shared" si="1"/>
        <v>0.26673264849943307</v>
      </c>
      <c r="E34">
        <f t="shared" si="2"/>
        <v>2.2593527220161707E-2</v>
      </c>
    </row>
    <row r="35" spans="1:5" x14ac:dyDescent="0.2">
      <c r="A35" s="12">
        <v>43311</v>
      </c>
      <c r="B35">
        <v>49617360000</v>
      </c>
      <c r="C35">
        <f t="shared" si="0"/>
        <v>0.1189102177260318</v>
      </c>
      <c r="D35">
        <f t="shared" si="1"/>
        <v>0.24893686262504636</v>
      </c>
      <c r="E35">
        <f t="shared" si="2"/>
        <v>1.6906928383694429E-2</v>
      </c>
    </row>
    <row r="36" spans="1:5" x14ac:dyDescent="0.2">
      <c r="A36" s="12">
        <v>43318</v>
      </c>
      <c r="B36">
        <v>140983530000</v>
      </c>
      <c r="C36">
        <f t="shared" si="0"/>
        <v>0.33787332191967762</v>
      </c>
      <c r="D36">
        <f t="shared" si="1"/>
        <v>0.21641763728155583</v>
      </c>
      <c r="E36">
        <f t="shared" si="2"/>
        <v>1.4751483330914892E-2</v>
      </c>
    </row>
    <row r="37" spans="1:5" x14ac:dyDescent="0.2">
      <c r="A37" s="12">
        <v>43325</v>
      </c>
      <c r="B37">
        <v>65386390000</v>
      </c>
      <c r="C37">
        <f t="shared" ref="C37:C68" si="3">B37/(MAX($B$5:$B$1000)*1.1)</f>
        <v>0.15670140191294396</v>
      </c>
      <c r="D37">
        <f t="shared" si="1"/>
        <v>0.28736420946020558</v>
      </c>
      <c r="E37">
        <f t="shared" si="2"/>
        <v>1.7072769276132726E-2</v>
      </c>
    </row>
    <row r="38" spans="1:5" x14ac:dyDescent="0.2">
      <c r="A38" s="12">
        <v>43332</v>
      </c>
      <c r="B38">
        <v>103045150000</v>
      </c>
      <c r="C38">
        <f t="shared" si="3"/>
        <v>0.24695230101141225</v>
      </c>
      <c r="D38">
        <f t="shared" si="1"/>
        <v>0.21321231407044139</v>
      </c>
      <c r="E38">
        <f t="shared" si="2"/>
        <v>1.1383867187768838E-3</v>
      </c>
    </row>
    <row r="39" spans="1:5" x14ac:dyDescent="0.2">
      <c r="A39" s="12">
        <v>43339</v>
      </c>
      <c r="B39">
        <v>62971040000</v>
      </c>
      <c r="C39">
        <f t="shared" si="3"/>
        <v>0.15091290783779424</v>
      </c>
      <c r="D39">
        <f t="shared" si="1"/>
        <v>0.23129309478805049</v>
      </c>
      <c r="E39">
        <f t="shared" si="2"/>
        <v>6.4609744541581455E-3</v>
      </c>
    </row>
    <row r="40" spans="1:5" x14ac:dyDescent="0.2">
      <c r="A40" s="12">
        <v>43346</v>
      </c>
      <c r="B40">
        <v>66821520000</v>
      </c>
      <c r="C40">
        <f t="shared" si="3"/>
        <v>0.16014075500962544</v>
      </c>
      <c r="D40">
        <f t="shared" si="1"/>
        <v>0.18265905773313723</v>
      </c>
      <c r="E40">
        <f t="shared" si="2"/>
        <v>5.0707395754771877E-4</v>
      </c>
    </row>
    <row r="41" spans="1:5" x14ac:dyDescent="0.2">
      <c r="A41" s="12">
        <v>43353</v>
      </c>
      <c r="B41">
        <v>123743300000</v>
      </c>
      <c r="C41">
        <f t="shared" si="3"/>
        <v>0.29655634127123393</v>
      </c>
      <c r="D41">
        <f t="shared" si="1"/>
        <v>0.18515218657761626</v>
      </c>
      <c r="E41">
        <f t="shared" si="2"/>
        <v>1.2410885682999495E-2</v>
      </c>
    </row>
    <row r="42" spans="1:5" x14ac:dyDescent="0.2">
      <c r="A42" s="12">
        <v>43360</v>
      </c>
      <c r="B42">
        <v>103077890000</v>
      </c>
      <c r="C42">
        <f t="shared" si="3"/>
        <v>0.2470307638826402</v>
      </c>
      <c r="D42">
        <f t="shared" si="1"/>
        <v>0.25432953478717063</v>
      </c>
      <c r="E42">
        <f t="shared" si="2"/>
        <v>5.3272056716819989E-5</v>
      </c>
    </row>
    <row r="43" spans="1:5" x14ac:dyDescent="0.2">
      <c r="A43" s="12">
        <v>43367</v>
      </c>
      <c r="B43">
        <v>98315730000</v>
      </c>
      <c r="C43">
        <f t="shared" si="3"/>
        <v>0.23561803490136832</v>
      </c>
      <c r="D43">
        <f t="shared" si="1"/>
        <v>0.23947285023427387</v>
      </c>
      <c r="E43">
        <f t="shared" si="2"/>
        <v>1.485960125080371E-5</v>
      </c>
    </row>
    <row r="44" spans="1:5" x14ac:dyDescent="0.2">
      <c r="A44" s="12">
        <v>43374</v>
      </c>
      <c r="B44">
        <v>74792830000</v>
      </c>
      <c r="C44">
        <f t="shared" si="3"/>
        <v>0.179244355194353</v>
      </c>
      <c r="D44">
        <f t="shared" si="1"/>
        <v>0.23470952796798067</v>
      </c>
      <c r="E44">
        <f t="shared" si="2"/>
        <v>3.0763853908083679E-3</v>
      </c>
    </row>
    <row r="45" spans="1:5" x14ac:dyDescent="0.2">
      <c r="A45" s="12">
        <v>43381</v>
      </c>
      <c r="B45">
        <v>123936190000</v>
      </c>
      <c r="C45">
        <f t="shared" si="3"/>
        <v>0.29701861076516051</v>
      </c>
      <c r="D45">
        <f t="shared" si="1"/>
        <v>0.22070895660933612</v>
      </c>
      <c r="E45">
        <f t="shared" si="2"/>
        <v>5.8231633173815257E-3</v>
      </c>
    </row>
    <row r="46" spans="1:5" x14ac:dyDescent="0.2">
      <c r="A46" s="12">
        <v>43388</v>
      </c>
      <c r="B46">
        <v>93153970000</v>
      </c>
      <c r="C46">
        <f t="shared" si="3"/>
        <v>0.22324764668543903</v>
      </c>
      <c r="D46">
        <f t="shared" ref="D46:D77" si="4">TANH(SUM(TANH(SUM(C37*$C$3,C38*$D$3,C39*$E$3))*$L$3,TANH(SUM(C40*$F$3,C41*$G$3,C42*$H$3))*$M$3,TANH(SUM(C43*$I$3,C44*$J$3,C45*$K$3))*$N$3))*$O$3</f>
        <v>0.25499635844471591</v>
      </c>
      <c r="E46">
        <f t="shared" ref="E46:E77" si="5">(C46-D46)*(C46-D46)</f>
        <v>1.0079806983736457E-3</v>
      </c>
    </row>
    <row r="47" spans="1:5" x14ac:dyDescent="0.2">
      <c r="A47" s="12">
        <v>43395</v>
      </c>
      <c r="B47">
        <v>106185900000</v>
      </c>
      <c r="C47">
        <f t="shared" si="3"/>
        <v>0.25447924856208876</v>
      </c>
      <c r="D47">
        <f t="shared" si="4"/>
        <v>0.2407063441945303</v>
      </c>
      <c r="E47">
        <f t="shared" si="5"/>
        <v>1.8969289471791086E-4</v>
      </c>
    </row>
    <row r="48" spans="1:5" x14ac:dyDescent="0.2">
      <c r="A48" s="12">
        <v>43402</v>
      </c>
      <c r="B48">
        <v>68219170000</v>
      </c>
      <c r="C48">
        <f t="shared" si="3"/>
        <v>0.16349028561352674</v>
      </c>
      <c r="D48">
        <f t="shared" si="4"/>
        <v>0.25390987020300959</v>
      </c>
      <c r="E48">
        <f t="shared" si="5"/>
        <v>8.1757012773346436E-3</v>
      </c>
    </row>
    <row r="49" spans="1:5" x14ac:dyDescent="0.2">
      <c r="A49" s="12">
        <v>43409</v>
      </c>
      <c r="B49">
        <v>130672920000</v>
      </c>
      <c r="C49">
        <f t="shared" si="3"/>
        <v>0.3131634848790088</v>
      </c>
      <c r="D49">
        <f t="shared" si="4"/>
        <v>0.22058200643720438</v>
      </c>
      <c r="E49">
        <f t="shared" si="5"/>
        <v>8.5713301504702962E-3</v>
      </c>
    </row>
    <row r="50" spans="1:5" x14ac:dyDescent="0.2">
      <c r="A50" s="12">
        <v>43416</v>
      </c>
      <c r="B50">
        <v>122111590000</v>
      </c>
      <c r="C50">
        <f t="shared" si="3"/>
        <v>0.29264587543093645</v>
      </c>
      <c r="D50">
        <f t="shared" si="4"/>
        <v>0.28444083264834141</v>
      </c>
      <c r="E50">
        <f t="shared" si="5"/>
        <v>6.7322727064214963E-5</v>
      </c>
    </row>
    <row r="51" spans="1:5" x14ac:dyDescent="0.2">
      <c r="A51" s="12">
        <v>43423</v>
      </c>
      <c r="B51">
        <v>82469290000</v>
      </c>
      <c r="C51">
        <f t="shared" si="3"/>
        <v>0.19764133419454918</v>
      </c>
      <c r="D51">
        <f t="shared" si="4"/>
        <v>0.27637977684526915</v>
      </c>
      <c r="E51">
        <f t="shared" si="5"/>
        <v>6.1997423510607172E-3</v>
      </c>
    </row>
    <row r="52" spans="1:5" x14ac:dyDescent="0.2">
      <c r="A52" s="12">
        <v>43430</v>
      </c>
      <c r="B52">
        <v>93400640000</v>
      </c>
      <c r="C52">
        <f t="shared" si="3"/>
        <v>0.2238388023496356</v>
      </c>
      <c r="D52">
        <f t="shared" si="4"/>
        <v>0.23858126268189483</v>
      </c>
      <c r="E52">
        <f t="shared" si="5"/>
        <v>2.17340136648237E-4</v>
      </c>
    </row>
    <row r="53" spans="1:5" x14ac:dyDescent="0.2">
      <c r="A53" s="12">
        <v>43437</v>
      </c>
      <c r="B53">
        <v>78325880000</v>
      </c>
      <c r="C53">
        <f t="shared" si="3"/>
        <v>0.18771146720387863</v>
      </c>
      <c r="D53">
        <f t="shared" si="4"/>
        <v>0.24601898304191122</v>
      </c>
      <c r="E53">
        <f t="shared" si="5"/>
        <v>3.3997664032024213E-3</v>
      </c>
    </row>
    <row r="54" spans="1:5" x14ac:dyDescent="0.2">
      <c r="A54" s="12">
        <v>43444</v>
      </c>
      <c r="B54">
        <v>54199260000</v>
      </c>
      <c r="C54">
        <f t="shared" si="3"/>
        <v>0.12989094557207007</v>
      </c>
      <c r="D54">
        <f t="shared" si="4"/>
        <v>0.23725950999206893</v>
      </c>
      <c r="E54">
        <f t="shared" si="5"/>
        <v>1.1528008625611447E-2</v>
      </c>
    </row>
    <row r="55" spans="1:5" x14ac:dyDescent="0.2">
      <c r="A55" s="12">
        <v>43451</v>
      </c>
      <c r="B55">
        <v>90920690000</v>
      </c>
      <c r="C55">
        <f t="shared" si="3"/>
        <v>0.21789549149130552</v>
      </c>
      <c r="D55">
        <f t="shared" si="4"/>
        <v>0.209495144745625</v>
      </c>
      <c r="E55">
        <f t="shared" si="5"/>
        <v>7.0565825447665311E-5</v>
      </c>
    </row>
    <row r="56" spans="1:5" x14ac:dyDescent="0.2">
      <c r="A56" s="12">
        <v>43458</v>
      </c>
      <c r="B56">
        <v>112875050000</v>
      </c>
      <c r="C56">
        <f t="shared" si="3"/>
        <v>0.27051009508238094</v>
      </c>
      <c r="D56">
        <f t="shared" si="4"/>
        <v>0.25319803375427141</v>
      </c>
      <c r="E56">
        <f t="shared" si="5"/>
        <v>2.9970746742822549E-4</v>
      </c>
    </row>
    <row r="57" spans="1:5" x14ac:dyDescent="0.2">
      <c r="A57" s="12">
        <v>43465</v>
      </c>
      <c r="B57">
        <v>17609520000</v>
      </c>
      <c r="C57">
        <f t="shared" si="3"/>
        <v>4.2202000615327209E-2</v>
      </c>
      <c r="D57">
        <f t="shared" si="4"/>
        <v>0.26576785162436334</v>
      </c>
      <c r="E57">
        <f t="shared" si="5"/>
        <v>4.9981689737394544E-2</v>
      </c>
    </row>
    <row r="58" spans="1:5" x14ac:dyDescent="0.2">
      <c r="A58" s="12">
        <v>43472</v>
      </c>
      <c r="B58">
        <v>51045630000</v>
      </c>
      <c r="C58">
        <f t="shared" si="3"/>
        <v>0.12233313052654274</v>
      </c>
      <c r="D58">
        <f t="shared" si="4"/>
        <v>0.16708100372589829</v>
      </c>
      <c r="E58">
        <f t="shared" si="5"/>
        <v>2.0023721558656031E-3</v>
      </c>
    </row>
    <row r="59" spans="1:5" x14ac:dyDescent="0.2">
      <c r="A59" s="12">
        <v>43479</v>
      </c>
      <c r="B59">
        <v>74994750000</v>
      </c>
      <c r="C59">
        <f t="shared" si="3"/>
        <v>0.17972826548630003</v>
      </c>
      <c r="D59">
        <f t="shared" si="4"/>
        <v>0.18915424135319281</v>
      </c>
      <c r="E59">
        <f t="shared" si="5"/>
        <v>8.8849021043245152E-5</v>
      </c>
    </row>
    <row r="60" spans="1:5" x14ac:dyDescent="0.2">
      <c r="A60" s="12">
        <v>43486</v>
      </c>
      <c r="B60">
        <v>123714270000</v>
      </c>
      <c r="C60">
        <f t="shared" si="3"/>
        <v>0.29648676958058801</v>
      </c>
      <c r="D60">
        <f t="shared" si="4"/>
        <v>0.20375525364648225</v>
      </c>
      <c r="E60">
        <f t="shared" si="5"/>
        <v>8.5991340474373089E-3</v>
      </c>
    </row>
    <row r="61" spans="1:5" x14ac:dyDescent="0.2">
      <c r="A61" s="12">
        <v>43493</v>
      </c>
      <c r="B61">
        <v>71255720000</v>
      </c>
      <c r="C61">
        <f t="shared" si="3"/>
        <v>0.17076751321362441</v>
      </c>
      <c r="D61">
        <f t="shared" si="4"/>
        <v>0.25215426731309115</v>
      </c>
      <c r="E61">
        <f t="shared" si="5"/>
        <v>6.623803742847067E-3</v>
      </c>
    </row>
    <row r="62" spans="1:5" x14ac:dyDescent="0.2">
      <c r="A62" s="12">
        <v>43500</v>
      </c>
      <c r="B62">
        <v>70045380000</v>
      </c>
      <c r="C62">
        <f t="shared" si="3"/>
        <v>0.1678668793846072</v>
      </c>
      <c r="D62">
        <f t="shared" si="4"/>
        <v>0.1993155873329808</v>
      </c>
      <c r="E62">
        <f t="shared" si="5"/>
        <v>9.8902123162209659E-4</v>
      </c>
    </row>
    <row r="63" spans="1:5" x14ac:dyDescent="0.2">
      <c r="A63" s="12">
        <v>43507</v>
      </c>
      <c r="B63">
        <v>96430590000</v>
      </c>
      <c r="C63">
        <f t="shared" si="3"/>
        <v>0.23110021275516685</v>
      </c>
      <c r="D63">
        <f t="shared" si="4"/>
        <v>0.1830172080625285</v>
      </c>
      <c r="E63">
        <f t="shared" si="5"/>
        <v>2.3119753402722812E-3</v>
      </c>
    </row>
    <row r="64" spans="1:5" x14ac:dyDescent="0.2">
      <c r="A64" s="12">
        <v>43514</v>
      </c>
      <c r="B64">
        <v>51753110000</v>
      </c>
      <c r="C64">
        <f t="shared" si="3"/>
        <v>0.12402863792227707</v>
      </c>
      <c r="D64">
        <f t="shared" si="4"/>
        <v>0.21111216454206563</v>
      </c>
      <c r="E64">
        <f t="shared" si="5"/>
        <v>7.5835406085394234E-3</v>
      </c>
    </row>
    <row r="65" spans="1:5" x14ac:dyDescent="0.2">
      <c r="A65" s="12">
        <v>43521</v>
      </c>
      <c r="B65">
        <v>60963190000</v>
      </c>
      <c r="C65">
        <f t="shared" si="3"/>
        <v>0.14610100569988901</v>
      </c>
      <c r="D65">
        <f t="shared" si="4"/>
        <v>0.17121945899003918</v>
      </c>
      <c r="E65">
        <f t="shared" si="5"/>
        <v>6.3093669568945571E-4</v>
      </c>
    </row>
    <row r="66" spans="1:5" x14ac:dyDescent="0.2">
      <c r="A66" s="12">
        <v>43528</v>
      </c>
      <c r="B66">
        <v>47683270000</v>
      </c>
      <c r="C66">
        <f t="shared" si="3"/>
        <v>0.11427508472012941</v>
      </c>
      <c r="D66">
        <f t="shared" si="4"/>
        <v>0.17846450252112431</v>
      </c>
      <c r="E66">
        <f t="shared" si="5"/>
        <v>4.1202813576306802E-3</v>
      </c>
    </row>
    <row r="67" spans="1:5" x14ac:dyDescent="0.2">
      <c r="A67" s="12">
        <v>43535</v>
      </c>
      <c r="B67">
        <v>102182650000</v>
      </c>
      <c r="C67">
        <f t="shared" si="3"/>
        <v>0.2448852812669377</v>
      </c>
      <c r="D67">
        <f t="shared" si="4"/>
        <v>0.17897375707431842</v>
      </c>
      <c r="E67">
        <f t="shared" si="5"/>
        <v>4.3443290213942371E-3</v>
      </c>
    </row>
    <row r="68" spans="1:5" x14ac:dyDescent="0.2">
      <c r="A68" s="12">
        <v>43542</v>
      </c>
      <c r="B68">
        <v>82548160000</v>
      </c>
      <c r="C68">
        <f t="shared" si="3"/>
        <v>0.19783034966961785</v>
      </c>
      <c r="D68">
        <f t="shared" si="4"/>
        <v>0.23467254151860387</v>
      </c>
      <c r="E68">
        <f t="shared" si="5"/>
        <v>1.3573471002374918E-3</v>
      </c>
    </row>
    <row r="69" spans="1:5" x14ac:dyDescent="0.2">
      <c r="A69" s="12">
        <v>43549</v>
      </c>
      <c r="B69">
        <v>57589280000</v>
      </c>
      <c r="C69">
        <f t="shared" ref="C69:C100" si="6">B69/(MAX($B$5:$B$1000)*1.1)</f>
        <v>0.13801527980298445</v>
      </c>
      <c r="D69">
        <f t="shared" si="4"/>
        <v>0.21847722990639959</v>
      </c>
      <c r="E69">
        <f t="shared" si="5"/>
        <v>6.4741254144444682E-3</v>
      </c>
    </row>
    <row r="70" spans="1:5" x14ac:dyDescent="0.2">
      <c r="A70" s="12">
        <v>43556</v>
      </c>
      <c r="B70">
        <v>60373590000</v>
      </c>
      <c r="C70">
        <f t="shared" si="6"/>
        <v>0.14468800298528936</v>
      </c>
      <c r="D70">
        <f t="shared" si="4"/>
        <v>0.17430787215330462</v>
      </c>
      <c r="E70">
        <f t="shared" si="5"/>
        <v>8.7733664953034112E-4</v>
      </c>
    </row>
    <row r="71" spans="1:5" x14ac:dyDescent="0.2">
      <c r="A71" s="12">
        <v>43563</v>
      </c>
      <c r="B71">
        <v>118515290000</v>
      </c>
      <c r="C71">
        <f t="shared" si="6"/>
        <v>0.28402718197348265</v>
      </c>
      <c r="D71">
        <f t="shared" si="4"/>
        <v>0.1721591852918227</v>
      </c>
      <c r="E71">
        <f t="shared" si="5"/>
        <v>1.2514448681567881E-2</v>
      </c>
    </row>
    <row r="72" spans="1:5" x14ac:dyDescent="0.2">
      <c r="A72" s="12">
        <v>43570</v>
      </c>
      <c r="B72">
        <v>59661050000</v>
      </c>
      <c r="C72">
        <f t="shared" si="6"/>
        <v>0.14298036907372078</v>
      </c>
      <c r="D72">
        <f t="shared" si="4"/>
        <v>0.23535332847906554</v>
      </c>
      <c r="E72">
        <f t="shared" si="5"/>
        <v>8.5327636293014708E-3</v>
      </c>
    </row>
    <row r="73" spans="1:5" x14ac:dyDescent="0.2">
      <c r="A73" s="12">
        <v>43577</v>
      </c>
      <c r="B73">
        <v>80512620000</v>
      </c>
      <c r="C73">
        <f t="shared" si="6"/>
        <v>0.19295208721087262</v>
      </c>
      <c r="D73">
        <f t="shared" si="4"/>
        <v>0.17459973410099264</v>
      </c>
      <c r="E73">
        <f t="shared" si="5"/>
        <v>3.3680886466972142E-4</v>
      </c>
    </row>
    <row r="74" spans="1:5" x14ac:dyDescent="0.2">
      <c r="A74" s="12">
        <v>43584</v>
      </c>
      <c r="B74">
        <v>33232690000</v>
      </c>
      <c r="C74">
        <f t="shared" si="6"/>
        <v>7.9643624802321608E-2</v>
      </c>
      <c r="D74">
        <f t="shared" si="4"/>
        <v>0.20329920672550089</v>
      </c>
      <c r="E74">
        <f t="shared" si="5"/>
        <v>1.5290702940760103E-2</v>
      </c>
    </row>
    <row r="75" spans="1:5" x14ac:dyDescent="0.2">
      <c r="A75" s="12">
        <v>43591</v>
      </c>
      <c r="B75">
        <v>30558550000</v>
      </c>
      <c r="C75">
        <f t="shared" si="6"/>
        <v>7.3234928942044253E-2</v>
      </c>
      <c r="D75">
        <f t="shared" si="4"/>
        <v>0.15078947547602861</v>
      </c>
      <c r="E75">
        <f t="shared" si="5"/>
        <v>6.0147076880919456E-3</v>
      </c>
    </row>
    <row r="76" spans="1:5" x14ac:dyDescent="0.2">
      <c r="A76" s="12">
        <v>43598</v>
      </c>
      <c r="B76">
        <v>55240460000</v>
      </c>
      <c r="C76">
        <f t="shared" si="6"/>
        <v>0.13238622784215345</v>
      </c>
      <c r="D76">
        <f t="shared" si="4"/>
        <v>0.15238813128607867</v>
      </c>
      <c r="E76">
        <f t="shared" si="5"/>
        <v>4.0007614138010746E-4</v>
      </c>
    </row>
    <row r="77" spans="1:5" x14ac:dyDescent="0.2">
      <c r="A77" s="12">
        <v>43605</v>
      </c>
      <c r="B77">
        <v>264917020000</v>
      </c>
      <c r="C77">
        <f t="shared" si="6"/>
        <v>0.63488546201433371</v>
      </c>
      <c r="D77">
        <f t="shared" si="4"/>
        <v>0.18073489543226764</v>
      </c>
      <c r="E77">
        <f t="shared" si="5"/>
        <v>0.20625273712681164</v>
      </c>
    </row>
    <row r="78" spans="1:5" x14ac:dyDescent="0.2">
      <c r="A78" s="12">
        <v>43612</v>
      </c>
      <c r="B78">
        <v>137851390000</v>
      </c>
      <c r="C78">
        <f t="shared" si="6"/>
        <v>0.33036700861827639</v>
      </c>
      <c r="D78">
        <f t="shared" ref="D78:D109" si="7">TANH(SUM(TANH(SUM(C69*$C$3,C70*$D$3,C71*$E$3))*$L$3,TANH(SUM(C72*$F$3,C73*$G$3,C74*$H$3))*$M$3,TANH(SUM(C75*$I$3,C76*$J$3,C77*$K$3))*$N$3))*$O$3</f>
        <v>0.35462349546147037</v>
      </c>
      <c r="E78">
        <f t="shared" ref="E78:E109" si="8">(C78-D78)*(C78-D78)</f>
        <v>5.8837715397404267E-4</v>
      </c>
    </row>
    <row r="79" spans="1:5" x14ac:dyDescent="0.2">
      <c r="A79" s="12">
        <v>43619</v>
      </c>
      <c r="B79">
        <v>196091360000</v>
      </c>
      <c r="C79">
        <f t="shared" si="6"/>
        <v>0.46994169604738512</v>
      </c>
      <c r="D79">
        <f t="shared" si="7"/>
        <v>0.25938006228722832</v>
      </c>
      <c r="E79">
        <f t="shared" si="8"/>
        <v>4.4336201611746402E-2</v>
      </c>
    </row>
    <row r="80" spans="1:5" x14ac:dyDescent="0.2">
      <c r="A80" s="12">
        <v>43626</v>
      </c>
      <c r="B80">
        <v>141743860000</v>
      </c>
      <c r="C80">
        <f t="shared" si="6"/>
        <v>0.33969548669917488</v>
      </c>
      <c r="D80">
        <f t="shared" si="7"/>
        <v>0.30135079260201991</v>
      </c>
      <c r="E80">
        <f t="shared" si="8"/>
        <v>1.4703155654043907E-3</v>
      </c>
    </row>
    <row r="81" spans="1:5" x14ac:dyDescent="0.2">
      <c r="A81" s="12">
        <v>43633</v>
      </c>
      <c r="B81">
        <v>116606210000</v>
      </c>
      <c r="C81">
        <f t="shared" si="6"/>
        <v>0.27945198654880848</v>
      </c>
      <c r="D81">
        <f t="shared" si="7"/>
        <v>0.25254645001962184</v>
      </c>
      <c r="E81">
        <f t="shared" si="8"/>
        <v>7.2390789592339697E-4</v>
      </c>
    </row>
    <row r="82" spans="1:5" x14ac:dyDescent="0.2">
      <c r="A82" s="12">
        <v>43640</v>
      </c>
      <c r="B82">
        <v>97426880000</v>
      </c>
      <c r="C82">
        <f t="shared" si="6"/>
        <v>0.23348786620585968</v>
      </c>
      <c r="D82">
        <f t="shared" si="7"/>
        <v>0.24924422642679528</v>
      </c>
      <c r="E82">
        <f t="shared" si="8"/>
        <v>2.4826288741188173E-4</v>
      </c>
    </row>
    <row r="83" spans="1:5" x14ac:dyDescent="0.2">
      <c r="A83" s="12">
        <v>43647</v>
      </c>
      <c r="B83">
        <v>157577220000</v>
      </c>
      <c r="C83">
        <f t="shared" si="6"/>
        <v>0.37764084060221692</v>
      </c>
      <c r="D83">
        <f t="shared" si="7"/>
        <v>0.26209882570565501</v>
      </c>
      <c r="E83">
        <f t="shared" si="8"/>
        <v>1.3349957206357333E-2</v>
      </c>
    </row>
    <row r="84" spans="1:5" x14ac:dyDescent="0.2">
      <c r="A84" s="12">
        <v>43654</v>
      </c>
      <c r="B84">
        <v>379334020000</v>
      </c>
      <c r="C84">
        <f t="shared" si="6"/>
        <v>0.90909090909090895</v>
      </c>
      <c r="D84">
        <f t="shared" si="7"/>
        <v>0.34905922198745992</v>
      </c>
      <c r="E84">
        <f t="shared" si="8"/>
        <v>0.31363549055993539</v>
      </c>
    </row>
    <row r="85" spans="1:5" x14ac:dyDescent="0.2">
      <c r="A85" s="12">
        <v>43661</v>
      </c>
      <c r="B85">
        <v>158204160000</v>
      </c>
      <c r="C85">
        <f t="shared" si="6"/>
        <v>0.37914333029334835</v>
      </c>
      <c r="D85">
        <f t="shared" si="7"/>
        <v>0.46317435443369692</v>
      </c>
      <c r="E85">
        <f t="shared" si="8"/>
        <v>7.0612130180758449E-3</v>
      </c>
    </row>
    <row r="86" spans="1:5" x14ac:dyDescent="0.2">
      <c r="A86" s="12">
        <v>43668</v>
      </c>
      <c r="B86">
        <v>144189000000</v>
      </c>
      <c r="C86">
        <f t="shared" si="6"/>
        <v>0.34555537383889023</v>
      </c>
      <c r="D86">
        <f t="shared" si="7"/>
        <v>0.37576212546029963</v>
      </c>
      <c r="E86">
        <f t="shared" si="8"/>
        <v>9.1244784351751944E-4</v>
      </c>
    </row>
    <row r="87" spans="1:5" x14ac:dyDescent="0.2">
      <c r="A87" s="12">
        <v>43675</v>
      </c>
      <c r="B87">
        <v>118346420000</v>
      </c>
      <c r="C87">
        <f t="shared" si="6"/>
        <v>0.2836224774815993</v>
      </c>
      <c r="D87">
        <f t="shared" si="7"/>
        <v>0.33744299538329914</v>
      </c>
      <c r="E87">
        <f t="shared" si="8"/>
        <v>2.8966481472071925E-3</v>
      </c>
    </row>
    <row r="88" spans="1:5" x14ac:dyDescent="0.2">
      <c r="A88" s="12">
        <v>43682</v>
      </c>
      <c r="B88">
        <v>156557120000</v>
      </c>
      <c r="C88">
        <f t="shared" si="6"/>
        <v>0.37519612542385344</v>
      </c>
      <c r="D88">
        <f t="shared" si="7"/>
        <v>0.32639769020474058</v>
      </c>
      <c r="E88">
        <f t="shared" si="8"/>
        <v>2.3812872798339552E-3</v>
      </c>
    </row>
    <row r="89" spans="1:5" x14ac:dyDescent="0.2">
      <c r="A89" s="12">
        <v>43689</v>
      </c>
      <c r="B89">
        <v>125563150000</v>
      </c>
      <c r="C89">
        <f t="shared" si="6"/>
        <v>0.3009176930184595</v>
      </c>
      <c r="D89">
        <f t="shared" si="7"/>
        <v>0.35878517880896715</v>
      </c>
      <c r="E89">
        <f t="shared" si="8"/>
        <v>3.3486459117146056E-3</v>
      </c>
    </row>
    <row r="90" spans="1:5" x14ac:dyDescent="0.2">
      <c r="A90" s="12">
        <v>43696</v>
      </c>
      <c r="B90">
        <v>125336700000</v>
      </c>
      <c r="C90">
        <f t="shared" si="6"/>
        <v>0.30037499548670726</v>
      </c>
      <c r="D90">
        <f t="shared" si="7"/>
        <v>0.35756572456012398</v>
      </c>
      <c r="E90">
        <f t="shared" si="8"/>
        <v>3.2707794919489518E-3</v>
      </c>
    </row>
    <row r="91" spans="1:5" x14ac:dyDescent="0.2">
      <c r="A91" s="12">
        <v>43703</v>
      </c>
      <c r="B91">
        <v>99932620000</v>
      </c>
      <c r="C91">
        <f t="shared" si="6"/>
        <v>0.23949298395023033</v>
      </c>
      <c r="D91">
        <f t="shared" si="7"/>
        <v>0.36582200258087805</v>
      </c>
      <c r="E91">
        <f t="shared" si="8"/>
        <v>1.5959020948182537E-2</v>
      </c>
    </row>
    <row r="92" spans="1:5" x14ac:dyDescent="0.2">
      <c r="A92" s="12">
        <v>43710</v>
      </c>
      <c r="B92">
        <v>375684260000</v>
      </c>
      <c r="C92">
        <f t="shared" si="6"/>
        <v>0.90034409635746726</v>
      </c>
      <c r="D92">
        <f t="shared" si="7"/>
        <v>0.3367082306622326</v>
      </c>
      <c r="E92">
        <f t="shared" si="8"/>
        <v>0.31768538909801669</v>
      </c>
    </row>
    <row r="93" spans="1:5" x14ac:dyDescent="0.2">
      <c r="A93" s="12">
        <v>43717</v>
      </c>
      <c r="B93">
        <v>172260510000</v>
      </c>
      <c r="C93">
        <f t="shared" si="6"/>
        <v>0.41283000042116869</v>
      </c>
      <c r="D93">
        <f t="shared" si="7"/>
        <v>0.47393710200938433</v>
      </c>
      <c r="E93">
        <f t="shared" si="8"/>
        <v>3.7340778645125064E-3</v>
      </c>
    </row>
    <row r="94" spans="1:5" x14ac:dyDescent="0.2">
      <c r="A94" s="12">
        <v>43724</v>
      </c>
      <c r="B94">
        <v>107557780000</v>
      </c>
      <c r="C94">
        <f t="shared" si="6"/>
        <v>0.25776702021084213</v>
      </c>
      <c r="D94">
        <f t="shared" si="7"/>
        <v>0.36184040946287244</v>
      </c>
      <c r="E94">
        <f t="shared" si="8"/>
        <v>1.0831270350404616E-2</v>
      </c>
    </row>
    <row r="95" spans="1:5" x14ac:dyDescent="0.2">
      <c r="A95" s="12">
        <v>43731</v>
      </c>
      <c r="B95">
        <v>138498240000</v>
      </c>
      <c r="C95">
        <f t="shared" si="6"/>
        <v>0.33191721351301656</v>
      </c>
      <c r="D95">
        <f t="shared" si="7"/>
        <v>0.30300232552209688</v>
      </c>
      <c r="E95">
        <f t="shared" si="8"/>
        <v>8.3607074752743108E-4</v>
      </c>
    </row>
    <row r="96" spans="1:5" x14ac:dyDescent="0.2">
      <c r="A96" s="12">
        <v>43738</v>
      </c>
      <c r="B96">
        <v>107592720000</v>
      </c>
      <c r="C96">
        <f t="shared" si="6"/>
        <v>0.25785075548025888</v>
      </c>
      <c r="D96">
        <f t="shared" si="7"/>
        <v>0.33258819728683264</v>
      </c>
      <c r="E96">
        <f t="shared" si="8"/>
        <v>5.5856852077910005E-3</v>
      </c>
    </row>
    <row r="97" spans="1:5" x14ac:dyDescent="0.2">
      <c r="A97" s="12">
        <v>43745</v>
      </c>
      <c r="B97">
        <v>98960880000</v>
      </c>
      <c r="C97">
        <f t="shared" si="6"/>
        <v>0.23716416567023529</v>
      </c>
      <c r="D97">
        <f t="shared" si="7"/>
        <v>0.32185836235226689</v>
      </c>
      <c r="E97">
        <f t="shared" si="8"/>
        <v>7.1731069516146519E-3</v>
      </c>
    </row>
    <row r="98" spans="1:5" x14ac:dyDescent="0.2">
      <c r="A98" s="12">
        <v>43752</v>
      </c>
      <c r="B98">
        <v>83961110000</v>
      </c>
      <c r="C98">
        <f t="shared" si="6"/>
        <v>0.20121654740637765</v>
      </c>
      <c r="D98">
        <f t="shared" si="7"/>
        <v>0.32708039851230941</v>
      </c>
      <c r="E98">
        <f t="shared" si="8"/>
        <v>1.5841709015216161E-2</v>
      </c>
    </row>
    <row r="99" spans="1:5" x14ac:dyDescent="0.2">
      <c r="A99" s="12">
        <v>43759</v>
      </c>
      <c r="B99">
        <v>184866080000</v>
      </c>
      <c r="C99">
        <f t="shared" si="6"/>
        <v>0.4430398115288281</v>
      </c>
      <c r="D99">
        <f t="shared" si="7"/>
        <v>0.32925382233507378</v>
      </c>
      <c r="E99">
        <f t="shared" si="8"/>
        <v>1.2947251336801175E-2</v>
      </c>
    </row>
    <row r="100" spans="1:5" x14ac:dyDescent="0.2">
      <c r="A100" s="12">
        <v>43766</v>
      </c>
      <c r="B100">
        <v>116505260000</v>
      </c>
      <c r="C100">
        <f t="shared" si="6"/>
        <v>0.27921005536828125</v>
      </c>
      <c r="D100">
        <f t="shared" si="7"/>
        <v>0.38403888286589072</v>
      </c>
      <c r="E100">
        <f t="shared" si="8"/>
        <v>1.0989083074523563E-2</v>
      </c>
    </row>
    <row r="101" spans="1:5" x14ac:dyDescent="0.2">
      <c r="A101" s="12">
        <v>43773</v>
      </c>
      <c r="B101">
        <v>271381350000</v>
      </c>
      <c r="C101">
        <f t="shared" ref="C101:C109" si="9">B101/(MAX($B$5:$B$1000)*1.1)</f>
        <v>0.65037751737062277</v>
      </c>
      <c r="D101">
        <f t="shared" si="7"/>
        <v>0.34143659000466764</v>
      </c>
      <c r="E101">
        <f t="shared" si="8"/>
        <v>9.5444496601736359E-2</v>
      </c>
    </row>
    <row r="102" spans="1:5" x14ac:dyDescent="0.2">
      <c r="A102" s="12">
        <v>43780</v>
      </c>
      <c r="B102">
        <v>311943160000</v>
      </c>
      <c r="C102">
        <f t="shared" si="9"/>
        <v>0.74758570536091351</v>
      </c>
      <c r="D102">
        <f t="shared" si="7"/>
        <v>0.40241257198790759</v>
      </c>
      <c r="E102">
        <f t="shared" si="8"/>
        <v>0.11914449200253893</v>
      </c>
    </row>
    <row r="103" spans="1:5" x14ac:dyDescent="0.2">
      <c r="A103" s="12">
        <v>43787</v>
      </c>
      <c r="B103">
        <v>108151360000</v>
      </c>
      <c r="C103">
        <f t="shared" si="9"/>
        <v>0.25918956117307423</v>
      </c>
      <c r="D103">
        <f t="shared" si="7"/>
        <v>0.41387963855692639</v>
      </c>
      <c r="E103">
        <f t="shared" si="8"/>
        <v>2.3929020041022167E-2</v>
      </c>
    </row>
    <row r="104" spans="1:5" x14ac:dyDescent="0.2">
      <c r="A104" s="12">
        <v>43794</v>
      </c>
      <c r="B104">
        <v>81131080000</v>
      </c>
      <c r="C104">
        <f t="shared" si="9"/>
        <v>0.19443425420353086</v>
      </c>
      <c r="D104">
        <f t="shared" si="7"/>
        <v>0.28790402168353862</v>
      </c>
      <c r="E104">
        <f t="shared" si="8"/>
        <v>8.736597432766717E-3</v>
      </c>
    </row>
    <row r="105" spans="1:5" x14ac:dyDescent="0.2">
      <c r="A105" s="12">
        <v>43801</v>
      </c>
      <c r="B105">
        <v>103796470000</v>
      </c>
      <c r="C105">
        <f t="shared" si="9"/>
        <v>0.24875287292378168</v>
      </c>
      <c r="D105">
        <f t="shared" si="7"/>
        <v>0.27034090201424299</v>
      </c>
      <c r="E105">
        <f t="shared" si="8"/>
        <v>4.6604300001060395E-4</v>
      </c>
    </row>
    <row r="106" spans="1:5" x14ac:dyDescent="0.2">
      <c r="A106" s="12">
        <v>43808</v>
      </c>
      <c r="B106">
        <v>108309980000</v>
      </c>
      <c r="C106">
        <f t="shared" si="9"/>
        <v>0.25956970108248706</v>
      </c>
      <c r="D106">
        <f t="shared" si="7"/>
        <v>0.31505779228650282</v>
      </c>
      <c r="E106">
        <f t="shared" si="8"/>
        <v>3.0789282654651719E-3</v>
      </c>
    </row>
    <row r="107" spans="1:5" x14ac:dyDescent="0.2">
      <c r="A107" s="12">
        <v>43815</v>
      </c>
      <c r="B107">
        <v>115727860000</v>
      </c>
      <c r="C107">
        <f t="shared" si="9"/>
        <v>0.27734698157192816</v>
      </c>
      <c r="D107">
        <f t="shared" si="7"/>
        <v>0.33561488820490054</v>
      </c>
      <c r="E107">
        <f t="shared" si="8"/>
        <v>3.3951489433887865E-3</v>
      </c>
    </row>
    <row r="108" spans="1:5" x14ac:dyDescent="0.2">
      <c r="A108" s="12">
        <v>43822</v>
      </c>
      <c r="B108">
        <v>59288840000</v>
      </c>
      <c r="C108">
        <f t="shared" si="9"/>
        <v>0.14208835119651395</v>
      </c>
      <c r="D108">
        <f t="shared" si="7"/>
        <v>0.36808094613055492</v>
      </c>
      <c r="E108">
        <f t="shared" si="8"/>
        <v>5.1072652965021524E-2</v>
      </c>
    </row>
    <row r="109" spans="1:5" x14ac:dyDescent="0.2">
      <c r="A109" s="12">
        <v>43829</v>
      </c>
      <c r="B109">
        <v>23715620000</v>
      </c>
      <c r="C109">
        <f t="shared" si="9"/>
        <v>5.6835541788354607E-2</v>
      </c>
      <c r="D109">
        <f t="shared" si="7"/>
        <v>0.29472599661125681</v>
      </c>
      <c r="E109">
        <f t="shared" si="8"/>
        <v>5.6591868495847283E-2</v>
      </c>
    </row>
    <row r="110" spans="1:5" x14ac:dyDescent="0.2">
      <c r="A110" s="12"/>
      <c r="D110" s="47">
        <f t="shared" ref="D110" si="10">TANH(SUM(TANH(SUM(C101*$C$3,C102*$D$3,C103*$E$3))*$L$3,TANH(SUM(C104*$F$3,C105*$G$3,C106*$H$3))*$M$3,TANH(SUM(C107*$I$3,C108*$J$3,C109*$K$3))*$N$3))*$O$3</f>
        <v>0.24183154940970883</v>
      </c>
    </row>
    <row r="111" spans="1:5" x14ac:dyDescent="0.2">
      <c r="A111" s="12"/>
      <c r="D111" s="47"/>
    </row>
    <row r="112" spans="1:5" x14ac:dyDescent="0.2">
      <c r="A112" s="12"/>
      <c r="D112" s="47"/>
    </row>
    <row r="113" spans="1:4" x14ac:dyDescent="0.2">
      <c r="A113" s="12"/>
      <c r="D113" s="47"/>
    </row>
    <row r="114" spans="1:4" x14ac:dyDescent="0.2">
      <c r="A114" s="12"/>
      <c r="D114" s="47"/>
    </row>
    <row r="115" spans="1:4" x14ac:dyDescent="0.2">
      <c r="A115" s="12"/>
      <c r="D115" s="47"/>
    </row>
    <row r="116" spans="1:4" x14ac:dyDescent="0.2">
      <c r="A116" s="12"/>
      <c r="D116" s="47"/>
    </row>
    <row r="117" spans="1:4" x14ac:dyDescent="0.2">
      <c r="A117" s="12"/>
      <c r="D117" s="47"/>
    </row>
    <row r="118" spans="1:4" x14ac:dyDescent="0.2">
      <c r="A118" s="12"/>
      <c r="D118" s="47"/>
    </row>
    <row r="119" spans="1:4" x14ac:dyDescent="0.2">
      <c r="A119" s="12"/>
      <c r="D119" s="47"/>
    </row>
    <row r="120" spans="1:4" x14ac:dyDescent="0.2">
      <c r="A120" s="12"/>
      <c r="D120" s="47"/>
    </row>
    <row r="121" spans="1:4" x14ac:dyDescent="0.2">
      <c r="A121" s="12"/>
      <c r="D121" s="47"/>
    </row>
    <row r="122" spans="1:4" x14ac:dyDescent="0.2">
      <c r="A122" s="12"/>
      <c r="D122" s="47"/>
    </row>
    <row r="123" spans="1:4" x14ac:dyDescent="0.2">
      <c r="A123" s="12"/>
      <c r="D123" s="47"/>
    </row>
    <row r="124" spans="1:4" x14ac:dyDescent="0.2">
      <c r="A124" s="12"/>
      <c r="D124" s="47"/>
    </row>
    <row r="125" spans="1:4" x14ac:dyDescent="0.2">
      <c r="A125" s="12"/>
      <c r="D125" s="47"/>
    </row>
    <row r="126" spans="1:4" x14ac:dyDescent="0.2">
      <c r="A126" s="12"/>
      <c r="D126" s="47"/>
    </row>
    <row r="127" spans="1:4" x14ac:dyDescent="0.2">
      <c r="A127" s="12"/>
      <c r="D127" s="47"/>
    </row>
    <row r="128" spans="1:4" x14ac:dyDescent="0.2">
      <c r="A128" s="12"/>
      <c r="D128" s="47"/>
    </row>
    <row r="129" spans="1:4" x14ac:dyDescent="0.2">
      <c r="A129" s="12"/>
      <c r="D129" s="47"/>
    </row>
    <row r="130" spans="1:4" x14ac:dyDescent="0.2">
      <c r="A130" s="12"/>
      <c r="D130" s="47"/>
    </row>
    <row r="131" spans="1:4" x14ac:dyDescent="0.2">
      <c r="A131" s="12"/>
      <c r="D131" s="47"/>
    </row>
    <row r="132" spans="1:4" x14ac:dyDescent="0.2">
      <c r="A132" s="12"/>
      <c r="D132" s="47"/>
    </row>
    <row r="133" spans="1:4" x14ac:dyDescent="0.2">
      <c r="A133" s="12"/>
      <c r="D133" s="47"/>
    </row>
    <row r="134" spans="1:4" x14ac:dyDescent="0.2">
      <c r="A134" s="12"/>
      <c r="D134" s="47"/>
    </row>
    <row r="135" spans="1:4" x14ac:dyDescent="0.2">
      <c r="A135" s="12"/>
      <c r="D135" s="47"/>
    </row>
    <row r="136" spans="1:4" x14ac:dyDescent="0.2">
      <c r="A136" s="12"/>
      <c r="D136" s="47"/>
    </row>
    <row r="137" spans="1:4" x14ac:dyDescent="0.2">
      <c r="A137" s="12"/>
      <c r="D137" s="47"/>
    </row>
    <row r="138" spans="1:4" x14ac:dyDescent="0.2">
      <c r="A138" s="12"/>
      <c r="D138" s="47"/>
    </row>
    <row r="139" spans="1:4" x14ac:dyDescent="0.2">
      <c r="A139" s="12"/>
      <c r="D139" s="47"/>
    </row>
    <row r="140" spans="1:4" x14ac:dyDescent="0.2">
      <c r="A140" s="12"/>
      <c r="D140" s="47"/>
    </row>
    <row r="141" spans="1:4" x14ac:dyDescent="0.2">
      <c r="A141" s="12"/>
      <c r="D141" s="47"/>
    </row>
    <row r="142" spans="1:4" x14ac:dyDescent="0.2">
      <c r="A142" s="12"/>
      <c r="D142" s="47"/>
    </row>
    <row r="143" spans="1:4" x14ac:dyDescent="0.2">
      <c r="A143" s="12"/>
      <c r="D143" s="47"/>
    </row>
    <row r="144" spans="1:4" x14ac:dyDescent="0.2">
      <c r="A144" s="12"/>
      <c r="D144" s="47"/>
    </row>
    <row r="145" spans="1:4" x14ac:dyDescent="0.2">
      <c r="A145" s="12"/>
      <c r="D145" s="47"/>
    </row>
    <row r="146" spans="1:4" x14ac:dyDescent="0.2">
      <c r="A146" s="12"/>
      <c r="D146" s="47"/>
    </row>
    <row r="147" spans="1:4" x14ac:dyDescent="0.2">
      <c r="A147" s="12"/>
      <c r="D147" s="47"/>
    </row>
    <row r="148" spans="1:4" x14ac:dyDescent="0.2">
      <c r="A148" s="12"/>
      <c r="D148" s="47"/>
    </row>
    <row r="149" spans="1:4" x14ac:dyDescent="0.2">
      <c r="A149" s="12"/>
      <c r="D149" s="47"/>
    </row>
    <row r="150" spans="1:4" x14ac:dyDescent="0.2">
      <c r="A150" s="12"/>
      <c r="D150" s="47"/>
    </row>
    <row r="151" spans="1:4" x14ac:dyDescent="0.2">
      <c r="A151" s="12"/>
      <c r="D151" s="47"/>
    </row>
    <row r="152" spans="1:4" x14ac:dyDescent="0.2">
      <c r="A152" s="12"/>
      <c r="D152" s="47"/>
    </row>
    <row r="153" spans="1:4" x14ac:dyDescent="0.2">
      <c r="A153" s="12"/>
      <c r="D153" s="47"/>
    </row>
    <row r="154" spans="1:4" x14ac:dyDescent="0.2">
      <c r="A154" s="12"/>
      <c r="D154" s="47"/>
    </row>
    <row r="155" spans="1:4" x14ac:dyDescent="0.2">
      <c r="A155" s="12"/>
      <c r="D155" s="47"/>
    </row>
    <row r="156" spans="1:4" x14ac:dyDescent="0.2">
      <c r="A156" s="12"/>
      <c r="D156" s="47"/>
    </row>
    <row r="157" spans="1:4" x14ac:dyDescent="0.2">
      <c r="A157" s="12"/>
      <c r="D157" s="47"/>
    </row>
    <row r="158" spans="1:4" x14ac:dyDescent="0.2">
      <c r="A158" s="12"/>
      <c r="D158" s="47"/>
    </row>
    <row r="159" spans="1:4" x14ac:dyDescent="0.2">
      <c r="A159" s="12"/>
      <c r="D159" s="47"/>
    </row>
    <row r="160" spans="1:4" x14ac:dyDescent="0.2">
      <c r="A160" s="12"/>
      <c r="D160" s="47"/>
    </row>
    <row r="161" spans="1:4" x14ac:dyDescent="0.2">
      <c r="A161" s="12"/>
      <c r="D161" s="47"/>
    </row>
    <row r="162" spans="1:4" x14ac:dyDescent="0.2">
      <c r="A162" s="12"/>
      <c r="D162" s="47"/>
    </row>
    <row r="163" spans="1:4" x14ac:dyDescent="0.2">
      <c r="A163" s="12"/>
      <c r="D163" s="47"/>
    </row>
    <row r="164" spans="1:4" x14ac:dyDescent="0.2">
      <c r="A164" s="12"/>
      <c r="D164" s="47"/>
    </row>
    <row r="165" spans="1:4" x14ac:dyDescent="0.2">
      <c r="A165" s="12"/>
      <c r="D165" s="47"/>
    </row>
    <row r="166" spans="1:4" x14ac:dyDescent="0.2">
      <c r="A166" s="12"/>
      <c r="D166" s="47"/>
    </row>
    <row r="167" spans="1:4" x14ac:dyDescent="0.2">
      <c r="A167" s="12"/>
      <c r="D167" s="47"/>
    </row>
    <row r="168" spans="1:4" x14ac:dyDescent="0.2">
      <c r="A168" s="12"/>
      <c r="D168" s="47"/>
    </row>
    <row r="169" spans="1:4" x14ac:dyDescent="0.2">
      <c r="A169" s="12"/>
      <c r="D169" s="47"/>
    </row>
    <row r="170" spans="1:4" x14ac:dyDescent="0.2">
      <c r="A170" s="12"/>
      <c r="D170" s="47"/>
    </row>
    <row r="171" spans="1:4" x14ac:dyDescent="0.2">
      <c r="A171" s="12"/>
      <c r="D171" s="47"/>
    </row>
    <row r="172" spans="1:4" x14ac:dyDescent="0.2">
      <c r="A172" s="12"/>
      <c r="D172" s="47"/>
    </row>
    <row r="173" spans="1:4" x14ac:dyDescent="0.2">
      <c r="A173" s="12"/>
      <c r="D173" s="47"/>
    </row>
    <row r="174" spans="1:4" x14ac:dyDescent="0.2">
      <c r="A174" s="12"/>
      <c r="D174" s="47"/>
    </row>
    <row r="175" spans="1:4" x14ac:dyDescent="0.2">
      <c r="A175" s="12"/>
      <c r="D175" s="47"/>
    </row>
    <row r="176" spans="1:4" x14ac:dyDescent="0.2">
      <c r="A176" s="12"/>
      <c r="D176" s="47"/>
    </row>
    <row r="177" spans="1:4" x14ac:dyDescent="0.2">
      <c r="A177" s="12"/>
      <c r="D177" s="47"/>
    </row>
    <row r="178" spans="1:4" x14ac:dyDescent="0.2">
      <c r="A178" s="12"/>
      <c r="D178" s="47"/>
    </row>
    <row r="179" spans="1:4" x14ac:dyDescent="0.2">
      <c r="A179" s="12"/>
      <c r="D179" s="47"/>
    </row>
    <row r="180" spans="1:4" x14ac:dyDescent="0.2">
      <c r="A180" s="12"/>
      <c r="D180" s="47"/>
    </row>
    <row r="181" spans="1:4" x14ac:dyDescent="0.2">
      <c r="A181" s="12"/>
      <c r="D181" s="47"/>
    </row>
    <row r="182" spans="1:4" x14ac:dyDescent="0.2">
      <c r="A182" s="12"/>
      <c r="D182" s="47"/>
    </row>
    <row r="183" spans="1:4" x14ac:dyDescent="0.2">
      <c r="A183" s="12"/>
      <c r="D183" s="47"/>
    </row>
    <row r="184" spans="1:4" x14ac:dyDescent="0.2">
      <c r="A184" s="12"/>
      <c r="D184" s="47"/>
    </row>
    <row r="185" spans="1:4" x14ac:dyDescent="0.2">
      <c r="A185" s="12"/>
      <c r="D185" s="47"/>
    </row>
    <row r="186" spans="1:4" x14ac:dyDescent="0.2">
      <c r="A186" s="12"/>
      <c r="D186" s="47"/>
    </row>
    <row r="187" spans="1:4" x14ac:dyDescent="0.2">
      <c r="A187" s="12"/>
      <c r="D187" s="47"/>
    </row>
    <row r="188" spans="1:4" x14ac:dyDescent="0.2">
      <c r="A188" s="12"/>
      <c r="D188" s="47"/>
    </row>
    <row r="189" spans="1:4" x14ac:dyDescent="0.2">
      <c r="A189" s="12"/>
      <c r="D189" s="47"/>
    </row>
    <row r="190" spans="1:4" x14ac:dyDescent="0.2">
      <c r="A190" s="12"/>
      <c r="D190" s="47"/>
    </row>
    <row r="191" spans="1:4" x14ac:dyDescent="0.2">
      <c r="A191" s="12"/>
      <c r="D191" s="47"/>
    </row>
    <row r="192" spans="1:4" x14ac:dyDescent="0.2">
      <c r="A192" s="12"/>
      <c r="D192" s="47"/>
    </row>
    <row r="193" spans="1:4" x14ac:dyDescent="0.2">
      <c r="A193" s="12"/>
      <c r="D193" s="47"/>
    </row>
    <row r="194" spans="1:4" x14ac:dyDescent="0.2">
      <c r="A194" s="12"/>
      <c r="D194" s="47"/>
    </row>
    <row r="195" spans="1:4" x14ac:dyDescent="0.2">
      <c r="A195" s="12"/>
      <c r="D195" s="47"/>
    </row>
    <row r="196" spans="1:4" x14ac:dyDescent="0.2">
      <c r="A196" s="12"/>
      <c r="D196" s="47"/>
    </row>
    <row r="197" spans="1:4" x14ac:dyDescent="0.2">
      <c r="A197" s="12"/>
      <c r="D197" s="47"/>
    </row>
    <row r="198" spans="1:4" x14ac:dyDescent="0.2">
      <c r="A198" s="12"/>
      <c r="D198" s="47"/>
    </row>
    <row r="199" spans="1:4" x14ac:dyDescent="0.2">
      <c r="A199" s="12"/>
      <c r="D199" s="47"/>
    </row>
    <row r="200" spans="1:4" x14ac:dyDescent="0.2">
      <c r="A200" s="12"/>
      <c r="D200" s="47"/>
    </row>
    <row r="201" spans="1:4" x14ac:dyDescent="0.2">
      <c r="A201" s="12"/>
      <c r="D201" s="47"/>
    </row>
    <row r="202" spans="1:4" x14ac:dyDescent="0.2">
      <c r="A202" s="12"/>
      <c r="D202" s="47"/>
    </row>
    <row r="203" spans="1:4" x14ac:dyDescent="0.2">
      <c r="A203" s="12"/>
      <c r="D203" s="47"/>
    </row>
    <row r="204" spans="1:4" x14ac:dyDescent="0.2">
      <c r="A204" s="12"/>
      <c r="D204" s="47"/>
    </row>
    <row r="205" spans="1:4" x14ac:dyDescent="0.2">
      <c r="A205" s="12"/>
      <c r="D205" s="47"/>
    </row>
    <row r="206" spans="1:4" x14ac:dyDescent="0.2">
      <c r="A206" s="12"/>
      <c r="D206" s="47"/>
    </row>
    <row r="207" spans="1:4" x14ac:dyDescent="0.2">
      <c r="A207" s="12"/>
      <c r="D207" s="47"/>
    </row>
    <row r="208" spans="1:4" x14ac:dyDescent="0.2">
      <c r="A208" s="12"/>
      <c r="D208" s="47"/>
    </row>
    <row r="209" spans="1:4" x14ac:dyDescent="0.2">
      <c r="A209" s="12"/>
      <c r="D209" s="47"/>
    </row>
    <row r="210" spans="1:4" x14ac:dyDescent="0.2">
      <c r="A210" s="12"/>
      <c r="D210" s="47"/>
    </row>
    <row r="211" spans="1:4" x14ac:dyDescent="0.2">
      <c r="A211" s="12"/>
      <c r="D211" s="47"/>
    </row>
    <row r="212" spans="1:4" x14ac:dyDescent="0.2">
      <c r="A212" s="12"/>
      <c r="D212" s="47"/>
    </row>
    <row r="213" spans="1:4" x14ac:dyDescent="0.2">
      <c r="A213" s="12"/>
      <c r="D213" s="47"/>
    </row>
    <row r="214" spans="1:4" x14ac:dyDescent="0.2">
      <c r="A214" s="12"/>
      <c r="D214" s="47"/>
    </row>
    <row r="215" spans="1:4" x14ac:dyDescent="0.2">
      <c r="A215" s="12"/>
      <c r="D215" s="47"/>
    </row>
    <row r="216" spans="1:4" x14ac:dyDescent="0.2">
      <c r="A216" s="12"/>
      <c r="D216" s="47"/>
    </row>
    <row r="217" spans="1:4" x14ac:dyDescent="0.2">
      <c r="A217" s="12"/>
      <c r="D217" s="47"/>
    </row>
    <row r="218" spans="1:4" x14ac:dyDescent="0.2">
      <c r="A218" s="12"/>
      <c r="D218" s="47"/>
    </row>
    <row r="219" spans="1:4" x14ac:dyDescent="0.2">
      <c r="A219" s="12"/>
      <c r="D219" s="47"/>
    </row>
    <row r="220" spans="1:4" x14ac:dyDescent="0.2">
      <c r="A220" s="12"/>
      <c r="D220" s="47"/>
    </row>
    <row r="221" spans="1:4" x14ac:dyDescent="0.2">
      <c r="A221" s="12"/>
      <c r="D221" s="47"/>
    </row>
    <row r="222" spans="1:4" x14ac:dyDescent="0.2">
      <c r="A222" s="12"/>
      <c r="D222" s="47"/>
    </row>
    <row r="223" spans="1:4" x14ac:dyDescent="0.2">
      <c r="A223" s="12"/>
      <c r="D223" s="47"/>
    </row>
    <row r="224" spans="1:4" x14ac:dyDescent="0.2">
      <c r="A224" s="12"/>
      <c r="D224" s="47"/>
    </row>
    <row r="225" spans="1:4" x14ac:dyDescent="0.2">
      <c r="A225" s="12"/>
      <c r="D225" s="47"/>
    </row>
    <row r="226" spans="1:4" x14ac:dyDescent="0.2">
      <c r="A226" s="12"/>
      <c r="D226" s="47"/>
    </row>
    <row r="227" spans="1:4" x14ac:dyDescent="0.2">
      <c r="A227" s="12"/>
      <c r="D227" s="47"/>
    </row>
    <row r="228" spans="1:4" x14ac:dyDescent="0.2">
      <c r="A228" s="12"/>
      <c r="D228" s="47"/>
    </row>
    <row r="229" spans="1:4" x14ac:dyDescent="0.2">
      <c r="A229" s="12"/>
      <c r="D229" s="47"/>
    </row>
    <row r="230" spans="1:4" x14ac:dyDescent="0.2">
      <c r="A230" s="12"/>
      <c r="D230" s="47"/>
    </row>
    <row r="231" spans="1:4" x14ac:dyDescent="0.2">
      <c r="A231" s="12"/>
      <c r="D231" s="47"/>
    </row>
    <row r="232" spans="1:4" x14ac:dyDescent="0.2">
      <c r="A232" s="12"/>
      <c r="D232" s="47"/>
    </row>
    <row r="233" spans="1:4" x14ac:dyDescent="0.2">
      <c r="A233" s="12"/>
      <c r="D233" s="47"/>
    </row>
    <row r="234" spans="1:4" x14ac:dyDescent="0.2">
      <c r="A234" s="12"/>
      <c r="D234" s="47"/>
    </row>
    <row r="235" spans="1:4" x14ac:dyDescent="0.2">
      <c r="A235" s="12"/>
      <c r="D235" s="47"/>
    </row>
    <row r="236" spans="1:4" x14ac:dyDescent="0.2">
      <c r="A236" s="12"/>
      <c r="D236" s="47"/>
    </row>
    <row r="237" spans="1:4" x14ac:dyDescent="0.2">
      <c r="A237" s="12"/>
      <c r="D237" s="47"/>
    </row>
    <row r="238" spans="1:4" x14ac:dyDescent="0.2">
      <c r="A238" s="12"/>
      <c r="D238" s="47"/>
    </row>
    <row r="239" spans="1:4" x14ac:dyDescent="0.2">
      <c r="A239" s="12"/>
      <c r="D239" s="47"/>
    </row>
    <row r="240" spans="1:4" x14ac:dyDescent="0.2">
      <c r="A240" s="12"/>
      <c r="D240" s="47"/>
    </row>
    <row r="241" spans="1:4" x14ac:dyDescent="0.2">
      <c r="A241" s="12"/>
      <c r="D241" s="47"/>
    </row>
    <row r="242" spans="1:4" x14ac:dyDescent="0.2">
      <c r="A242" s="12"/>
      <c r="D242" s="47"/>
    </row>
    <row r="243" spans="1:4" x14ac:dyDescent="0.2">
      <c r="A243" s="12"/>
      <c r="D243" s="47"/>
    </row>
    <row r="244" spans="1:4" x14ac:dyDescent="0.2">
      <c r="A244" s="12"/>
      <c r="D244" s="47"/>
    </row>
    <row r="245" spans="1:4" x14ac:dyDescent="0.2">
      <c r="A245" s="12"/>
      <c r="D245" s="47"/>
    </row>
    <row r="246" spans="1:4" x14ac:dyDescent="0.2">
      <c r="A246" s="12"/>
      <c r="D246" s="47"/>
    </row>
    <row r="247" spans="1:4" x14ac:dyDescent="0.2">
      <c r="A247" s="12"/>
      <c r="D247" s="47"/>
    </row>
    <row r="248" spans="1:4" x14ac:dyDescent="0.2">
      <c r="A248" s="12"/>
      <c r="D248" s="47"/>
    </row>
    <row r="249" spans="1:4" x14ac:dyDescent="0.2">
      <c r="A249" s="12"/>
      <c r="D249" s="47"/>
    </row>
    <row r="250" spans="1:4" x14ac:dyDescent="0.2">
      <c r="A250" s="12"/>
      <c r="D250" s="47"/>
    </row>
    <row r="251" spans="1:4" x14ac:dyDescent="0.2">
      <c r="A251" s="12"/>
      <c r="D251" s="47"/>
    </row>
    <row r="252" spans="1:4" x14ac:dyDescent="0.2">
      <c r="A252" s="12"/>
      <c r="D252" s="47"/>
    </row>
    <row r="253" spans="1:4" x14ac:dyDescent="0.2">
      <c r="A253" s="12"/>
      <c r="D253" s="47"/>
    </row>
    <row r="254" spans="1:4" x14ac:dyDescent="0.2">
      <c r="A254" s="12"/>
      <c r="D254" s="47"/>
    </row>
    <row r="255" spans="1:4" x14ac:dyDescent="0.2">
      <c r="A255" s="12"/>
      <c r="D255" s="47"/>
    </row>
    <row r="256" spans="1:4" x14ac:dyDescent="0.2">
      <c r="A256" s="12"/>
      <c r="D256" s="47"/>
    </row>
    <row r="257" spans="1:4" x14ac:dyDescent="0.2">
      <c r="A257" s="12"/>
      <c r="D257" s="47"/>
    </row>
    <row r="258" spans="1:4" x14ac:dyDescent="0.2">
      <c r="A258" s="12"/>
      <c r="D258" s="47"/>
    </row>
    <row r="259" spans="1:4" x14ac:dyDescent="0.2">
      <c r="A259" s="12"/>
      <c r="D259" s="47"/>
    </row>
    <row r="260" spans="1:4" x14ac:dyDescent="0.2">
      <c r="A260" s="12"/>
      <c r="D260" s="47"/>
    </row>
    <row r="261" spans="1:4" x14ac:dyDescent="0.2">
      <c r="A261" s="12"/>
      <c r="D261" s="47"/>
    </row>
    <row r="262" spans="1:4" x14ac:dyDescent="0.2">
      <c r="A262" s="12"/>
      <c r="D262" s="47"/>
    </row>
    <row r="263" spans="1:4" x14ac:dyDescent="0.2">
      <c r="A263" s="12"/>
      <c r="D263" s="47"/>
    </row>
    <row r="264" spans="1:4" x14ac:dyDescent="0.2">
      <c r="A264" s="12"/>
      <c r="D264" s="47"/>
    </row>
    <row r="265" spans="1:4" x14ac:dyDescent="0.2">
      <c r="A265" s="12"/>
      <c r="D265" s="47"/>
    </row>
    <row r="266" spans="1:4" x14ac:dyDescent="0.2">
      <c r="A266" s="12"/>
      <c r="D266" s="47"/>
    </row>
    <row r="267" spans="1:4" x14ac:dyDescent="0.2">
      <c r="A267" s="12"/>
      <c r="D267" s="47"/>
    </row>
    <row r="268" spans="1:4" x14ac:dyDescent="0.2">
      <c r="A268" s="12"/>
      <c r="D268" s="47"/>
    </row>
    <row r="269" spans="1:4" x14ac:dyDescent="0.2">
      <c r="A269" s="12"/>
      <c r="D269" s="47"/>
    </row>
    <row r="270" spans="1:4" x14ac:dyDescent="0.2">
      <c r="A270" s="12"/>
      <c r="D270" s="47"/>
    </row>
    <row r="271" spans="1:4" x14ac:dyDescent="0.2">
      <c r="A271" s="12"/>
      <c r="D271" s="47"/>
    </row>
    <row r="272" spans="1:4" x14ac:dyDescent="0.2">
      <c r="A272" s="12"/>
      <c r="D272" s="47"/>
    </row>
    <row r="273" spans="1:4" x14ac:dyDescent="0.2">
      <c r="A273" s="12"/>
      <c r="D273" s="47"/>
    </row>
    <row r="274" spans="1:4" x14ac:dyDescent="0.2">
      <c r="A274" s="12"/>
      <c r="D274" s="47"/>
    </row>
    <row r="275" spans="1:4" x14ac:dyDescent="0.2">
      <c r="A275" s="12"/>
      <c r="D275" s="47"/>
    </row>
    <row r="276" spans="1:4" x14ac:dyDescent="0.2">
      <c r="A276" s="12"/>
      <c r="D276" s="47"/>
    </row>
    <row r="277" spans="1:4" x14ac:dyDescent="0.2">
      <c r="A277" s="12"/>
      <c r="D277" s="47"/>
    </row>
    <row r="278" spans="1:4" x14ac:dyDescent="0.2">
      <c r="A278" s="12"/>
      <c r="D278" s="47"/>
    </row>
    <row r="279" spans="1:4" x14ac:dyDescent="0.2">
      <c r="A279" s="12"/>
      <c r="D279" s="47"/>
    </row>
    <row r="280" spans="1:4" x14ac:dyDescent="0.2">
      <c r="A280" s="12"/>
      <c r="D280" s="47"/>
    </row>
    <row r="281" spans="1:4" x14ac:dyDescent="0.2">
      <c r="A281" s="12"/>
      <c r="D281" s="47"/>
    </row>
    <row r="282" spans="1:4" x14ac:dyDescent="0.2">
      <c r="A282" s="12"/>
      <c r="D282" s="47"/>
    </row>
    <row r="283" spans="1:4" x14ac:dyDescent="0.2">
      <c r="D283" s="47"/>
    </row>
  </sheetData>
  <mergeCells count="2">
    <mergeCell ref="G14:K17"/>
    <mergeCell ref="A1:B3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21.6640625" customWidth="1"/>
  </cols>
  <sheetData>
    <row r="1" spans="1:8" x14ac:dyDescent="0.2">
      <c r="A1" s="8" t="s">
        <v>41</v>
      </c>
      <c r="B1" s="80" t="s">
        <v>50</v>
      </c>
      <c r="C1" s="80"/>
      <c r="D1" s="80"/>
      <c r="E1" s="80"/>
      <c r="F1" s="80" t="s">
        <v>51</v>
      </c>
      <c r="G1" s="80"/>
      <c r="H1" s="80"/>
    </row>
    <row r="2" spans="1:8" x14ac:dyDescent="0.2">
      <c r="A2" s="62"/>
      <c r="B2" s="62" t="s">
        <v>42</v>
      </c>
      <c r="C2" s="62" t="s">
        <v>43</v>
      </c>
      <c r="D2" s="62" t="s">
        <v>44</v>
      </c>
      <c r="E2" s="62" t="s">
        <v>45</v>
      </c>
      <c r="F2" s="62"/>
    </row>
    <row r="3" spans="1:8" x14ac:dyDescent="0.2">
      <c r="A3" s="8" t="s">
        <v>46</v>
      </c>
      <c r="B3" s="8">
        <v>2</v>
      </c>
      <c r="C3" s="8">
        <v>1</v>
      </c>
      <c r="D3" s="8">
        <v>5</v>
      </c>
      <c r="E3" s="8">
        <v>2</v>
      </c>
      <c r="F3" s="8">
        <v>100</v>
      </c>
    </row>
    <row r="4" spans="1:8" x14ac:dyDescent="0.2">
      <c r="A4" s="8" t="s">
        <v>47</v>
      </c>
      <c r="B4" s="8">
        <v>1</v>
      </c>
      <c r="C4" s="8">
        <v>2</v>
      </c>
      <c r="D4" s="8">
        <v>1</v>
      </c>
      <c r="E4" s="8">
        <v>4</v>
      </c>
      <c r="F4" s="8">
        <v>200</v>
      </c>
    </row>
    <row r="5" spans="1:8" x14ac:dyDescent="0.2">
      <c r="A5" s="8" t="s">
        <v>48</v>
      </c>
      <c r="B5" s="8">
        <v>1</v>
      </c>
      <c r="C5" s="8">
        <v>3</v>
      </c>
      <c r="D5" s="8">
        <v>1</v>
      </c>
      <c r="E5" s="8">
        <v>1</v>
      </c>
      <c r="F5" s="8">
        <v>100</v>
      </c>
    </row>
    <row r="6" spans="1:8" x14ac:dyDescent="0.2">
      <c r="A6" s="8" t="s">
        <v>49</v>
      </c>
      <c r="B6" s="8">
        <v>50</v>
      </c>
      <c r="C6" s="8">
        <v>50</v>
      </c>
      <c r="D6" s="8">
        <v>200</v>
      </c>
      <c r="E6" s="8">
        <v>100</v>
      </c>
      <c r="F6" s="8"/>
    </row>
    <row r="8" spans="1:8" x14ac:dyDescent="0.2">
      <c r="A8" s="8" t="s">
        <v>41</v>
      </c>
      <c r="B8" s="80" t="s">
        <v>50</v>
      </c>
      <c r="C8" s="80"/>
      <c r="D8" s="80"/>
      <c r="E8" s="80"/>
      <c r="F8" s="80" t="s">
        <v>52</v>
      </c>
      <c r="G8" s="80"/>
      <c r="H8" s="80"/>
    </row>
    <row r="9" spans="1:8" x14ac:dyDescent="0.2">
      <c r="A9" s="62"/>
      <c r="B9" s="62" t="s">
        <v>42</v>
      </c>
      <c r="C9" s="62" t="s">
        <v>43</v>
      </c>
      <c r="D9" s="62" t="s">
        <v>44</v>
      </c>
      <c r="E9" s="62" t="s">
        <v>45</v>
      </c>
      <c r="F9" s="62"/>
    </row>
    <row r="10" spans="1:8" x14ac:dyDescent="0.2">
      <c r="A10" s="8" t="s">
        <v>46</v>
      </c>
      <c r="B10" s="8">
        <v>0</v>
      </c>
      <c r="C10" s="8">
        <v>50</v>
      </c>
      <c r="D10" s="8">
        <v>0</v>
      </c>
      <c r="E10" s="8">
        <v>50</v>
      </c>
      <c r="F10" s="8">
        <f>SUM(B10:E10)</f>
        <v>100</v>
      </c>
    </row>
    <row r="11" spans="1:8" x14ac:dyDescent="0.2">
      <c r="A11" s="8" t="s">
        <v>47</v>
      </c>
      <c r="B11" s="8">
        <v>50</v>
      </c>
      <c r="C11" s="8">
        <v>0</v>
      </c>
      <c r="D11" s="8">
        <v>150</v>
      </c>
      <c r="E11" s="8">
        <v>0</v>
      </c>
      <c r="F11" s="8">
        <f t="shared" ref="F11:F12" si="0">SUM(B11:E11)</f>
        <v>200</v>
      </c>
    </row>
    <row r="12" spans="1:8" x14ac:dyDescent="0.2">
      <c r="A12" s="8" t="s">
        <v>48</v>
      </c>
      <c r="B12" s="8">
        <v>0</v>
      </c>
      <c r="C12" s="8">
        <v>0</v>
      </c>
      <c r="D12" s="8">
        <v>50</v>
      </c>
      <c r="E12" s="8">
        <v>50</v>
      </c>
      <c r="F12" s="8">
        <f t="shared" si="0"/>
        <v>100</v>
      </c>
    </row>
    <row r="13" spans="1:8" x14ac:dyDescent="0.2">
      <c r="A13" s="8" t="s">
        <v>49</v>
      </c>
      <c r="B13" s="8">
        <f>SUM(B10:B12)</f>
        <v>50</v>
      </c>
      <c r="C13" s="8">
        <f t="shared" ref="C13:D13" si="1">SUM(C10:C12)</f>
        <v>50</v>
      </c>
      <c r="D13" s="8">
        <f t="shared" si="1"/>
        <v>200</v>
      </c>
      <c r="E13" s="8">
        <f>SUM(E10:E12)</f>
        <v>100</v>
      </c>
      <c r="F13" s="8"/>
    </row>
    <row r="15" spans="1:8" x14ac:dyDescent="0.2">
      <c r="A15" t="s">
        <v>53</v>
      </c>
      <c r="B15" s="44">
        <f>SUMPRODUCT(B3:E5,B10:E12)</f>
        <v>450</v>
      </c>
    </row>
  </sheetData>
  <mergeCells count="4">
    <mergeCell ref="B1:E1"/>
    <mergeCell ref="F1:H1"/>
    <mergeCell ref="B8:E8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Вопрос 1</vt:lpstr>
      <vt:lpstr>Лист2</vt:lpstr>
      <vt:lpstr>Лист3</vt:lpstr>
      <vt:lpstr>Лист4</vt:lpstr>
      <vt:lpstr>Лист5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2020-01-10T05:50:44Z</dcterms:created>
  <dcterms:modified xsi:type="dcterms:W3CDTF">2020-01-14T20:45:50Z</dcterms:modified>
  <cp:category/>
</cp:coreProperties>
</file>