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flyme/Desktop/"/>
    </mc:Choice>
  </mc:AlternateContent>
  <xr:revisionPtr revIDLastSave="0" documentId="13_ncr:1_{D3E2CAB8-A23B-A74E-BC24-D9656CCE2234}" xr6:coauthVersionLast="45" xr6:coauthVersionMax="45" xr10:uidLastSave="{00000000-0000-0000-0000-000000000000}"/>
  <bookViews>
    <workbookView xWindow="12580" yWindow="2720" windowWidth="23260" windowHeight="13180" xr2:uid="{00000000-000D-0000-FFFF-FFFF00000000}"/>
  </bookViews>
  <sheets>
    <sheet name="Производств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O11" i="1"/>
  <c r="O10" i="1"/>
  <c r="K12" i="1"/>
  <c r="K9" i="1"/>
  <c r="K5" i="1"/>
  <c r="F39" i="1"/>
  <c r="F35" i="1"/>
  <c r="F30" i="1"/>
  <c r="F23" i="1"/>
  <c r="K20" i="1"/>
  <c r="O9" i="1"/>
  <c r="F6" i="1" l="1"/>
  <c r="F10" i="1"/>
  <c r="F13" i="1"/>
  <c r="N5" i="1"/>
  <c r="N6" i="1"/>
  <c r="N7" i="1"/>
  <c r="N8" i="1"/>
  <c r="E39" i="1" l="1"/>
  <c r="O8" i="1" s="1"/>
  <c r="E35" i="1"/>
  <c r="E30" i="1"/>
  <c r="E23" i="1"/>
  <c r="E41" i="1" l="1"/>
  <c r="O6" i="1"/>
  <c r="O5" i="1"/>
  <c r="O7" i="1"/>
</calcChain>
</file>

<file path=xl/sharedStrings.xml><?xml version="1.0" encoding="utf-8"?>
<sst xmlns="http://schemas.openxmlformats.org/spreadsheetml/2006/main" count="60" uniqueCount="47">
  <si>
    <t>ФИО, п/группа:</t>
  </si>
  <si>
    <t>Производство</t>
  </si>
  <si>
    <t>Передел (цех)</t>
  </si>
  <si>
    <t>Операция</t>
  </si>
  <si>
    <t>Сборка рамы</t>
  </si>
  <si>
    <t>Установка руля</t>
  </si>
  <si>
    <t>Нормо/час</t>
  </si>
  <si>
    <t>Квалификация</t>
  </si>
  <si>
    <t>Установка каретки</t>
  </si>
  <si>
    <t>Установка седла</t>
  </si>
  <si>
    <t>Установка колес</t>
  </si>
  <si>
    <t>Сборка колес</t>
  </si>
  <si>
    <t>Квалификация (минимальная)</t>
  </si>
  <si>
    <t>Установка обвеса</t>
  </si>
  <si>
    <t>Установка тормозов</t>
  </si>
  <si>
    <t>Регулировка</t>
  </si>
  <si>
    <t>Контроль качества</t>
  </si>
  <si>
    <t>Рама</t>
  </si>
  <si>
    <t>Каретка</t>
  </si>
  <si>
    <t>Руль</t>
  </si>
  <si>
    <t>Седло в сборе</t>
  </si>
  <si>
    <t>Позиция</t>
  </si>
  <si>
    <t>Себестоимость, руб.</t>
  </si>
  <si>
    <t>Шины Schwalbe</t>
  </si>
  <si>
    <t>Втулка</t>
  </si>
  <si>
    <t>Спицы, комплект</t>
  </si>
  <si>
    <t>Расход на 1 велосипед (ед.)</t>
  </si>
  <si>
    <t>Ветошь</t>
  </si>
  <si>
    <t>Смазка силиконовая</t>
  </si>
  <si>
    <t>Монтажки, комплект</t>
  </si>
  <si>
    <t>Обвес Shimano Deore XT</t>
  </si>
  <si>
    <t>Комплект тормозов</t>
  </si>
  <si>
    <t>Комплект документов</t>
  </si>
  <si>
    <t>BOM (комплектовочная ведомость)</t>
  </si>
  <si>
    <t>Персонал</t>
  </si>
  <si>
    <t>Таб.номер</t>
  </si>
  <si>
    <t>Зарплата руб./час</t>
  </si>
  <si>
    <t>Запасы готовой продукции для передачи на сл. Этап на 08:00 01.04.2020, комплектов</t>
  </si>
  <si>
    <r>
      <rPr>
        <b/>
        <u/>
        <sz val="11"/>
        <color theme="1"/>
        <rFont val="Calibri"/>
        <family val="2"/>
        <charset val="204"/>
        <scheme val="minor"/>
      </rPr>
      <t xml:space="preserve">Задание: </t>
    </r>
    <r>
      <rPr>
        <sz val="11"/>
        <color theme="1"/>
        <rFont val="Calibri"/>
        <family val="2"/>
        <charset val="204"/>
        <scheme val="minor"/>
      </rPr>
      <t>Определить запасы по каждому переделу на 16:00 01.04.2020. Производство построено по принципам лин/канбан, поэтому на этапе контроля качества запасы должны остаться нулевые.</t>
    </r>
  </si>
  <si>
    <t>Запасы готовой продукции для передачи на сл. Этап на 16:00 01.04.2020, комплектов</t>
  </si>
  <si>
    <t>Запасы готовой продукции для передачи на сл. Этап на 16:00 01.04.2020, руб.</t>
  </si>
  <si>
    <t>Запасы готовой продукции для передачи на сл. Этап на 8:00 01.04.2020, руб.</t>
  </si>
  <si>
    <t>Гриднев Дмитрий Владимирович ПИ18-1</t>
  </si>
  <si>
    <t>Всего выпущено</t>
  </si>
  <si>
    <t>Затраты</t>
  </si>
  <si>
    <t>Всего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</si>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</sst>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top" wrapText="1"/>
    </xf>
    <xf numFmtId="0" fontId="0" fillId="3" borderId="0" xfId="0" applyFill="1"/>
    <xf numFmtId="164" fontId="0" fillId="0" borderId="0" xfId="1" applyFon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/>
    <xf numFmtId="1" fontId="0" fillId="2" borderId="1" xfId="0" applyNumberFormat="1" applyFill="1" applyBorder="1"/>
    <xf numFmtId="164" fontId="2" fillId="0" borderId="0" xfId="1" applyFont="1" applyAlignment="1">
      <alignment horizontal="center"/>
    </xf>
    <xf numFmtId="164" fontId="2" fillId="2" borderId="1" xfId="0" applyNumberFormat="1" applyFont="1" applyFill="1" applyBorder="1"/>
    <xf numFmtId="0" fontId="2" fillId="0" borderId="0" xfId="0" applyFont="1"/>
    <xf numFmtId="44" fontId="0" fillId="0" borderId="0" xfId="2" applyFont="1"/>
    <xf numFmtId="1" fontId="0" fillId="2" borderId="2" xfId="0" applyNumberFormat="1" applyFill="1" applyBorder="1"/>
    <xf numFmtId="164" fontId="2" fillId="2" borderId="2" xfId="0" applyNumberFormat="1" applyFont="1" applyFill="1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44" fontId="0" fillId="0" borderId="0" xfId="0" applyNumberFormat="1"/>
    <xf numFmtId="0" fontId="2" fillId="0" borderId="4" xfId="0" applyFont="1" applyFill="1" applyBorder="1" applyAlignment="1">
      <alignment horizontal="center" vertical="top" wrapText="1"/>
    </xf>
    <xf numFmtId="1" fontId="0" fillId="0" borderId="0" xfId="0" applyNumberFormat="1"/>
    <xf numFmtId="0" fontId="0" fillId="0" borderId="0" xfId="2" applyNumberFormat="1" applyFont="1"/>
    <xf numFmtId="0" fontId="0" fillId="4" borderId="0" xfId="0" applyFill="1"/>
    <xf numFmtId="44" fontId="0" fillId="5" borderId="0" xfId="2" applyNumberFormat="1" applyFont="1" applyFill="1"/>
    <xf numFmtId="0" fontId="0" fillId="0" borderId="0" xfId="0" applyAlignment="1">
      <alignment horizontal="left" wrapText="1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H1" zoomScale="88" zoomScaleNormal="85" workbookViewId="0">
      <selection activeCell="L4" sqref="L4"/>
    </sheetView>
  </sheetViews>
  <sheetFormatPr baseColWidth="10" defaultColWidth="8.83203125" defaultRowHeight="15" x14ac:dyDescent="0.2"/>
  <cols>
    <col min="1" max="1" width="20.5" customWidth="1"/>
    <col min="2" max="2" width="23.5" bestFit="1" customWidth="1"/>
    <col min="3" max="3" width="8.1640625" bestFit="1" customWidth="1"/>
    <col min="4" max="4" width="8.83203125" bestFit="1" customWidth="1"/>
    <col min="5" max="6" width="15.33203125" customWidth="1"/>
    <col min="7" max="7" width="16.5" customWidth="1"/>
    <col min="8" max="8" width="19.5" customWidth="1"/>
    <col min="9" max="9" width="15.6640625" customWidth="1"/>
    <col min="10" max="10" width="14.83203125" bestFit="1" customWidth="1"/>
    <col min="11" max="12" width="14.5" customWidth="1"/>
    <col min="13" max="13" width="17.1640625" customWidth="1"/>
    <col min="14" max="14" width="17" customWidth="1"/>
    <col min="15" max="15" width="15.33203125" customWidth="1"/>
  </cols>
  <sheetData>
    <row r="1" spans="1:16" ht="19" x14ac:dyDescent="0.25">
      <c r="A1" s="2" t="s">
        <v>0</v>
      </c>
      <c r="B1" s="28" t="s">
        <v>42</v>
      </c>
      <c r="C1" s="29"/>
      <c r="D1" s="29"/>
      <c r="E1" s="29"/>
      <c r="F1" s="29"/>
    </row>
    <row r="2" spans="1:16" ht="33" customHeight="1" x14ac:dyDescent="0.2">
      <c r="A2" s="27" t="s">
        <v>38</v>
      </c>
      <c r="B2" s="27"/>
      <c r="C2" s="27"/>
      <c r="D2" s="27"/>
      <c r="E2" s="27"/>
      <c r="F2" s="27"/>
      <c r="G2" s="27"/>
      <c r="H2" s="27"/>
      <c r="I2" s="27"/>
    </row>
    <row r="3" spans="1:16" ht="21" x14ac:dyDescent="0.25">
      <c r="A3" s="1" t="s">
        <v>1</v>
      </c>
      <c r="G3" s="1" t="s">
        <v>34</v>
      </c>
    </row>
    <row r="4" spans="1:16" ht="93" customHeight="1" x14ac:dyDescent="0.2">
      <c r="A4" s="18" t="s">
        <v>2</v>
      </c>
      <c r="B4" s="18" t="s">
        <v>3</v>
      </c>
      <c r="C4" s="18" t="s">
        <v>6</v>
      </c>
      <c r="D4" s="18" t="s">
        <v>12</v>
      </c>
      <c r="E4" s="18" t="s">
        <v>37</v>
      </c>
      <c r="F4" s="18" t="s">
        <v>41</v>
      </c>
      <c r="G4" s="18" t="s">
        <v>35</v>
      </c>
      <c r="H4" s="18" t="s">
        <v>7</v>
      </c>
      <c r="I4" s="18" t="s">
        <v>36</v>
      </c>
      <c r="J4" s="18" t="s">
        <v>39</v>
      </c>
      <c r="K4" s="18" t="s">
        <v>40</v>
      </c>
      <c r="L4" s="22"/>
    </row>
    <row r="5" spans="1:16" x14ac:dyDescent="0.2">
      <c r="A5" t="s">
        <v>4</v>
      </c>
      <c r="E5" s="9">
        <v>2</v>
      </c>
      <c r="F5" s="7">
        <v>140000</v>
      </c>
      <c r="J5" s="16">
        <v>17</v>
      </c>
      <c r="K5" s="17">
        <f>F23*J5</f>
        <v>1451205</v>
      </c>
      <c r="M5" t="s">
        <v>4</v>
      </c>
      <c r="N5" s="15">
        <f>(C6+C8)*I7+C7*I6</f>
        <v>600</v>
      </c>
      <c r="O5" s="15">
        <f>N5+E23</f>
        <v>85965</v>
      </c>
      <c r="P5">
        <f>K5/O5</f>
        <v>16.88134705984994</v>
      </c>
    </row>
    <row r="6" spans="1:16" x14ac:dyDescent="0.2">
      <c r="B6" t="s">
        <v>5</v>
      </c>
      <c r="C6" s="6">
        <v>0.2</v>
      </c>
      <c r="D6" s="6">
        <v>1</v>
      </c>
      <c r="E6" s="8"/>
      <c r="F6" s="7">
        <f>F5/E5</f>
        <v>70000</v>
      </c>
      <c r="G6">
        <v>1</v>
      </c>
      <c r="H6">
        <v>0</v>
      </c>
      <c r="I6" s="5">
        <v>1500</v>
      </c>
      <c r="K6" s="14"/>
      <c r="M6" t="s">
        <v>10</v>
      </c>
      <c r="N6" s="15">
        <f>SUM(C10:C11)*I10</f>
        <v>210</v>
      </c>
      <c r="O6" s="15">
        <f>N6+E30</f>
        <v>14120</v>
      </c>
      <c r="P6">
        <f>K9/O6</f>
        <v>49.215651558073652</v>
      </c>
    </row>
    <row r="7" spans="1:16" x14ac:dyDescent="0.2">
      <c r="B7" t="s">
        <v>8</v>
      </c>
      <c r="C7" s="6">
        <v>0.2</v>
      </c>
      <c r="D7" s="6">
        <v>0</v>
      </c>
      <c r="E7" s="8"/>
      <c r="F7" s="7"/>
      <c r="G7">
        <v>2</v>
      </c>
      <c r="H7">
        <v>1</v>
      </c>
      <c r="I7" s="5">
        <v>1000</v>
      </c>
      <c r="K7" s="19"/>
      <c r="L7" s="15"/>
      <c r="M7" t="s">
        <v>13</v>
      </c>
      <c r="N7" s="15">
        <f>SUM(C13:C15)*I13</f>
        <v>1050</v>
      </c>
      <c r="O7" s="15">
        <f>N7+E35</f>
        <v>261200</v>
      </c>
      <c r="P7" s="25">
        <f>K12/O7</f>
        <v>1.376052833078101</v>
      </c>
    </row>
    <row r="8" spans="1:16" x14ac:dyDescent="0.2">
      <c r="B8" t="s">
        <v>9</v>
      </c>
      <c r="C8" s="6">
        <v>0.1</v>
      </c>
      <c r="D8" s="6">
        <v>3</v>
      </c>
      <c r="E8" s="8"/>
      <c r="F8" s="7"/>
      <c r="I8" s="5"/>
      <c r="K8" s="14"/>
      <c r="L8" s="15"/>
      <c r="M8" t="s">
        <v>16</v>
      </c>
      <c r="N8" s="15">
        <f>C17*I17</f>
        <v>400</v>
      </c>
      <c r="O8" s="15">
        <f>N8+E39</f>
        <v>920</v>
      </c>
    </row>
    <row r="9" spans="1:16" x14ac:dyDescent="0.2">
      <c r="A9" t="s">
        <v>10</v>
      </c>
      <c r="C9" s="6"/>
      <c r="D9" s="6"/>
      <c r="E9" s="8">
        <v>3</v>
      </c>
      <c r="F9" s="7">
        <v>240000</v>
      </c>
      <c r="I9" s="5"/>
      <c r="J9" s="11">
        <v>7</v>
      </c>
      <c r="K9" s="13">
        <f>J9*F30</f>
        <v>694925</v>
      </c>
      <c r="M9" t="s">
        <v>44</v>
      </c>
      <c r="O9" s="21">
        <f>SUM(O5:O8)</f>
        <v>362205</v>
      </c>
    </row>
    <row r="10" spans="1:16" x14ac:dyDescent="0.2">
      <c r="B10" t="s">
        <v>11</v>
      </c>
      <c r="C10" s="6">
        <v>0.5</v>
      </c>
      <c r="D10" s="6">
        <v>3</v>
      </c>
      <c r="E10" s="8"/>
      <c r="F10" s="7">
        <f>F9/E9</f>
        <v>80000</v>
      </c>
      <c r="G10">
        <v>3</v>
      </c>
      <c r="H10">
        <v>3</v>
      </c>
      <c r="I10" s="5">
        <v>300</v>
      </c>
      <c r="K10" s="14"/>
      <c r="L10" s="15"/>
      <c r="M10" t="s">
        <v>46</v>
      </c>
      <c r="O10" s="24">
        <f>J5/4+J9+J12</f>
        <v>12.25</v>
      </c>
    </row>
    <row r="11" spans="1:16" x14ac:dyDescent="0.2">
      <c r="B11" t="s">
        <v>10</v>
      </c>
      <c r="C11" s="6">
        <v>0.2</v>
      </c>
      <c r="D11" s="6">
        <v>3</v>
      </c>
      <c r="E11" s="8"/>
      <c r="F11" s="7"/>
      <c r="G11">
        <v>4</v>
      </c>
      <c r="H11">
        <v>3</v>
      </c>
      <c r="I11" s="5">
        <v>300</v>
      </c>
      <c r="K11" s="14"/>
      <c r="L11" s="15"/>
      <c r="M11" t="s">
        <v>45</v>
      </c>
      <c r="N11" s="15"/>
      <c r="O11" s="26">
        <f>ROUNDUP(O10,0)*O9+O9</f>
        <v>5070870</v>
      </c>
    </row>
    <row r="12" spans="1:16" x14ac:dyDescent="0.2">
      <c r="A12" t="s">
        <v>13</v>
      </c>
      <c r="C12" s="6"/>
      <c r="D12" s="6"/>
      <c r="E12" s="8">
        <v>3</v>
      </c>
      <c r="F12" s="7">
        <v>600000</v>
      </c>
      <c r="I12" s="5"/>
      <c r="J12" s="11">
        <v>1</v>
      </c>
      <c r="K12" s="13">
        <f>J12*F35</f>
        <v>359425</v>
      </c>
      <c r="L12" s="15"/>
    </row>
    <row r="13" spans="1:16" x14ac:dyDescent="0.2">
      <c r="B13" t="s">
        <v>13</v>
      </c>
      <c r="C13" s="6">
        <v>0.2</v>
      </c>
      <c r="D13" s="6">
        <v>0</v>
      </c>
      <c r="E13" s="8"/>
      <c r="F13" s="7">
        <f>F12/E12</f>
        <v>200000</v>
      </c>
      <c r="G13">
        <v>5</v>
      </c>
      <c r="H13">
        <v>0</v>
      </c>
      <c r="I13" s="5">
        <v>1500</v>
      </c>
      <c r="K13" s="14"/>
      <c r="M13" s="15"/>
      <c r="O13" s="20"/>
    </row>
    <row r="14" spans="1:16" x14ac:dyDescent="0.2">
      <c r="B14" t="s">
        <v>14</v>
      </c>
      <c r="C14" s="6">
        <v>0.3</v>
      </c>
      <c r="D14" s="6">
        <v>0</v>
      </c>
      <c r="E14" s="8"/>
      <c r="F14" s="7"/>
      <c r="I14" s="5"/>
      <c r="K14" s="14"/>
      <c r="L14" s="15"/>
      <c r="M14" s="15"/>
      <c r="O14" s="15"/>
    </row>
    <row r="15" spans="1:16" x14ac:dyDescent="0.2">
      <c r="B15" t="s">
        <v>15</v>
      </c>
      <c r="C15" s="6">
        <v>0.2</v>
      </c>
      <c r="D15" s="6">
        <v>0</v>
      </c>
      <c r="E15" s="8"/>
      <c r="F15" s="7"/>
      <c r="I15" s="5"/>
      <c r="K15" s="14"/>
      <c r="L15" s="15"/>
      <c r="M15" s="15"/>
      <c r="N15" s="15"/>
      <c r="O15" s="15"/>
    </row>
    <row r="16" spans="1:16" x14ac:dyDescent="0.2">
      <c r="A16" t="s">
        <v>16</v>
      </c>
      <c r="C16" s="6"/>
      <c r="D16" s="6"/>
      <c r="E16" s="8">
        <v>0</v>
      </c>
      <c r="F16" s="7">
        <v>0</v>
      </c>
      <c r="I16" s="5"/>
      <c r="J16" s="11">
        <v>0</v>
      </c>
      <c r="K16" s="13">
        <v>0</v>
      </c>
      <c r="M16" s="15"/>
      <c r="O16" s="15"/>
    </row>
    <row r="17" spans="1:11" x14ac:dyDescent="0.2">
      <c r="B17" t="s">
        <v>16</v>
      </c>
      <c r="C17" s="6">
        <v>0.2</v>
      </c>
      <c r="D17" s="6">
        <v>0</v>
      </c>
      <c r="E17" s="8"/>
      <c r="F17" s="7"/>
      <c r="G17">
        <v>6</v>
      </c>
      <c r="H17">
        <v>0</v>
      </c>
      <c r="I17" s="5">
        <v>2000</v>
      </c>
    </row>
    <row r="18" spans="1:11" x14ac:dyDescent="0.2">
      <c r="C18" s="6"/>
      <c r="D18" s="6"/>
      <c r="E18" s="7"/>
      <c r="F18" s="7"/>
      <c r="I18" s="5"/>
    </row>
    <row r="19" spans="1:11" x14ac:dyDescent="0.2">
      <c r="C19" s="6"/>
      <c r="D19" s="6"/>
      <c r="E19" s="7"/>
      <c r="F19" s="7"/>
    </row>
    <row r="20" spans="1:11" x14ac:dyDescent="0.2">
      <c r="C20" s="6"/>
      <c r="D20" s="6"/>
      <c r="E20" s="7"/>
      <c r="F20" s="7"/>
      <c r="I20" t="s">
        <v>43</v>
      </c>
      <c r="J20" s="23"/>
      <c r="K20" s="20">
        <f>E23+E30+E35+E39</f>
        <v>359945</v>
      </c>
    </row>
    <row r="21" spans="1:11" ht="21" x14ac:dyDescent="0.25">
      <c r="A21" s="1" t="s">
        <v>33</v>
      </c>
      <c r="B21" s="2"/>
      <c r="C21" s="4"/>
      <c r="D21" s="4"/>
    </row>
    <row r="22" spans="1:11" ht="64" x14ac:dyDescent="0.2">
      <c r="A22" s="3" t="s">
        <v>3</v>
      </c>
      <c r="B22" s="3" t="s">
        <v>21</v>
      </c>
      <c r="C22" s="3" t="s">
        <v>26</v>
      </c>
      <c r="D22" s="3"/>
      <c r="E22" s="3" t="s">
        <v>22</v>
      </c>
      <c r="F22" s="3"/>
    </row>
    <row r="23" spans="1:11" x14ac:dyDescent="0.2">
      <c r="A23" t="s">
        <v>4</v>
      </c>
      <c r="C23" s="6"/>
      <c r="D23" s="6"/>
      <c r="E23" s="12">
        <f>SUM(E24:E29)</f>
        <v>85365</v>
      </c>
      <c r="F23" s="7">
        <f>E23</f>
        <v>85365</v>
      </c>
      <c r="J23" s="15"/>
    </row>
    <row r="24" spans="1:11" x14ac:dyDescent="0.2">
      <c r="B24" t="s">
        <v>17</v>
      </c>
      <c r="C24" s="6">
        <v>1</v>
      </c>
      <c r="D24" s="6"/>
      <c r="E24" s="7">
        <v>54000</v>
      </c>
      <c r="F24" s="7"/>
      <c r="J24" s="15"/>
    </row>
    <row r="25" spans="1:11" x14ac:dyDescent="0.2">
      <c r="B25" t="s">
        <v>18</v>
      </c>
      <c r="C25" s="6">
        <v>1</v>
      </c>
      <c r="D25" s="6"/>
      <c r="E25" s="7">
        <v>19000</v>
      </c>
      <c r="F25" s="7"/>
      <c r="J25" s="15"/>
    </row>
    <row r="26" spans="1:11" x14ac:dyDescent="0.2">
      <c r="B26" t="s">
        <v>19</v>
      </c>
      <c r="C26" s="6">
        <v>1</v>
      </c>
      <c r="D26" s="6"/>
      <c r="E26" s="7">
        <v>3500</v>
      </c>
      <c r="F26" s="7"/>
    </row>
    <row r="27" spans="1:11" x14ac:dyDescent="0.2">
      <c r="B27" t="s">
        <v>20</v>
      </c>
      <c r="C27" s="6">
        <v>1</v>
      </c>
      <c r="D27" s="6"/>
      <c r="E27" s="7">
        <v>8800</v>
      </c>
      <c r="F27" s="7"/>
    </row>
    <row r="28" spans="1:11" x14ac:dyDescent="0.2">
      <c r="B28" t="s">
        <v>27</v>
      </c>
      <c r="C28" s="6">
        <v>1</v>
      </c>
      <c r="D28" s="6"/>
      <c r="E28" s="7">
        <v>15</v>
      </c>
      <c r="F28" s="7"/>
    </row>
    <row r="29" spans="1:11" x14ac:dyDescent="0.2">
      <c r="B29" t="s">
        <v>28</v>
      </c>
      <c r="C29" s="6">
        <v>1</v>
      </c>
      <c r="D29" s="6"/>
      <c r="E29" s="7">
        <v>50</v>
      </c>
      <c r="F29" s="7"/>
    </row>
    <row r="30" spans="1:11" x14ac:dyDescent="0.2">
      <c r="A30" t="s">
        <v>10</v>
      </c>
      <c r="C30" s="6"/>
      <c r="D30" s="6"/>
      <c r="E30" s="12">
        <f>SUM(E31:E34)</f>
        <v>13910</v>
      </c>
      <c r="F30" s="7">
        <f>F23+E30</f>
        <v>99275</v>
      </c>
    </row>
    <row r="31" spans="1:11" x14ac:dyDescent="0.2">
      <c r="B31" t="s">
        <v>23</v>
      </c>
      <c r="C31" s="6">
        <v>2</v>
      </c>
      <c r="D31" s="6"/>
      <c r="E31" s="7">
        <v>3200</v>
      </c>
      <c r="F31" s="7"/>
    </row>
    <row r="32" spans="1:11" x14ac:dyDescent="0.2">
      <c r="B32" t="s">
        <v>24</v>
      </c>
      <c r="C32" s="6">
        <v>2</v>
      </c>
      <c r="D32" s="6"/>
      <c r="E32" s="7">
        <v>8800</v>
      </c>
      <c r="F32" s="7"/>
    </row>
    <row r="33" spans="1:6" x14ac:dyDescent="0.2">
      <c r="B33" t="s">
        <v>25</v>
      </c>
      <c r="C33" s="6">
        <v>2</v>
      </c>
      <c r="D33" s="6"/>
      <c r="E33" s="7">
        <v>1560</v>
      </c>
      <c r="F33" s="7"/>
    </row>
    <row r="34" spans="1:6" x14ac:dyDescent="0.2">
      <c r="B34" t="s">
        <v>29</v>
      </c>
      <c r="C34" s="6">
        <v>1</v>
      </c>
      <c r="D34" s="6"/>
      <c r="E34" s="7">
        <v>350</v>
      </c>
      <c r="F34" s="7"/>
    </row>
    <row r="35" spans="1:6" x14ac:dyDescent="0.2">
      <c r="A35" t="s">
        <v>13</v>
      </c>
      <c r="C35" s="6"/>
      <c r="D35" s="6"/>
      <c r="E35" s="12">
        <f>SUM(E36:E38)</f>
        <v>260150</v>
      </c>
      <c r="F35" s="7">
        <f>E35+F30</f>
        <v>359425</v>
      </c>
    </row>
    <row r="36" spans="1:6" x14ac:dyDescent="0.2">
      <c r="B36" t="s">
        <v>30</v>
      </c>
      <c r="C36" s="6">
        <v>1</v>
      </c>
      <c r="D36" s="6"/>
      <c r="E36" s="7">
        <v>185000</v>
      </c>
      <c r="F36" s="7"/>
    </row>
    <row r="37" spans="1:6" x14ac:dyDescent="0.2">
      <c r="B37" t="s">
        <v>31</v>
      </c>
      <c r="C37" s="6">
        <v>1</v>
      </c>
      <c r="E37" s="5">
        <v>75000</v>
      </c>
      <c r="F37" s="7"/>
    </row>
    <row r="38" spans="1:6" x14ac:dyDescent="0.2">
      <c r="B38" t="s">
        <v>28</v>
      </c>
      <c r="C38" s="6">
        <v>1</v>
      </c>
      <c r="E38" s="7">
        <v>150</v>
      </c>
      <c r="F38" s="7"/>
    </row>
    <row r="39" spans="1:6" x14ac:dyDescent="0.2">
      <c r="A39" t="s">
        <v>16</v>
      </c>
      <c r="E39" s="10">
        <f>E40</f>
        <v>520</v>
      </c>
      <c r="F39" s="7">
        <f>E39+F35</f>
        <v>359945</v>
      </c>
    </row>
    <row r="40" spans="1:6" x14ac:dyDescent="0.2">
      <c r="B40" t="s">
        <v>32</v>
      </c>
      <c r="C40" s="6">
        <v>1</v>
      </c>
      <c r="E40" s="7">
        <v>520</v>
      </c>
      <c r="F40" s="7"/>
    </row>
    <row r="41" spans="1:6" x14ac:dyDescent="0.2">
      <c r="E41" s="20">
        <f>E23+E30+E35+E39</f>
        <v>359945</v>
      </c>
    </row>
  </sheetData>
  <mergeCells count="2">
    <mergeCell ref="A2:I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Производство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Гриднев Дмитрий Владимирович</cp:lastModifiedBy>
  <dcterms:created xsi:type="dcterms:W3CDTF">2020-04-17T09:32:20Z</dcterms:created>
  <dcterms:modified xsi:type="dcterms:W3CDTF">2020-11-06T23:28:37Z</dcterms:modified>
</cp:coreProperties>
</file>