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BSU\TBG\ESR TBG XL\SETIA_KAWAN_KALI ANYAR\"/>
    </mc:Choice>
  </mc:AlternateContent>
  <bookViews>
    <workbookView xWindow="0" yWindow="0" windowWidth="20490" windowHeight="6720" tabRatio="920" firstSheet="8" activeTab="16"/>
  </bookViews>
  <sheets>
    <sheet name="INPUT" sheetId="34" r:id="rId1"/>
    <sheet name="Sheet1" sheetId="35" state="hidden" r:id="rId2"/>
    <sheet name="convert gps" sheetId="37" state="hidden" r:id="rId3"/>
    <sheet name="Check List" sheetId="7" r:id="rId4"/>
    <sheet name="App Sheet" sheetId="6" r:id="rId5"/>
    <sheet name="RFA" sheetId="1" r:id="rId6"/>
    <sheet name="ESR" sheetId="36" r:id="rId7"/>
    <sheet name="Photo GPS" sheetId="19" r:id="rId8"/>
    <sheet name="Suroundings" sheetId="26" r:id="rId9"/>
    <sheet name="0,30" sheetId="29" r:id="rId10"/>
    <sheet name="60,90" sheetId="28" r:id="rId11"/>
    <sheet name="120,150" sheetId="30" r:id="rId12"/>
    <sheet name="180,210" sheetId="31" r:id="rId13"/>
    <sheet name="240, 270" sheetId="32" r:id="rId14"/>
    <sheet name="300, 330" sheetId="33" r:id="rId15"/>
    <sheet name="RBS" sheetId="20" r:id="rId16"/>
    <sheet name="depan,belakang" sheetId="14" r:id="rId17"/>
    <sheet name="kiri,kanan" sheetId="15" r:id="rId18"/>
    <sheet name="Site Location" sheetId="21" r:id="rId19"/>
    <sheet name="site access" sheetId="17" r:id="rId20"/>
    <sheet name="PLN" sheetId="18" r:id="rId21"/>
    <sheet name="Site Situasi" sheetId="24" r:id="rId22"/>
    <sheet name="Peta dan Layout" sheetId="25" r:id="rId23"/>
    <sheet name="Sheet2" sheetId="38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</externalReferences>
  <definedNames>
    <definedName name="_Area">[1]Sheet1!$D$7</definedName>
    <definedName name="_Prepared">[1]Sheet1!$D$5</definedName>
    <definedName name="_Project">[1]Sheet1!$D$3</definedName>
    <definedName name="_RBS1">'[2]DATA-BASE'!$B$50</definedName>
    <definedName name="_Rev">[1]Sheet1!$N$7</definedName>
    <definedName name="_sn1">#REF!</definedName>
    <definedName name="_sn2">#REF!</definedName>
    <definedName name="_TN1">'[3]LIST OF HEADINGS (Invt.)'!$W$5</definedName>
    <definedName name="address1_1">'[4]General Information'!$B$31</definedName>
    <definedName name="Address1far">[3]General!$C$16</definedName>
    <definedName name="Address2">[5]General!$B$16</definedName>
    <definedName name="address2_1">'[4]General Information'!$B$33</definedName>
    <definedName name="Address2far">[3]General!$C$17</definedName>
    <definedName name="Address3">[5]General!$B$17</definedName>
    <definedName name="Address33">[6]General!#REF!</definedName>
    <definedName name="Address3far">[3]General!$C$18</definedName>
    <definedName name="Address4far">[3]General!$C$19</definedName>
    <definedName name="aircon">[5]Configuration!$D$66</definedName>
    <definedName name="Alarm">'[5]DATA-BASE'!$F$156</definedName>
    <definedName name="Alarm1C">'[5]DATA-BASE'!$D$167:$D$182</definedName>
    <definedName name="Alarm1D">'[5]DATA-BASE'!$C$167:$C$182</definedName>
    <definedName name="Alarm1S">'[5]DATA-BASE'!$B$167:$B$182</definedName>
    <definedName name="Alarm2C">'[5]DATA-BASE'!$G$167:$G$182</definedName>
    <definedName name="Alarm2D">'[5]DATA-BASE'!$F$167:$F$182</definedName>
    <definedName name="Alarm2S">'[5]DATA-BASE'!$E$167:$E$182</definedName>
    <definedName name="Alarm3C">'[5]DATA-BASE'!$L$167:$L$182</definedName>
    <definedName name="Alarm3D">'[5]DATA-BASE'!$J$167:$J$182</definedName>
    <definedName name="Alarm3S">'[5]DATA-BASE'!$H$167:$H$182</definedName>
    <definedName name="AlarmAlternative">'[5]DATA-BASE'!$F$157:$G$161</definedName>
    <definedName name="AlarmSpare">'[5]DATA-BASE'!$M$167:$M$182</definedName>
    <definedName name="AlarmW">'[5]DATA-BASE'!$B$156</definedName>
    <definedName name="alno">'[4]General Information'!$B$12</definedName>
    <definedName name="Andrew">'[7]DATA-BASE'!#REF!</definedName>
    <definedName name="Andrew_D">'[7]DATA-BASE'!#REF!</definedName>
    <definedName name="Andrew_kit">#REF!</definedName>
    <definedName name="Andrew_P">'[7]DATA-BASE'!#REF!</definedName>
    <definedName name="Andrew_Q1">'[7]DATA-BASE'!#REF!</definedName>
    <definedName name="Andrew_Q2">'[7]DATA-BASE'!#REF!</definedName>
    <definedName name="Andrew_Q3">'[7]DATA-BASE'!#REF!</definedName>
    <definedName name="Andrew_Q4">'[7]DATA-BASE'!#REF!</definedName>
    <definedName name="Andrew_Q5">'[7]DATA-BASE'!#REF!</definedName>
    <definedName name="antdescpanel">'[8]DATA-BASE'!$I$64</definedName>
    <definedName name="AntDescription">'[5]DATA-BASE'!$J$64</definedName>
    <definedName name="AntDescriptionA">'[9]DATA-BASE'!$I$63</definedName>
    <definedName name="AntDescriptionB">'[5]DATA-BASE'!$J$78</definedName>
    <definedName name="AntDescriptionC">'[5]DATA-BASE'!$J$92</definedName>
    <definedName name="AntDimension">'[5]DATA-BASE'!$O$64</definedName>
    <definedName name="AntDimensionA">'[9]DATA-BASE'!$M$63</definedName>
    <definedName name="AntDimensionB">'[5]DATA-BASE'!$O$78</definedName>
    <definedName name="AntDimensionC">'[5]DATA-BASE'!$O$92</definedName>
    <definedName name="antenna">OFFSET(INDIRECT([1]Sheet1!$AO$16),0,0,COUNTA(INDIRECT([1]Sheet1!$AO$16)),1)</definedName>
    <definedName name="Antenna_List2">'[10]DATA BASE'!$E$67</definedName>
    <definedName name="Antenna_List9">'[10]DATA BASE'!$L$67</definedName>
    <definedName name="Antenna_Name3">#REF!</definedName>
    <definedName name="Antenna_Prod3">'[11]Config-Input (Type2) '!$R$16</definedName>
    <definedName name="Antenna_ProdNos2">'[11]Config-Input (Type2) '!$Q$16</definedName>
    <definedName name="Antenna_Qty">'[11]Config-Input (Type1)'!$D$14</definedName>
    <definedName name="Antenna_Qty2">'[10]RBS, Config-Input (New) '!$D$15</definedName>
    <definedName name="Antenna_type3">#REF!</definedName>
    <definedName name="AntennaDir">[5]Configuration!$D$21</definedName>
    <definedName name="AntennaHeight">[5]Configuration!$D$20</definedName>
    <definedName name="AntennaModule">'[12]Input form'!$AE$44</definedName>
    <definedName name="antennapanel">'[8]DATA-BASE'!$C$64</definedName>
    <definedName name="AntennaQty">[5]Configuration!$D$22</definedName>
    <definedName name="Antennas">'[5]DATA-BASE'!$B$54:$B$63</definedName>
    <definedName name="antennasize">'[13]DATA-BASE'!$H$26</definedName>
    <definedName name="AntennaSupport">'[5]DATA-BASE'!$B$105:$C$108</definedName>
    <definedName name="AntennaTilt">'[11]Config-Input (Type1)'!#REF!</definedName>
    <definedName name="AntEricssonProduct">'[5]DATA-BASE'!$C$64</definedName>
    <definedName name="AntEricssonProductA">'[9]DATA-BASE'!$C$63</definedName>
    <definedName name="AntEricssonProductB">'[5]DATA-BASE'!$C$78</definedName>
    <definedName name="AntEricssonProductC">'[5]DATA-BASE'!$C$92</definedName>
    <definedName name="AntHardware">'[5]DATA-BASE'!$S$64</definedName>
    <definedName name="AntMountingPole">'[12]Input form'!$AL$44</definedName>
    <definedName name="AntMountingPoleCode">'[12]Input form'!$AM$44</definedName>
    <definedName name="AntProductCode">'[12]Input form'!$AI$44</definedName>
    <definedName name="AntSupport">'[11]Config-Input (Type1)'!#REF!</definedName>
    <definedName name="AntSupportBoom">'[11]Config-Input (Type1)'!#REF!</definedName>
    <definedName name="AntSupportBracket">'[11]Config-Input (Type1)'!#REF!</definedName>
    <definedName name="AntSupportPipe">'[11]Config-Input (Type1)'!#REF!</definedName>
    <definedName name="AntSupportType">'[5]DATA-BASE'!$B$109</definedName>
    <definedName name="AntType">OFFSET(INDIRECT('[14]Input form'!$AE$17),0,0,COUNTA(INDIRECT('[14]Input form'!$AE$17)),1)</definedName>
    <definedName name="AntVendorAntenna">'[5]DATA-BASE'!$E$64</definedName>
    <definedName name="AntVendorAntennaA">'[9]DATA-BASE'!$E$63</definedName>
    <definedName name="AntVendorAntennaB">'[5]DATA-BASE'!$E$78</definedName>
    <definedName name="AntVendorAntennaC">'[5]DATA-BASE'!$E$92</definedName>
    <definedName name="antvendorpanel">'[8]DATA-BASE'!$E$64</definedName>
    <definedName name="AntWeight">'[5]DATA-BASE'!$N$64</definedName>
    <definedName name="AntWindLoad">'[5]DATA-BASE'!$Q$64</definedName>
    <definedName name="Area">'[5]DATA-BASE'!$B$6:$C$26</definedName>
    <definedName name="Area1">'[5]DATA-BASE'!$B$27</definedName>
    <definedName name="Band1">'[5]DATA-BASE'!$G$20</definedName>
    <definedName name="Batt_Rack1">#REF!</definedName>
    <definedName name="BuildHeight">[5]Configuration!$D$59</definedName>
    <definedName name="Building">'[5]DATA-BASE'!$B$118:$C$119</definedName>
    <definedName name="BuildingType">'[5]DATA-BASE'!$B$120</definedName>
    <definedName name="Cabling1">'[5]DATA-BASE'!$F$4</definedName>
    <definedName name="Cabling2">'[5]DATA-BASE'!$G$4</definedName>
    <definedName name="Cabling3">'[5]DATA-BASE'!$H$4</definedName>
    <definedName name="capacity2">'[15]DATA-BASE'!$D$21</definedName>
    <definedName name="CDU">#REF!</definedName>
    <definedName name="CDU_Name">'[11]Config-Input (Type1)'!#REF!</definedName>
    <definedName name="CDU_Name1">'[11]Config-Input (Type1)'!#REF!</definedName>
    <definedName name="CDU_Name3">#REF!</definedName>
    <definedName name="CDU_Prod3">#REF!</definedName>
    <definedName name="CDU_Product">'[11]Config-Input (Type1)'!#REF!</definedName>
    <definedName name="CDU_Product1">'[11]Config-Input (Type1)'!#REF!</definedName>
    <definedName name="CDU_Type">'[11]Config-Input (Type2) '!#REF!</definedName>
    <definedName name="CDU_Type1">'[10]DATA BASE'!$D$49</definedName>
    <definedName name="CDU_Type2">'[10]DATA BASE'!$E$49</definedName>
    <definedName name="CDU_Type3">'[11]Config-Input (Type1)'!#REF!</definedName>
    <definedName name="CDUType">'[16]DATA-BASE'!#REF!</definedName>
    <definedName name="CDUType1">'[5]DATA-BASE'!$C$153</definedName>
    <definedName name="CDUType10">'[17]DATA-BASE'!$G$140</definedName>
    <definedName name="CDUType4">'[17]DATA-BASE'!$F$130</definedName>
    <definedName name="CDUType5">'[17]DATA-BASE'!$G$130</definedName>
    <definedName name="CDUType6">'[17]DATA-BASE'!$C$140</definedName>
    <definedName name="CDUType7">'[17]DATA-BASE'!$D$140</definedName>
    <definedName name="CDUType8">'[17]DATA-BASE'!$E$140</definedName>
    <definedName name="CDUType9">'[17]DATA-BASE'!$F$140</definedName>
    <definedName name="Cell1">[5]Configuration!$D$13</definedName>
    <definedName name="Cell2">[5]Configuration!$F$13</definedName>
    <definedName name="Cell3">[5]Configuration!$H$13</definedName>
    <definedName name="cellconfig">'[18]DATA-BASE'!$B$185:$B$192</definedName>
    <definedName name="CEsoftware">'[5]DATA-BASE'!$J$154</definedName>
    <definedName name="check_Document">'[11]Revisions Input'!#REF!</definedName>
    <definedName name="Clampb">'[17]DATA-BASE'!$G$64</definedName>
    <definedName name="Clampc">'[17]DATA-BASE'!$G$65</definedName>
    <definedName name="cluster">#REF!</definedName>
    <definedName name="Config">'[12]Input form'!$P$41</definedName>
    <definedName name="Configuration1">[17]Configuration!$D$8</definedName>
    <definedName name="Configuration2">[17]Configuration!$D$14</definedName>
    <definedName name="Customer">[5]General!$B$32</definedName>
    <definedName name="CustomerSurveyors">[5]General!#REF!</definedName>
    <definedName name="date">[19]General!#REF!</definedName>
    <definedName name="Date_PlantSpec">'[11]Revisions Input'!$E$10</definedName>
    <definedName name="dateToday">[5]General!$B$3</definedName>
    <definedName name="DATUM">#REF!</definedName>
    <definedName name="DDFPanelFE">'[12]Input form'!$T$62</definedName>
    <definedName name="DDFPanelNE">'[12]Input form'!$P$62</definedName>
    <definedName name="dfds">[5]General!#REF!</definedName>
    <definedName name="DFEID">'[5]DATA-BASE'!$B$187:$B$202</definedName>
    <definedName name="DFNBA">'[5]DATA-BASE'!$C$187:$C$202</definedName>
    <definedName name="DFType">'[5]DATA-BASE'!$D$156</definedName>
    <definedName name="DFYourChoose">'[5]DATA-BASE'!$D$187:$D$202</definedName>
    <definedName name="doc">[19]General!$G$4</definedName>
    <definedName name="Doc_no">#REF!</definedName>
    <definedName name="Doc_prep">#REF!</definedName>
    <definedName name="Doc_resp">#REF!</definedName>
    <definedName name="Doc_rev">#REF!</definedName>
    <definedName name="DocApprovedRBS">'[5]DATA-BASE'!$B$48</definedName>
    <definedName name="DocPrepared">'[10]General Input'!$B$31</definedName>
    <definedName name="DocPreparedRBS">'[5]DATA-BASE'!$B$47</definedName>
    <definedName name="DocRespApproved">'[10]General Input'!$B$32</definedName>
    <definedName name="Downtiltb">'[17]DATA-BASE'!$H$64</definedName>
    <definedName name="Downtiltc">'[17]DATA-BASE'!$H$65</definedName>
    <definedName name="DRAWNO">#REF!</definedName>
    <definedName name="DUType">'[5]DATA-BASE'!$F$27</definedName>
    <definedName name="EngineerDesign">'[5]DATA-BASE'!$B$30:$C$46</definedName>
    <definedName name="Excel_BuiltIn__FilterDatabase_4">#REF!</definedName>
    <definedName name="Feeder">'[5]DATA-BASE'!$B$96:$B$100</definedName>
    <definedName name="feeder12">'[20]Cable Marking'!#REF!</definedName>
    <definedName name="FeederBending">'[5]DATA-BASE'!$H$101</definedName>
    <definedName name="FeederBrand">'[5]DATA-BASE'!$C$101</definedName>
    <definedName name="FeederDiameter">'[5]DATA-BASE'!$G$101</definedName>
    <definedName name="FeederLenght1">'[10]RBS, Config-Input (New) '!$K$29</definedName>
    <definedName name="FeederTotalCell1">[5]Configuration!$D$37</definedName>
    <definedName name="FeederTotalCell2">[5]Configuration!$F$37</definedName>
    <definedName name="feederTotalCell3">[5]Configuration!$H$37</definedName>
    <definedName name="FeederWeight">'[5]DATA-BASE'!$F$101</definedName>
    <definedName name="File_Name">#REF!</definedName>
    <definedName name="FileName">[5]General!#REF!</definedName>
    <definedName name="FileNamefar">[3]General!$C$6</definedName>
    <definedName name="FlexibleWGCode">'[12]Input form'!$AV$33</definedName>
    <definedName name="FlexibleWGType">'[12]Input form'!$AR$33</definedName>
    <definedName name="FRÅN">#REF!</definedName>
    <definedName name="frequency">'[13]DATA-BASE'!$F$26</definedName>
    <definedName name="Frontal">[5]Configuration!$D$45</definedName>
    <definedName name="GeneralIPAnumber">'[5]DATA-BASE'!$D$4</definedName>
    <definedName name="GeneralIPAnumberfar">'[3]DATA-BASE'!$D$3</definedName>
    <definedName name="GPS_POSITION">[5]General!$B$24</definedName>
    <definedName name="GPS_Position2">[5]General!$B$25</definedName>
    <definedName name="GPS_Position2Far">#REF!</definedName>
    <definedName name="GPS_POSITIONFar">#REF!</definedName>
    <definedName name="heatdissipasion">'[5]DATA-BASE'!$L$12</definedName>
    <definedName name="I">[21]General!$B$26</definedName>
    <definedName name="ID">'[3]LIST OF HEADINGS (Invt.)'!#REF!</definedName>
    <definedName name="IND_EID">#REF!</definedName>
    <definedName name="index1">'[13]DATA-BASE'!$F$42</definedName>
    <definedName name="IP">'[3]LIST OF HEADINGS (Invt.)'!#REF!</definedName>
    <definedName name="IPA_seri">[5]General!$B$7</definedName>
    <definedName name="IPA_serifar">[3]General!$C$8</definedName>
    <definedName name="IPAddr1">'[3]LIST OF HEADINGS (Invt.)'!#REF!</definedName>
    <definedName name="IPAdrr1">'[3]LIST OF HEADINGS (Invt.)'!$V$5</definedName>
    <definedName name="IPAdrr2">'[3]LIST OF HEADINGS (Invt.)'!$U$5</definedName>
    <definedName name="iprpd">[19]General!#REF!</definedName>
    <definedName name="Kit_5">'[7]DATA-BASE'!#REF!</definedName>
    <definedName name="Lateral">[5]Configuration!$D$46</definedName>
    <definedName name="LCoaxFE">'[12]Input form'!$T$54</definedName>
    <definedName name="LCoaxNE">'[12]Input form'!$P$54</definedName>
    <definedName name="LDCCable">'[12]Input form'!$P$59</definedName>
    <definedName name="LGnd1">'[12]Input form'!$P$57</definedName>
    <definedName name="LGnd2">'[12]Input form'!$T$57</definedName>
    <definedName name="LoH">'[5]DATA-BASE'!$I$4</definedName>
    <definedName name="LTrafficFE">'[12]Input form'!$Z$58</definedName>
    <definedName name="LTrafficNE">'[12]Input form'!$X$58</definedName>
    <definedName name="MapPageGrid">[5]General!$B$27</definedName>
    <definedName name="Material">'[5]DATA-BASE'!$B$124:$D$135</definedName>
    <definedName name="MaterialCeiling">'[5]DATA-BASE'!$B$136</definedName>
    <definedName name="MaterialFloor">'[5]DATA-BASE'!$B$138</definedName>
    <definedName name="MaterialWall">'[5]DATA-BASE'!$B$137</definedName>
    <definedName name="mcb">'[5]DATA-BASE'!$J$12</definedName>
    <definedName name="MCB6AmpFE">'[12]Input form'!$T$63</definedName>
    <definedName name="MCB6AmpNE">'[12]Input form'!$P$63</definedName>
    <definedName name="Name">[19]General!$G$2</definedName>
    <definedName name="NAntenna">'[12]Input form'!$W$29</definedName>
    <definedName name="NDDFTerminal">'[12]Input form'!$AD$7</definedName>
    <definedName name="NETM">'[3]LIST OF HEADINGS (Invt.)'!$Y$5</definedName>
    <definedName name="NETM1">'[3]LIST OF HEADINGS (Invt.)'!$Z$5</definedName>
    <definedName name="NFeederClamp1">'[12]Input form'!$P$56</definedName>
    <definedName name="NFeederClamp2">'[12]Input form'!$T$56</definedName>
    <definedName name="NFlexibleWG">'[12]Input form'!$AU$34</definedName>
    <definedName name="NGndKitFE">'[12]Input form'!$T$55</definedName>
    <definedName name="NGndKitNE">'[12]Input form'!$P$55</definedName>
    <definedName name="No_Fuse">'[11]Config-Input (Type1)'!#REF!</definedName>
    <definedName name="No_Fuse1">'[11]Config-Input (Type2) '!#REF!</definedName>
    <definedName name="NoCell">[5]Configuration!$D$11</definedName>
    <definedName name="NoCell1">[17]Configuration!$D$5</definedName>
    <definedName name="NoCell2">[17]Configuration!$D$11</definedName>
    <definedName name="NoFeeders">[5]Configuration!$D$35</definedName>
    <definedName name="NPowerSplitter">'[12]Input form'!$V$29</definedName>
    <definedName name="NPSMounting">'[12]Input form'!$AS$8</definedName>
    <definedName name="NRAU">'[12]Input form'!$U$29</definedName>
    <definedName name="NRAUNEH">'[12]Input form'!$R$49</definedName>
    <definedName name="NRAUNEL">'[12]Input form'!$Q$49</definedName>
    <definedName name="NSeparateMountingKit">'[12]Input form'!$AR$23</definedName>
    <definedName name="NSMU">'[12]Input form'!$S$29</definedName>
    <definedName name="NWGClampKit">'[12]Input form'!$AZ$34</definedName>
    <definedName name="Owner">'[5]DATA-BASE'!$B$112:$C$114</definedName>
    <definedName name="OwnerType">'[5]DATA-BASE'!$B$115</definedName>
    <definedName name="Phase_Project">'[11]General Input'!$B$22</definedName>
    <definedName name="PowerDistributionUnitFE">'[12]Input form'!$T$61</definedName>
    <definedName name="PowerDistributionUnitNE">'[12]Input form'!$P$61</definedName>
    <definedName name="PowerSplitter">'[12]Input form'!$AQ$7</definedName>
    <definedName name="PowerSplitterCode">'[12]Input form'!$AS$7</definedName>
    <definedName name="Prep_date">#REF!</definedName>
    <definedName name="Print_A">#REF!</definedName>
    <definedName name="_xlnm.Print_Area" localSheetId="9">'0,30'!$A$1:$F$53</definedName>
    <definedName name="_xlnm.Print_Area" localSheetId="11">'120,150'!$A$1:$F$53</definedName>
    <definedName name="_xlnm.Print_Area" localSheetId="12">'180,210'!$A$1:$F$53</definedName>
    <definedName name="_xlnm.Print_Area" localSheetId="13">'240, 270'!$A$1:$F$52</definedName>
    <definedName name="_xlnm.Print_Area" localSheetId="14">'300, 330'!$A$1:$F$53</definedName>
    <definedName name="_xlnm.Print_Area" localSheetId="10">'60,90'!$A$1:$F$53</definedName>
    <definedName name="_xlnm.Print_Area" localSheetId="4">'App Sheet'!$A$1:$L$42</definedName>
    <definedName name="_xlnm.Print_Area" localSheetId="16">'depan,belakang'!$A$1:$F$53</definedName>
    <definedName name="_xlnm.Print_Area" localSheetId="6">ESR!$A$1:$R$242</definedName>
    <definedName name="_xlnm.Print_Area" localSheetId="0">INPUT!$A$1:$G$52</definedName>
    <definedName name="_xlnm.Print_Area" localSheetId="17">'kiri,kanan'!$A$1:$F$53</definedName>
    <definedName name="_xlnm.Print_Area" localSheetId="22">'Peta dan Layout'!$A$1:$F$67</definedName>
    <definedName name="_xlnm.Print_Area" localSheetId="7">'Photo GPS'!$A$1:$F$53</definedName>
    <definedName name="_xlnm.Print_Area" localSheetId="20">PLN!$A$1:$F$53</definedName>
    <definedName name="_xlnm.Print_Area" localSheetId="15">RBS!$A$1:$F$56</definedName>
    <definedName name="_xlnm.Print_Area" localSheetId="5">RFA!$A$29:$F$68</definedName>
    <definedName name="_xlnm.Print_Area" localSheetId="23">Sheet2!$A$1:$E$69</definedName>
    <definedName name="_xlnm.Print_Area" localSheetId="19">'site access'!$A$1:$F$108</definedName>
    <definedName name="_xlnm.Print_Area" localSheetId="18">'Site Location'!$A$1:$F$53</definedName>
    <definedName name="_xlnm.Print_Area" localSheetId="21">'Site Situasi'!$A$1:$F$53</definedName>
    <definedName name="_xlnm.Print_Area" localSheetId="8">Suroundings!$A$1:$G$37</definedName>
    <definedName name="Print_B">#REF!</definedName>
    <definedName name="Print_D">#REF!</definedName>
    <definedName name="Print_E">#REF!</definedName>
    <definedName name="Print_F">#REF!</definedName>
    <definedName name="_xlnm.Print_Titles" localSheetId="6">ESR!$1:$4</definedName>
    <definedName name="Project1">'[22]General Information'!#REF!</definedName>
    <definedName name="Province">'[11]General Input'!$B$17</definedName>
    <definedName name="Rack19FE">'[12]Input form'!$T$60</definedName>
    <definedName name="Rack19NE">'[12]Input form'!$P$60</definedName>
    <definedName name="RadioCabinets">[5]Configuration!$D$12</definedName>
    <definedName name="RadioCabinets1">[17]Configuration!$D$6</definedName>
    <definedName name="RadioCabinets2">[17]Configuration!$D$12</definedName>
    <definedName name="RadioHIndex">'[12]Input form'!$T$46</definedName>
    <definedName name="RadioID1">'[23]General Information'!$B$12</definedName>
    <definedName name="RadioID2">'[23]General Information'!$B$13</definedName>
    <definedName name="RadioLIndex">'[12]Input form'!$T$45</definedName>
    <definedName name="RadioModule">'[12]Input form'!$P$45</definedName>
    <definedName name="RAUIndex">OFFSET(INDIRECT([1]Sheet1!$AT$11),0,0,COUNTA(INDIRECT([1]Sheet1!$AT$11)),1)</definedName>
    <definedName name="RauType">OFFSET(INDIRECT('[14]Input form'!$AK$17),0,0,COUNTA(INDIRECT('[14]Input form'!$AK$17)),1)</definedName>
    <definedName name="RBS_RackKg">#REF!</definedName>
    <definedName name="RBSroom">[5]Configuration!$D$61</definedName>
    <definedName name="rbstype">'[5]DATA-BASE'!$F$12</definedName>
    <definedName name="Rear">[5]Configuration!$D$47</definedName>
    <definedName name="_xlnm.Recorder">'[11]macro''s'!#REF!</definedName>
    <definedName name="rev">[19]General!$G$6</definedName>
    <definedName name="rg">[5]General!$B$9</definedName>
    <definedName name="rgrw">[5]General!$B$12</definedName>
    <definedName name="RUType">'[5]DATA-BASE'!$H$36</definedName>
    <definedName name="SeparateMountingKit">'[12]Input form'!$AQ$22</definedName>
    <definedName name="SeparateMountingKitCode">'[12]Input form'!$AT$22</definedName>
    <definedName name="Site_Name1">'[10]General Input'!$B$15</definedName>
    <definedName name="Site_Name2">'[10]General Input'!$B$16</definedName>
    <definedName name="SiteN1">'[15]General Information'!$B$9</definedName>
    <definedName name="SiteN2">'[15]General Information'!$B$10</definedName>
    <definedName name="SiteName_1">[24]General!$B$13</definedName>
    <definedName name="SiteName1">[5]General!$B$12</definedName>
    <definedName name="SiteName1far">[3]General!$C$13</definedName>
    <definedName name="SiteName2">[5]General!$B$13</definedName>
    <definedName name="SiteName2far">[3]General!$C$14</definedName>
    <definedName name="SiteNameFar">[25]General!#REF!</definedName>
    <definedName name="siteNo">[5]General!$B$9</definedName>
    <definedName name="siteNo1far">[3]General!$C$11</definedName>
    <definedName name="siteNo2">[5]General!$B$10</definedName>
    <definedName name="SITENO3">#REF!</definedName>
    <definedName name="siteNofar">[3]General!$C$10</definedName>
    <definedName name="SMUCode">'[12]Input form'!$R$29</definedName>
    <definedName name="SMUType">'[12]Input form'!$Q$29</definedName>
    <definedName name="System">'[5]DATA-BASE'!$F$20</definedName>
    <definedName name="System1">[5]General!$B$35</definedName>
    <definedName name="System2">[5]General!$B$36</definedName>
    <definedName name="System3">[5]General!$B$37</definedName>
    <definedName name="System4">[5]General!$B$38</definedName>
    <definedName name="t">[21]General!$B$17</definedName>
    <definedName name="TELKOMSEL_GSM_900_PROJECT__MEDAN__INDONESIA">#REF!</definedName>
    <definedName name="TILL">#REF!</definedName>
    <definedName name="TN">'[3]LIST OF HEADINGS (Invt.)'!$X$5</definedName>
    <definedName name="Tower">'[5]DATA-BASE'!$B$142:$B$145</definedName>
    <definedName name="Tower1">'[5]DATA-BASE'!$B$146</definedName>
    <definedName name="TowerBase">'[5]DATA-BASE'!$L$146</definedName>
    <definedName name="TowerHeight1">[5]Configuration!$D$71</definedName>
    <definedName name="TowerSupport">'[5]DATA-BASE'!$C$146</definedName>
    <definedName name="TowerType">'[5]DATA-BASE'!$F$146</definedName>
    <definedName name="TRMRepeaterFE">'[12]Input form'!$T$64</definedName>
    <definedName name="TRMRepeaterNE">'[12]Input form'!$P$64</definedName>
    <definedName name="TRUs1">[17]Configuration!$J$7</definedName>
    <definedName name="TRUs2">[17]Configuration!$J$13</definedName>
    <definedName name="trutype">'[26]DATA-BASE'!$H$155</definedName>
    <definedName name="TypeAnt1">[27]Configuration!#REF!</definedName>
    <definedName name="typeofdate">'[4]General Information'!$B$3</definedName>
    <definedName name="vfd">[5]General!#REF!</definedName>
    <definedName name="WGClampKitCode">'[12]Input form'!$BA$33</definedName>
    <definedName name="WGClampKitType">'[12]Input form'!$AX$33</definedName>
    <definedName name="Wind_LoadR2">#REF!</definedName>
    <definedName name="WindAreaSup">[17]Configuration!$D$42</definedName>
    <definedName name="Y">[21]General!$B$25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38" l="1"/>
  <c r="C11" i="38"/>
  <c r="C10" i="38"/>
  <c r="D2" i="26"/>
  <c r="C2" i="19"/>
  <c r="A65" i="1"/>
  <c r="B5" i="7" l="1"/>
  <c r="E11" i="6"/>
  <c r="F3" i="19"/>
  <c r="F4" i="19"/>
  <c r="E41" i="36"/>
  <c r="E39" i="36"/>
  <c r="N65" i="36"/>
  <c r="G65" i="36"/>
  <c r="A56" i="1"/>
  <c r="B20" i="37" l="1"/>
  <c r="G20" i="37" s="1"/>
  <c r="B19" i="37"/>
  <c r="F20" i="37" s="1"/>
  <c r="E20" i="37"/>
  <c r="A21" i="37"/>
  <c r="H19" i="37" s="1"/>
  <c r="D19" i="37" s="1"/>
  <c r="A20" i="37"/>
  <c r="G19" i="37" s="1"/>
  <c r="A19" i="37"/>
  <c r="F19" i="37" s="1"/>
  <c r="E19" i="37"/>
  <c r="B9" i="37"/>
  <c r="G9" i="37" s="1"/>
  <c r="B8" i="37"/>
  <c r="F9" i="37" s="1"/>
  <c r="E9" i="37"/>
  <c r="A10" i="37"/>
  <c r="H8" i="37" s="1"/>
  <c r="D8" i="37" s="1"/>
  <c r="A9" i="37"/>
  <c r="G8" i="37" s="1"/>
  <c r="A8" i="37"/>
  <c r="F8" i="37" s="1"/>
  <c r="E8" i="37"/>
  <c r="G14" i="35"/>
  <c r="G21" i="37" l="1"/>
  <c r="E24" i="37" s="1"/>
  <c r="T15" i="37" s="1"/>
  <c r="G10" i="37"/>
  <c r="E13" i="37" s="1"/>
  <c r="R15" i="37" s="1"/>
  <c r="E10" i="37"/>
  <c r="E12" i="37" s="1"/>
  <c r="Q15" i="37" s="1"/>
  <c r="E21" i="37"/>
  <c r="E23" i="37" s="1"/>
  <c r="S15" i="37" s="1"/>
  <c r="F32" i="1"/>
  <c r="A66" i="1"/>
  <c r="L16" i="37" l="1"/>
  <c r="T25" i="37" s="1"/>
  <c r="P15" i="37"/>
  <c r="M16" i="37"/>
  <c r="Q25" i="37" s="1"/>
  <c r="N16" i="37"/>
  <c r="R25" i="37" s="1"/>
  <c r="K16" i="37"/>
  <c r="I141" i="36"/>
  <c r="K140" i="36"/>
  <c r="K139" i="36"/>
  <c r="K138" i="36"/>
  <c r="K137" i="36"/>
  <c r="O126" i="36"/>
  <c r="G126" i="36"/>
  <c r="O123" i="36"/>
  <c r="G123" i="36"/>
  <c r="E12" i="6"/>
  <c r="A35" i="7"/>
  <c r="O16" i="37" l="1"/>
  <c r="S25" i="37"/>
  <c r="P25" i="37" s="1"/>
  <c r="E185" i="36"/>
  <c r="S133" i="36"/>
  <c r="K133" i="36" s="1"/>
  <c r="S131" i="36"/>
  <c r="O48" i="36"/>
  <c r="K48" i="36"/>
  <c r="G48" i="36"/>
  <c r="E47" i="36"/>
  <c r="E17" i="36"/>
  <c r="E16" i="36"/>
  <c r="E15" i="36"/>
  <c r="E14" i="36"/>
  <c r="E13" i="36"/>
  <c r="E12" i="36"/>
  <c r="E11" i="36"/>
  <c r="M8" i="36"/>
  <c r="M7" i="36"/>
  <c r="M6" i="36"/>
  <c r="B2" i="36"/>
  <c r="A15" i="35"/>
  <c r="A14" i="35"/>
  <c r="F2" i="25"/>
  <c r="F2" i="24"/>
  <c r="F2" i="18"/>
  <c r="C5" i="25"/>
  <c r="C5" i="24"/>
  <c r="C5" i="18"/>
  <c r="C5" i="17"/>
  <c r="C5" i="21"/>
  <c r="C5" i="15"/>
  <c r="C5" i="14"/>
  <c r="C5" i="20"/>
  <c r="C5" i="33"/>
  <c r="C5" i="32"/>
  <c r="C5" i="31"/>
  <c r="C5" i="30"/>
  <c r="C5" i="28"/>
  <c r="F4" i="29"/>
  <c r="F3" i="29"/>
  <c r="C5" i="29"/>
  <c r="C4" i="29"/>
  <c r="C3" i="29"/>
  <c r="C2" i="29"/>
  <c r="G3" i="26"/>
  <c r="G4" i="26"/>
  <c r="D3" i="26"/>
  <c r="D5" i="26"/>
  <c r="C5" i="19"/>
  <c r="F4" i="25"/>
  <c r="F3" i="25"/>
  <c r="C4" i="25"/>
  <c r="C3" i="25"/>
  <c r="C2" i="25"/>
  <c r="F4" i="24"/>
  <c r="F3" i="24"/>
  <c r="C4" i="24"/>
  <c r="C3" i="24"/>
  <c r="C2" i="24"/>
  <c r="F4" i="18"/>
  <c r="F3" i="18"/>
  <c r="C4" i="18"/>
  <c r="C3" i="18"/>
  <c r="C2" i="18"/>
  <c r="F4" i="17"/>
  <c r="F3" i="17"/>
  <c r="C4" i="17"/>
  <c r="C3" i="17"/>
  <c r="C2" i="17"/>
  <c r="F4" i="21"/>
  <c r="F3" i="21"/>
  <c r="C3" i="21"/>
  <c r="C2" i="21"/>
  <c r="F4" i="15"/>
  <c r="F3" i="15"/>
  <c r="C3" i="15"/>
  <c r="C2" i="15"/>
  <c r="F4" i="14"/>
  <c r="F3" i="14"/>
  <c r="C4" i="14"/>
  <c r="C3" i="14"/>
  <c r="C2" i="14"/>
  <c r="F4" i="20"/>
  <c r="F3" i="20"/>
  <c r="C4" i="20"/>
  <c r="C3" i="20"/>
  <c r="C2" i="20"/>
  <c r="F4" i="33"/>
  <c r="F3" i="33"/>
  <c r="C4" i="33"/>
  <c r="C3" i="33"/>
  <c r="C2" i="33"/>
  <c r="F4" i="32"/>
  <c r="F3" i="32"/>
  <c r="C4" i="32"/>
  <c r="C3" i="32"/>
  <c r="C2" i="32"/>
  <c r="F4" i="31"/>
  <c r="F3" i="31"/>
  <c r="C4" i="31"/>
  <c r="C3" i="31"/>
  <c r="C2" i="31"/>
  <c r="F4" i="30"/>
  <c r="F3" i="30"/>
  <c r="C4" i="30"/>
  <c r="C3" i="30"/>
  <c r="C2" i="30"/>
  <c r="F4" i="28"/>
  <c r="F3" i="28"/>
  <c r="C4" i="28"/>
  <c r="C3" i="28"/>
  <c r="C2" i="28"/>
  <c r="C4" i="19"/>
  <c r="D4" i="26" s="1"/>
  <c r="C3" i="19"/>
  <c r="K132" i="36"/>
  <c r="A64" i="1"/>
  <c r="A57" i="1"/>
  <c r="A54" i="1"/>
  <c r="L25" i="36" s="1"/>
  <c r="A52" i="1"/>
  <c r="E25" i="36" s="1"/>
  <c r="A48" i="1"/>
  <c r="L26" i="36" s="1"/>
  <c r="A46" i="1"/>
  <c r="E26" i="36" s="1"/>
  <c r="A42" i="1"/>
  <c r="A37" i="1"/>
  <c r="A35" i="1"/>
  <c r="A34" i="1"/>
  <c r="E13" i="6"/>
  <c r="E10" i="6"/>
  <c r="E9" i="6"/>
  <c r="E8" i="6"/>
  <c r="B7" i="7"/>
  <c r="B6" i="7"/>
  <c r="B4" i="7"/>
  <c r="A38" i="1" l="1"/>
  <c r="C59" i="17"/>
  <c r="C113" i="17" s="1"/>
  <c r="C168" i="17" s="1"/>
  <c r="F58" i="17"/>
  <c r="F112" i="17" s="1"/>
  <c r="F167" i="17" s="1"/>
  <c r="C58" i="17"/>
  <c r="C112" i="17" s="1"/>
  <c r="C167" i="17" s="1"/>
  <c r="F57" i="17"/>
  <c r="F111" i="17" s="1"/>
  <c r="F166" i="17" s="1"/>
  <c r="C57" i="17"/>
  <c r="C111" i="17" s="1"/>
  <c r="C166" i="17" s="1"/>
  <c r="F56" i="17"/>
  <c r="F110" i="17" s="1"/>
  <c r="F165" i="17" s="1"/>
  <c r="C56" i="17"/>
  <c r="C110" i="17" s="1"/>
  <c r="C165" i="17" s="1"/>
  <c r="C4" i="21"/>
  <c r="C4" i="15"/>
</calcChain>
</file>

<file path=xl/sharedStrings.xml><?xml version="1.0" encoding="utf-8"?>
<sst xmlns="http://schemas.openxmlformats.org/spreadsheetml/2006/main" count="1118" uniqueCount="507">
  <si>
    <t>REQUEST FOR APPROVAL</t>
  </si>
  <si>
    <t>Site ID</t>
  </si>
  <si>
    <t>Site Type</t>
  </si>
  <si>
    <t>Remark</t>
  </si>
  <si>
    <t>Site Address</t>
  </si>
  <si>
    <t>Location Photograph</t>
  </si>
  <si>
    <t>Site Search Report</t>
  </si>
  <si>
    <t>LOI</t>
  </si>
  <si>
    <t>Property Document</t>
  </si>
  <si>
    <t>I. GENERAL INFORMATION</t>
  </si>
  <si>
    <t>Area</t>
  </si>
  <si>
    <t>Contact Person</t>
  </si>
  <si>
    <t>Phone Number</t>
  </si>
  <si>
    <t>Contact Person Address</t>
  </si>
  <si>
    <t>Access to site</t>
  </si>
  <si>
    <t>Access 24 hours/day</t>
  </si>
  <si>
    <t>:</t>
  </si>
  <si>
    <t>Available</t>
  </si>
  <si>
    <t>Yes</t>
  </si>
  <si>
    <t>Not Available</t>
  </si>
  <si>
    <t>Not identify hours : ………….to……………..</t>
  </si>
  <si>
    <t>Need a new additional access</t>
  </si>
  <si>
    <t>II. GEOGRAPHIC INFORMATION</t>
  </si>
  <si>
    <t>GPS Coordinates</t>
  </si>
  <si>
    <t xml:space="preserve">       Map Datum :</t>
  </si>
  <si>
    <t xml:space="preserve">       Mark position on map</t>
  </si>
  <si>
    <t>A4 sketch from above</t>
  </si>
  <si>
    <t>III. PHOTOGRAPH DOCUMENTARY</t>
  </si>
  <si>
    <t>Photos taken</t>
  </si>
  <si>
    <t>Taken on</t>
  </si>
  <si>
    <t>Altitude</t>
  </si>
  <si>
    <t xml:space="preserve">        Mark position on map</t>
  </si>
  <si>
    <t>Ground</t>
  </si>
  <si>
    <t>Building</t>
  </si>
  <si>
    <t>Tree</t>
  </si>
  <si>
    <t>360 degree panorama, each 30 degree</t>
  </si>
  <si>
    <t>Proposed site location</t>
  </si>
  <si>
    <t>Site Access</t>
  </si>
  <si>
    <t>Obstacle objects</t>
  </si>
  <si>
    <t>photos</t>
  </si>
  <si>
    <t>……………..</t>
  </si>
  <si>
    <t>Doc No :</t>
  </si>
  <si>
    <t>Checked :</t>
  </si>
  <si>
    <t>Site No.</t>
  </si>
  <si>
    <t>Site Name</t>
  </si>
  <si>
    <t>Visit Date</t>
  </si>
  <si>
    <t>Surveyor</t>
  </si>
  <si>
    <t>IV. RADIO FREQUENCY ( RF ) DATA</t>
  </si>
  <si>
    <t>RBS Antenna Height</t>
  </si>
  <si>
    <t>RBS Antenna Direction</t>
  </si>
  <si>
    <t>Surroundings</t>
  </si>
  <si>
    <t>OBSTACLE</t>
  </si>
  <si>
    <t>Direction (deg)</t>
  </si>
  <si>
    <t>Height (m)</t>
  </si>
  <si>
    <t>RF RECOMMENDATION</t>
  </si>
  <si>
    <t>OK</t>
  </si>
  <si>
    <t>NOT OK</t>
  </si>
  <si>
    <t>ENGINEERING SURVEY REPORT</t>
  </si>
  <si>
    <t>V. TRANSMISSION DATA</t>
  </si>
  <si>
    <t>SITE FACING PLAN</t>
  </si>
  <si>
    <t>FACING SITES</t>
  </si>
  <si>
    <t>3.</t>
  </si>
  <si>
    <t>4.</t>
  </si>
  <si>
    <t>SITE ADDRESS</t>
  </si>
  <si>
    <t>ALTITUDE (masl)</t>
  </si>
  <si>
    <t>LATITUDE</t>
  </si>
  <si>
    <t>LONGITUDE</t>
  </si>
  <si>
    <t>DISTANCE (km)</t>
  </si>
  <si>
    <t>BEARING (degree)</t>
  </si>
  <si>
    <t>ANTENNA HEIGHT (m)</t>
  </si>
  <si>
    <t>5.</t>
  </si>
  <si>
    <t>HEIGHT (m)</t>
  </si>
  <si>
    <t>DIRECTION (deg)</t>
  </si>
  <si>
    <t>page 3 of 7</t>
  </si>
  <si>
    <t>page 4 of 7</t>
  </si>
  <si>
    <t>VI. CIVIL INFRASTRUCTURES DATA</t>
  </si>
  <si>
    <t>ACCESS TO SITE</t>
  </si>
  <si>
    <t>Distance from public road</t>
  </si>
  <si>
    <t>Type of pavement</t>
  </si>
  <si>
    <t>Length of private access</t>
  </si>
  <si>
    <t>Improvement required</t>
  </si>
  <si>
    <t>Hotmix</t>
  </si>
  <si>
    <t>Asphalt</t>
  </si>
  <si>
    <t>Concrete</t>
  </si>
  <si>
    <t>Paving Block</t>
  </si>
  <si>
    <t>Macadam</t>
  </si>
  <si>
    <t>Aggregate</t>
  </si>
  <si>
    <t>Soil</t>
  </si>
  <si>
    <t>Bridge</t>
  </si>
  <si>
    <t>Pavement</t>
  </si>
  <si>
    <t>Other</t>
  </si>
  <si>
    <t>SITE CATEGORY</t>
  </si>
  <si>
    <t>Green Field</t>
  </si>
  <si>
    <t>Roof Top</t>
  </si>
  <si>
    <t>GREEN FIELD</t>
  </si>
  <si>
    <t>General Topographi</t>
  </si>
  <si>
    <t>Soil General Classification</t>
  </si>
  <si>
    <t>Obstruction</t>
  </si>
  <si>
    <t>Site Improvement required</t>
  </si>
  <si>
    <t>Flat</t>
  </si>
  <si>
    <t>Normal</t>
  </si>
  <si>
    <t>No</t>
  </si>
  <si>
    <t>Clearing</t>
  </si>
  <si>
    <t>Stripping</t>
  </si>
  <si>
    <t>Trees</t>
  </si>
  <si>
    <t>Rocky</t>
  </si>
  <si>
    <t>Swamp</t>
  </si>
  <si>
    <t>Slope</t>
  </si>
  <si>
    <t>Sandy</t>
  </si>
  <si>
    <t>Cut / Fill</t>
  </si>
  <si>
    <t>Demolist existing</t>
  </si>
  <si>
    <t>Clay / Muld</t>
  </si>
  <si>
    <t>Hilty</t>
  </si>
  <si>
    <t>ROOF TOP - BUILDING STRUCTURE</t>
  </si>
  <si>
    <t>Height Structure Type</t>
  </si>
  <si>
    <t>Stories</t>
  </si>
  <si>
    <t>Penthose</t>
  </si>
  <si>
    <t>…………………</t>
  </si>
  <si>
    <t>meter</t>
  </si>
  <si>
    <t>number</t>
  </si>
  <si>
    <t>Old of Building</t>
  </si>
  <si>
    <t>Building Structure Type</t>
  </si>
  <si>
    <t>Building Using</t>
  </si>
  <si>
    <t>Reinforcr Concrete</t>
  </si>
  <si>
    <t>Steel</t>
  </si>
  <si>
    <t>Home</t>
  </si>
  <si>
    <t>Office</t>
  </si>
  <si>
    <t>Mall/Shop</t>
  </si>
  <si>
    <t>School/hospital</t>
  </si>
  <si>
    <t>……………</t>
  </si>
  <si>
    <t>Years</t>
  </si>
  <si>
    <t>ROOF TOP ACCESS</t>
  </si>
  <si>
    <t>Access for Crane</t>
  </si>
  <si>
    <t>Stairway available</t>
  </si>
  <si>
    <t>- Dimension</t>
  </si>
  <si>
    <t>Passenger Lift</t>
  </si>
  <si>
    <t>- Capacity</t>
  </si>
  <si>
    <t>Material Lift</t>
  </si>
  <si>
    <t>…………</t>
  </si>
  <si>
    <t>m   wide</t>
  </si>
  <si>
    <t>X</t>
  </si>
  <si>
    <t>m height</t>
  </si>
  <si>
    <t>persons, from ………..</t>
  </si>
  <si>
    <t>Trough</t>
  </si>
  <si>
    <t>……………Floor</t>
  </si>
  <si>
    <t>kg,   from …………….</t>
  </si>
  <si>
    <t>page 5 of 7</t>
  </si>
  <si>
    <t>Beam</t>
  </si>
  <si>
    <t>Access Ladder</t>
  </si>
  <si>
    <t>………………….</t>
  </si>
  <si>
    <t>m length</t>
  </si>
  <si>
    <t>m wide</t>
  </si>
  <si>
    <t>GROUNDING and LIGHTNING PROTECTION SYSTEM in BUILDING</t>
  </si>
  <si>
    <t>Is grounding system available ?</t>
  </si>
  <si>
    <t>Is it possible to use ?</t>
  </si>
  <si>
    <t>Is lightning protect available ?</t>
  </si>
  <si>
    <t>SHAFT and CABLE ROUTING</t>
  </si>
  <si>
    <t>Tray</t>
  </si>
  <si>
    <t>Clamped</t>
  </si>
  <si>
    <t>Poles</t>
  </si>
  <si>
    <t>Cable</t>
  </si>
  <si>
    <t>Transformer</t>
  </si>
  <si>
    <t>TOWER DATA</t>
  </si>
  <si>
    <t>Tower Type</t>
  </si>
  <si>
    <t>Tower Height</t>
  </si>
  <si>
    <t>Self Supporting Tower</t>
  </si>
  <si>
    <t>Guyed Tower</t>
  </si>
  <si>
    <t>Monopole/Single Pole</t>
  </si>
  <si>
    <t>Lot Size</t>
  </si>
  <si>
    <t>CIVIL RECOMMENDATION :</t>
  </si>
  <si>
    <t>Lease Space</t>
  </si>
  <si>
    <t>Can the site be Permitted ?</t>
  </si>
  <si>
    <t>Can the site be Leased ?</t>
  </si>
  <si>
    <t>H……………</t>
  </si>
  <si>
    <t>VII. ATTACHMENT</t>
  </si>
  <si>
    <t xml:space="preserve">      Site situation, access, existing facilities, etc</t>
  </si>
  <si>
    <t xml:space="preserve">      360 degree panorama, each 30 degree</t>
  </si>
  <si>
    <t xml:space="preserve">      Obstacle objects &amp; near field obstruction</t>
  </si>
  <si>
    <t xml:space="preserve">      Existing facing sites</t>
  </si>
  <si>
    <t xml:space="preserve">      Proposed site &amp; Area</t>
  </si>
  <si>
    <t xml:space="preserve">      Actual centerline, North on sketch</t>
  </si>
  <si>
    <t xml:space="preserve">      Location and size of column and beam, existing and additional</t>
  </si>
  <si>
    <t xml:space="preserve">      Proposed Location and Shelter, Tower, AC, Power meter, etc</t>
  </si>
  <si>
    <t xml:space="preserve">      Proposed routing of cables (co-axial, power, grounding, lightening conductor)</t>
  </si>
  <si>
    <t xml:space="preserve">      Antenna type, location, level and direction, present, future</t>
  </si>
  <si>
    <t>Photos &amp; Sketch</t>
  </si>
  <si>
    <t>Photos</t>
  </si>
  <si>
    <t>Sketch</t>
  </si>
  <si>
    <t>Project</t>
  </si>
  <si>
    <t>Location</t>
  </si>
  <si>
    <t>Prepared by</t>
  </si>
  <si>
    <t>PHOTOGRAPH DOCUMENTARY</t>
  </si>
  <si>
    <t>Site Address :</t>
  </si>
  <si>
    <t xml:space="preserve">Site Name : </t>
  </si>
  <si>
    <t xml:space="preserve">Start Date : </t>
  </si>
  <si>
    <t xml:space="preserve">LATITUDE   : </t>
  </si>
  <si>
    <t>LONGITUDE :</t>
  </si>
  <si>
    <t xml:space="preserve">SITE ID : </t>
  </si>
  <si>
    <t>Page 2 of 7</t>
  </si>
  <si>
    <t xml:space="preserve">                                            E</t>
  </si>
  <si>
    <t xml:space="preserve">                                            S</t>
  </si>
  <si>
    <t>1. ESR</t>
  </si>
  <si>
    <t>2. BAK / PPSA</t>
  </si>
  <si>
    <t>6.</t>
  </si>
  <si>
    <t>7.</t>
  </si>
  <si>
    <t>8.</t>
  </si>
  <si>
    <t>9.</t>
  </si>
  <si>
    <t>10.</t>
  </si>
  <si>
    <t>11.</t>
  </si>
  <si>
    <t>12.</t>
  </si>
  <si>
    <t>page 6 of 7</t>
  </si>
  <si>
    <r>
      <t>PANORAMA 0</t>
    </r>
    <r>
      <rPr>
        <b/>
        <u/>
        <vertAlign val="superscript"/>
        <sz val="10"/>
        <rFont val="Arial"/>
        <family val="2"/>
      </rPr>
      <t>O</t>
    </r>
  </si>
  <si>
    <r>
      <t>PANORAMA 30</t>
    </r>
    <r>
      <rPr>
        <b/>
        <u/>
        <vertAlign val="superscript"/>
        <sz val="10"/>
        <rFont val="Arial"/>
        <family val="2"/>
      </rPr>
      <t>O</t>
    </r>
  </si>
  <si>
    <r>
      <t>PANORAMA 60</t>
    </r>
    <r>
      <rPr>
        <b/>
        <u/>
        <vertAlign val="superscript"/>
        <sz val="10"/>
        <rFont val="Arial"/>
        <family val="2"/>
      </rPr>
      <t>O</t>
    </r>
  </si>
  <si>
    <r>
      <t>PANORAMA 90</t>
    </r>
    <r>
      <rPr>
        <b/>
        <u/>
        <vertAlign val="superscript"/>
        <sz val="10"/>
        <rFont val="Arial"/>
        <family val="2"/>
      </rPr>
      <t>O</t>
    </r>
  </si>
  <si>
    <r>
      <t>PANORAMA 120</t>
    </r>
    <r>
      <rPr>
        <b/>
        <u/>
        <vertAlign val="superscript"/>
        <sz val="10"/>
        <rFont val="Arial"/>
        <family val="2"/>
      </rPr>
      <t>O</t>
    </r>
  </si>
  <si>
    <r>
      <t>PANORAMA 150</t>
    </r>
    <r>
      <rPr>
        <b/>
        <u/>
        <vertAlign val="superscript"/>
        <sz val="10"/>
        <rFont val="Arial"/>
        <family val="2"/>
      </rPr>
      <t>O</t>
    </r>
  </si>
  <si>
    <r>
      <t>PANORAMA 180</t>
    </r>
    <r>
      <rPr>
        <b/>
        <u/>
        <vertAlign val="superscript"/>
        <sz val="10"/>
        <rFont val="Arial"/>
        <family val="2"/>
      </rPr>
      <t>O</t>
    </r>
  </si>
  <si>
    <r>
      <t>PANORAMA 210</t>
    </r>
    <r>
      <rPr>
        <b/>
        <u/>
        <vertAlign val="superscript"/>
        <sz val="10"/>
        <rFont val="Arial"/>
        <family val="2"/>
      </rPr>
      <t>O</t>
    </r>
  </si>
  <si>
    <r>
      <t>PANORAMA 240</t>
    </r>
    <r>
      <rPr>
        <b/>
        <u/>
        <vertAlign val="superscript"/>
        <sz val="10"/>
        <rFont val="Arial"/>
        <family val="2"/>
      </rPr>
      <t>O</t>
    </r>
  </si>
  <si>
    <r>
      <t>PANORAMA 270</t>
    </r>
    <r>
      <rPr>
        <b/>
        <u/>
        <vertAlign val="superscript"/>
        <sz val="10"/>
        <rFont val="Arial"/>
        <family val="2"/>
      </rPr>
      <t>O</t>
    </r>
  </si>
  <si>
    <r>
      <t>PANORAMA 300</t>
    </r>
    <r>
      <rPr>
        <b/>
        <u/>
        <vertAlign val="superscript"/>
        <sz val="10"/>
        <rFont val="Arial"/>
        <family val="2"/>
      </rPr>
      <t>O</t>
    </r>
  </si>
  <si>
    <r>
      <t>PANORAMA 330</t>
    </r>
    <r>
      <rPr>
        <b/>
        <u/>
        <vertAlign val="superscript"/>
        <sz val="10"/>
        <rFont val="Arial"/>
        <family val="2"/>
      </rPr>
      <t>O</t>
    </r>
  </si>
  <si>
    <t>RBB ANTENNA SECTOR</t>
  </si>
  <si>
    <t>SITE LOCATION</t>
  </si>
  <si>
    <t>TAMPAK DEPAN</t>
  </si>
  <si>
    <t>TAMPAK BELAKANG</t>
  </si>
  <si>
    <t>TAMPAK KIRI</t>
  </si>
  <si>
    <t>TAMPAK KANAN</t>
  </si>
  <si>
    <t>PLN/POWER POLE,TRAFO</t>
  </si>
  <si>
    <t>SITE ACCESS TO SITE</t>
  </si>
  <si>
    <t>Candidate Proposed Coordinate</t>
  </si>
  <si>
    <t>Distance (m)</t>
  </si>
  <si>
    <t>NOM Coodinates</t>
  </si>
  <si>
    <t>Page 1 of 7</t>
  </si>
  <si>
    <t>RBS TYPE</t>
  </si>
  <si>
    <t>ANTENNA TYPE</t>
  </si>
  <si>
    <t>INDOOR</t>
  </si>
  <si>
    <t>OUTDOOR</t>
  </si>
  <si>
    <t>DIAMETER (M)</t>
  </si>
  <si>
    <t>POWER  RECOMMENDATION :</t>
  </si>
  <si>
    <t>IN GRID /OFF GRID</t>
  </si>
  <si>
    <t>(Tower Rental Project)</t>
  </si>
  <si>
    <t>V-POL</t>
  </si>
  <si>
    <t>X-POL</t>
  </si>
  <si>
    <t>OTHER COMMENTS BY XL:</t>
  </si>
  <si>
    <t>PIC BSS-RND Name</t>
  </si>
  <si>
    <t>PIC TRM Name</t>
  </si>
  <si>
    <t>Existing</t>
  </si>
  <si>
    <t>PIC Civil Eng Name</t>
  </si>
  <si>
    <t>(harus sama dgn info koordinat di halaman 1)</t>
  </si>
  <si>
    <t>harus sama dengan sampul muka halaman depan</t>
  </si>
  <si>
    <t>Estimated Rent ?</t>
  </si>
  <si>
    <t>VII. POWER &amp; ELECTRICITY</t>
  </si>
  <si>
    <t>POWER SOURCE</t>
  </si>
  <si>
    <t>PIC Power Eng Name</t>
  </si>
  <si>
    <r>
      <t xml:space="preserve">Revision : </t>
    </r>
    <r>
      <rPr>
        <b/>
        <sz val="10"/>
        <rFont val="Arial"/>
        <family val="2"/>
      </rPr>
      <t xml:space="preserve"> ………</t>
    </r>
  </si>
  <si>
    <t>Potential Obstacle When Construction or Operation</t>
  </si>
  <si>
    <t>Potential Obstacle for Material Equipment delivery</t>
  </si>
  <si>
    <t>Meter</t>
  </si>
  <si>
    <t>Width :</t>
  </si>
  <si>
    <t>Access To Site : …………… Meter X ……………. Meter = ……….. Meter²</t>
  </si>
  <si>
    <r>
      <t>Rent Area          : ..………….. Meter X ……………. Meter = ……….. Meter</t>
    </r>
    <r>
      <rPr>
        <b/>
        <sz val="10"/>
        <rFont val="Calibri"/>
        <family val="2"/>
      </rPr>
      <t>²</t>
    </r>
  </si>
  <si>
    <t>…………….</t>
  </si>
  <si>
    <t>Other : ………………..</t>
  </si>
  <si>
    <t>Site Info</t>
  </si>
  <si>
    <t>MODEL :</t>
  </si>
  <si>
    <r>
      <t xml:space="preserve">Document response / approved : </t>
    </r>
    <r>
      <rPr>
        <i/>
        <sz val="10"/>
        <rFont val="Arial"/>
        <family val="2"/>
      </rPr>
      <t>(by provider)</t>
    </r>
  </si>
  <si>
    <t>Provider Remark</t>
  </si>
  <si>
    <t xml:space="preserve">      Site Outline Drawing</t>
  </si>
  <si>
    <t>Hard Copy</t>
  </si>
  <si>
    <t>Prepared By :</t>
  </si>
  <si>
    <t>SURROUNDINGS (Including Panoramic Photograph)</t>
  </si>
  <si>
    <t>Ladder</t>
  </si>
  <si>
    <t>m Height</t>
  </si>
  <si>
    <t>m Depth</t>
  </si>
  <si>
    <t>m Wide</t>
  </si>
  <si>
    <t>Is cable shaft available ?</t>
  </si>
  <si>
    <t>Other : …………………</t>
  </si>
  <si>
    <t>Routing cables/feeder</t>
  </si>
  <si>
    <t>From Ground Level</t>
  </si>
  <si>
    <t>From Roop Top Level</t>
  </si>
  <si>
    <t>Power Availability (PLN) For XL</t>
  </si>
  <si>
    <t>Exist. Tower</t>
  </si>
  <si>
    <t>Note : Diisi oleh PIC RND XL berdasarkan info &amp; data di SSR</t>
  </si>
  <si>
    <t>Note : Diisi oleh PIC RND XL</t>
  </si>
  <si>
    <t xml:space="preserve">TRM RECOMMENDATION </t>
  </si>
  <si>
    <t>APPROVAL SHEET</t>
  </si>
  <si>
    <t>SITE ID</t>
  </si>
  <si>
    <t>SITE NAME</t>
  </si>
  <si>
    <t>CANDIDATE</t>
  </si>
  <si>
    <t xml:space="preserve">SITE ADDRESS </t>
  </si>
  <si>
    <t>PROJECT TYPE</t>
  </si>
  <si>
    <t>PROPOSE BY</t>
  </si>
  <si>
    <t xml:space="preserve">Note: </t>
  </si>
  <si>
    <t xml:space="preserve">SLA Routing Approval per Department is 1 (one) working day </t>
  </si>
  <si>
    <t>Routing Approval:</t>
  </si>
  <si>
    <t>Approval</t>
  </si>
  <si>
    <t>Doc ESR In</t>
  </si>
  <si>
    <t>Doc ESR Out</t>
  </si>
  <si>
    <t>Sign</t>
  </si>
  <si>
    <t>PIC Name</t>
  </si>
  <si>
    <t>Date</t>
  </si>
  <si>
    <t>Time</t>
  </si>
  <si>
    <t>Sitac</t>
  </si>
  <si>
    <t>BSS RND</t>
  </si>
  <si>
    <t>TRM</t>
  </si>
  <si>
    <t>Civil Eng</t>
  </si>
  <si>
    <t>Power Eng</t>
  </si>
  <si>
    <t>Approval 006</t>
  </si>
  <si>
    <t>Doc ESR Received by Admin NDC</t>
  </si>
  <si>
    <t>Doc Copy ESR Received by Vendor</t>
  </si>
  <si>
    <t>Site situation, access, existing facilities, etc</t>
  </si>
  <si>
    <t>Obstacle objects &amp; near field obstruction</t>
  </si>
  <si>
    <t>Existing facing sites</t>
  </si>
  <si>
    <t>Proposed site &amp; Area</t>
  </si>
  <si>
    <t>Actual centerline, North on sketch</t>
  </si>
  <si>
    <t>Location and size of column and beam, existing and additional</t>
  </si>
  <si>
    <t>Proposed Location and Shelter, Tower, AC, Power meter, etc</t>
  </si>
  <si>
    <t>Proposed routing of cables (co-axial, power, grounding, lightening conductor)</t>
  </si>
  <si>
    <t>Antenna type, location, level and direction, present, future</t>
  </si>
  <si>
    <t>Site Outline Drawing</t>
  </si>
  <si>
    <t>DOCUMENT COMPLETENESS</t>
  </si>
  <si>
    <t>NOK</t>
  </si>
  <si>
    <t>Site Information</t>
  </si>
  <si>
    <t>Transmission Data &amp;  Information</t>
  </si>
  <si>
    <t>Radio Frequency Data &amp; Information</t>
  </si>
  <si>
    <t>Civil Infrastructure Data &amp; Information</t>
  </si>
  <si>
    <t>Power Availability Information</t>
  </si>
  <si>
    <t>ESR</t>
  </si>
  <si>
    <t>Other Comment by PIC Sitac XL :</t>
  </si>
  <si>
    <t>CHECK LIST ESR DOCUMENT</t>
  </si>
  <si>
    <t>ADDITIONAL SUPPORTING STRUCTURE REQUIRED (*)</t>
  </si>
  <si>
    <t>PROPOSED AREA TO BE ACQUIRED (ROOF TOP) (*)</t>
  </si>
  <si>
    <t>PROPOSED AREA TO BE ACQUIRED (GREEN FIELD) (*)</t>
  </si>
  <si>
    <t>TRM CONFIGURATION DATA (*)</t>
  </si>
  <si>
    <t>(*) Diisi hanya untuk Project XL Own Build / oleh Vendor Sitac Regular</t>
  </si>
  <si>
    <t>LEASING &amp; PERMIT INFORMATION  (*)</t>
  </si>
  <si>
    <t>Additional facilities required  (*)</t>
  </si>
  <si>
    <t xml:space="preserve"> </t>
  </si>
  <si>
    <t>at</t>
  </si>
  <si>
    <t>Three Camouflage</t>
  </si>
  <si>
    <t>PETA LOKASI</t>
  </si>
  <si>
    <t xml:space="preserve">Site Address : </t>
  </si>
  <si>
    <t xml:space="preserve">Rent Area          : </t>
  </si>
  <si>
    <t>Access To Site  :</t>
  </si>
  <si>
    <t>NOM Coordinate</t>
  </si>
  <si>
    <t>Review By :</t>
  </si>
  <si>
    <t>Name :</t>
  </si>
  <si>
    <t>Date :</t>
  </si>
  <si>
    <t>Approved by XL:</t>
  </si>
  <si>
    <t>captures &amp; sketch</t>
  </si>
  <si>
    <t>Surroundings tower (google maps)</t>
  </si>
  <si>
    <t>Google MapS &amp; Sketch</t>
  </si>
  <si>
    <t xml:space="preserve">      Surroundings tower (radius 200 m) </t>
  </si>
  <si>
    <t>Google maps &amp; Sketch</t>
  </si>
  <si>
    <t>DOCUMENT INDICATION</t>
  </si>
  <si>
    <t xml:space="preserve">      Photo GPS</t>
  </si>
  <si>
    <t>GPS Photo</t>
  </si>
  <si>
    <t>Photo GPS</t>
  </si>
  <si>
    <t>Surroundings tower (radius 200 m)</t>
  </si>
  <si>
    <r>
      <t xml:space="preserve">Remarks : </t>
    </r>
    <r>
      <rPr>
        <i/>
        <sz val="9"/>
        <color rgb="FFFF0000"/>
        <rFont val="Arial"/>
        <family val="2"/>
      </rPr>
      <t>detail information (car entry or by walking or need ladder etc)</t>
    </r>
  </si>
  <si>
    <t>page 7 of 7</t>
  </si>
  <si>
    <t>N/A</t>
  </si>
  <si>
    <t>Maximum</t>
  </si>
  <si>
    <t>length : …………………. M</t>
  </si>
  <si>
    <t>(including Routing Drawing)</t>
  </si>
  <si>
    <t>Provided by building / PLN, Capacity : ... KVA  ( FOR ROOF TOP SITE)</t>
  </si>
  <si>
    <t>Proposed By  : PT. SOLU SINDO KREASI PRATAMA</t>
  </si>
  <si>
    <t>PT. SOLU SINDO KREASI PRATAMA</t>
  </si>
  <si>
    <t>Type and size :</t>
  </si>
  <si>
    <t xml:space="preserve">     </t>
  </si>
  <si>
    <t>PT. TOWER BERSAMA</t>
  </si>
  <si>
    <t>WGS 84</t>
  </si>
  <si>
    <t>Candidat</t>
  </si>
  <si>
    <t>Company</t>
  </si>
  <si>
    <t>Tower Placement</t>
  </si>
  <si>
    <t>GF</t>
  </si>
  <si>
    <t xml:space="preserve">Tower Type </t>
  </si>
  <si>
    <t>SST</t>
  </si>
  <si>
    <t xml:space="preserve">Tower Height </t>
  </si>
  <si>
    <t>M</t>
  </si>
  <si>
    <t>Building Hight</t>
  </si>
  <si>
    <t>Document Prepare</t>
  </si>
  <si>
    <t>Phone</t>
  </si>
  <si>
    <t>+62</t>
  </si>
  <si>
    <t>Email</t>
  </si>
  <si>
    <t>Date ESR</t>
  </si>
  <si>
    <t>COORDINAT NOM</t>
  </si>
  <si>
    <t>Lat</t>
  </si>
  <si>
    <t>Long</t>
  </si>
  <si>
    <t>COORDINAT ESR</t>
  </si>
  <si>
    <t>COMPANY</t>
  </si>
  <si>
    <t>TOWER PLACEMENT</t>
  </si>
  <si>
    <t>TYPE TOWER</t>
  </si>
  <si>
    <t>LEG</t>
  </si>
  <si>
    <t>(3 Leg)</t>
  </si>
  <si>
    <t>RT</t>
  </si>
  <si>
    <t>MP</t>
  </si>
  <si>
    <t>(4 Leg)</t>
  </si>
  <si>
    <t>POLE</t>
  </si>
  <si>
    <t>COMBAT</t>
  </si>
  <si>
    <t>PT. UNITED TOWERINDO</t>
  </si>
  <si>
    <t>PT. TELENET INTERNUSA</t>
  </si>
  <si>
    <t>PT. BATAVIA TOWERINDO</t>
  </si>
  <si>
    <t>PT. BALI TELEKOM</t>
  </si>
  <si>
    <t>PT. PRIMA MEDIA SELARAS</t>
  </si>
  <si>
    <t>PT. MITRAYASA SARANA INFORMASI</t>
  </si>
  <si>
    <t>PT. TOWERINDO KONVERGENSI</t>
  </si>
  <si>
    <t>PT. SOLUSI MENARA INDONESIA</t>
  </si>
  <si>
    <t>PT. TRIAKA BERSAMA</t>
  </si>
  <si>
    <t>Distance NOM to Candidate</t>
  </si>
  <si>
    <t xml:space="preserve">Bearing NOM to Canditate </t>
  </si>
  <si>
    <t>O</t>
  </si>
  <si>
    <t>Contact Person/ Lanlord</t>
  </si>
  <si>
    <t>Phone Landlord</t>
  </si>
  <si>
    <t>Site space / Land size (LxW)</t>
  </si>
  <si>
    <t xml:space="preserve">Project Deff </t>
  </si>
  <si>
    <t>Contact Person Address Lanlord</t>
  </si>
  <si>
    <t>MINARATE</t>
  </si>
  <si>
    <t xml:space="preserve">Project Type </t>
  </si>
  <si>
    <t>Collocated</t>
  </si>
  <si>
    <t>New</t>
  </si>
  <si>
    <t>Dismantle</t>
  </si>
  <si>
    <t>Relocation</t>
  </si>
  <si>
    <t xml:space="preserve">Length :  </t>
  </si>
  <si>
    <t>Map Datum :</t>
  </si>
  <si>
    <t>Height Structure Type (Roof Top)</t>
  </si>
  <si>
    <t>D</t>
  </si>
  <si>
    <t>S</t>
  </si>
  <si>
    <t>xl</t>
  </si>
  <si>
    <t>lat</t>
  </si>
  <si>
    <t>long</t>
  </si>
  <si>
    <t>NOME XL</t>
  </si>
  <si>
    <t>S/N</t>
  </si>
  <si>
    <t>LAT</t>
  </si>
  <si>
    <t>LONG</t>
  </si>
  <si>
    <t>TANDA</t>
  </si>
  <si>
    <t>Distance</t>
  </si>
  <si>
    <t>Latitude</t>
  </si>
  <si>
    <t>Longitude</t>
  </si>
  <si>
    <t>Koordinat Nom XL</t>
  </si>
  <si>
    <t>Coordinat ESR</t>
  </si>
  <si>
    <t>Azº</t>
  </si>
  <si>
    <t>AZIMUTH</t>
  </si>
  <si>
    <t>Jarak</t>
  </si>
  <si>
    <t>esr</t>
  </si>
  <si>
    <t>-6.26144444444444</t>
  </si>
  <si>
    <t>-6.26151666666667</t>
  </si>
  <si>
    <r>
      <t>M</t>
    </r>
    <r>
      <rPr>
        <vertAlign val="superscript"/>
        <sz val="10"/>
        <rFont val="Arial"/>
        <family val="2"/>
      </rPr>
      <t>2</t>
    </r>
  </si>
  <si>
    <t>0</t>
  </si>
  <si>
    <t xml:space="preserve">M.a.g.l </t>
  </si>
  <si>
    <t xml:space="preserve">M.a.s.l </t>
  </si>
  <si>
    <t xml:space="preserve"> M.a.s.l (meter above sea level)</t>
  </si>
  <si>
    <t>Eksisting Tower</t>
  </si>
  <si>
    <t>B2S NEWSITE PROJECT</t>
  </si>
  <si>
    <t>Project : 
B2S NEWSITE PROJECT</t>
  </si>
  <si>
    <t>B2S</t>
  </si>
  <si>
    <t>Capacity : 6,6 KVA</t>
  </si>
  <si>
    <t>Distance From Existing PLN Pole : 150 meter nearest Traffo 250 m</t>
  </si>
  <si>
    <t>C</t>
  </si>
  <si>
    <t>Kandidat C</t>
  </si>
  <si>
    <t>x</t>
  </si>
  <si>
    <t>JABOTABEK</t>
  </si>
  <si>
    <t>IMAM</t>
  </si>
  <si>
    <t>26 M.a.g.l (meter above ground level)</t>
  </si>
  <si>
    <t xml:space="preserve">L </t>
  </si>
  <si>
    <t xml:space="preserve">W </t>
  </si>
  <si>
    <t>JAW-JK-GGP-0456</t>
  </si>
  <si>
    <t>SETIA_KAWAN_KALI_ANYAR</t>
  </si>
  <si>
    <t>Jl. Kali Anyar Raya RT014 RW 08, Kel. Kali Anyar
Kec. Tambora, Jakarta Barat, DKI JAKARTA</t>
  </si>
  <si>
    <t>HERI</t>
  </si>
  <si>
    <t>82118158606</t>
  </si>
  <si>
    <t xml:space="preserve"> -6.15966°</t>
  </si>
  <si>
    <t>106.79884°</t>
  </si>
  <si>
    <t>-6.160178</t>
  </si>
  <si>
    <t>106.800328</t>
  </si>
  <si>
    <t>Roff Top 12 m Pole 12</t>
  </si>
  <si>
    <t>KESIMPULAN HASIL SURVEY</t>
  </si>
  <si>
    <t>Alamat Site</t>
  </si>
  <si>
    <t>Hasil Survey</t>
  </si>
  <si>
    <t>Layak Dibangun</t>
  </si>
  <si>
    <t>Tidak Layak Dibangun</t>
  </si>
  <si>
    <t>Catatan Jika Tidak Layak Dibangun</t>
  </si>
  <si>
    <t>Disurvey Oleh :</t>
  </si>
  <si>
    <t>…..................................................................................................................................................</t>
  </si>
  <si>
    <t>….................................................................................................................................................</t>
  </si>
  <si>
    <t>Tanggal :</t>
  </si>
  <si>
    <t>Review Internal</t>
  </si>
  <si>
    <t>Internal</t>
  </si>
  <si>
    <t>Ok / Tidak OK</t>
  </si>
  <si>
    <t>Catatan</t>
  </si>
  <si>
    <t>Tandatangan PIC</t>
  </si>
  <si>
    <t>Tanggal</t>
  </si>
  <si>
    <t>RNE Departement Head</t>
  </si>
  <si>
    <t>Nama :</t>
  </si>
  <si>
    <t>Civil and Mechanical Enginnering Departement Head</t>
  </si>
  <si>
    <t>Diperiksa Oleh</t>
  </si>
  <si>
    <t>Disetujui Oleh</t>
  </si>
  <si>
    <t>Manager RNE</t>
  </si>
  <si>
    <t>Manager Infra Enginnering</t>
  </si>
  <si>
    <t>Div Head Product Management And Innovation</t>
  </si>
  <si>
    <t>TSSR - Product Management &amp; Innovation</t>
  </si>
  <si>
    <t>Nama : Imam</t>
  </si>
  <si>
    <t>Diperiksa Oleh LPM SACME Dept Head</t>
  </si>
  <si>
    <t>Tanggal : 4 July 2022</t>
  </si>
  <si>
    <t>Nama : Ihsan Pandu Wijaya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</si>
</sst>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[$-409]mmmm\ d\,\ yyyy;@"/>
    <numFmt numFmtId="166" formatCode="#.##\ &quot;m&quot;"/>
    <numFmt numFmtId="167" formatCode="0.00_)"/>
    <numFmt numFmtId="168" formatCode="0;[Red]0"/>
    <numFmt numFmtId="169" formatCode="0.000"/>
    <numFmt numFmtId="170" formatCode="0.0000"/>
    <numFmt numFmtId="171" formatCode="0.00000"/>
  </numFmts>
  <fonts count="8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sz val="8"/>
      <name val="Arial"/>
      <family val="2"/>
    </font>
    <font>
      <b/>
      <sz val="12"/>
      <name val="Arial Black"/>
      <family val="2"/>
    </font>
    <font>
      <sz val="9"/>
      <name val="Arial"/>
      <family val="2"/>
    </font>
    <font>
      <b/>
      <sz val="14"/>
      <name val="Courier New"/>
      <family val="3"/>
    </font>
    <font>
      <b/>
      <sz val="16"/>
      <name val="Arial Narrow"/>
      <family val="2"/>
    </font>
    <font>
      <sz val="10"/>
      <name val="Verdana"/>
      <family val="2"/>
    </font>
    <font>
      <sz val="12"/>
      <name val="Verdana"/>
      <family val="2"/>
    </font>
    <font>
      <sz val="10"/>
      <name val="Arial"/>
      <family val="2"/>
    </font>
    <font>
      <sz val="10"/>
      <name val="Verdana"/>
      <family val="2"/>
    </font>
    <font>
      <sz val="9"/>
      <name val="Arial"/>
      <family val="2"/>
    </font>
    <font>
      <b/>
      <u/>
      <sz val="12"/>
      <name val="Arial"/>
      <family val="2"/>
    </font>
    <font>
      <b/>
      <u/>
      <sz val="10"/>
      <name val="Arial"/>
      <family val="2"/>
    </font>
    <font>
      <b/>
      <u/>
      <vertAlign val="superscript"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1"/>
      <name val="Arial"/>
      <family val="2"/>
    </font>
    <font>
      <b/>
      <sz val="16"/>
      <name val="Courier New"/>
      <family val="3"/>
    </font>
    <font>
      <i/>
      <sz val="9"/>
      <name val="Verdana"/>
      <family val="2"/>
    </font>
    <font>
      <b/>
      <sz val="10"/>
      <name val="Calibri"/>
      <family val="2"/>
    </font>
    <font>
      <b/>
      <sz val="9"/>
      <name val="Arial"/>
      <family val="2"/>
    </font>
    <font>
      <sz val="10"/>
      <name val="Calibri"/>
      <family val="2"/>
    </font>
    <font>
      <sz val="10"/>
      <color indexed="10"/>
      <name val="Arial"/>
      <family val="2"/>
    </font>
    <font>
      <b/>
      <sz val="12"/>
      <name val="Calibri"/>
      <family val="2"/>
    </font>
    <font>
      <b/>
      <sz val="20"/>
      <color indexed="8"/>
      <name val="Calibri"/>
      <family val="2"/>
    </font>
    <font>
      <sz val="9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2"/>
      <color indexed="8"/>
      <name val="Calibri"/>
      <family val="2"/>
    </font>
    <font>
      <b/>
      <i/>
      <sz val="11"/>
      <color indexed="8"/>
      <name val="Calibri"/>
      <family val="2"/>
    </font>
    <font>
      <sz val="7"/>
      <color indexed="8"/>
      <name val="Calibri"/>
      <family val="2"/>
    </font>
    <font>
      <b/>
      <sz val="16"/>
      <color indexed="8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sz val="8"/>
      <color indexed="8"/>
      <name val="Calibri"/>
      <family val="2"/>
    </font>
    <font>
      <i/>
      <sz val="8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2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26"/>
      <color indexed="8"/>
      <name val="Calibri"/>
      <family val="2"/>
    </font>
    <font>
      <b/>
      <sz val="22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sz val="8"/>
      <name val="Arial"/>
      <family val="2"/>
    </font>
    <font>
      <b/>
      <sz val="11"/>
      <name val="Times New Roman"/>
      <family val="1"/>
    </font>
    <font>
      <sz val="8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i/>
      <sz val="9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Tahoma"/>
      <family val="2"/>
    </font>
    <font>
      <b/>
      <sz val="10"/>
      <color rgb="FF000000"/>
      <name val="Calibri"/>
      <family val="2"/>
    </font>
    <font>
      <sz val="11"/>
      <color rgb="FF000000"/>
      <name val="Calibri"/>
      <family val="2"/>
    </font>
    <font>
      <strike/>
      <sz val="10"/>
      <name val="Arial"/>
      <family val="2"/>
    </font>
    <font>
      <u/>
      <sz val="10"/>
      <color theme="10"/>
      <name val="Arial"/>
      <family val="2"/>
    </font>
    <font>
      <vertAlign val="superscript"/>
      <sz val="10"/>
      <name val="Arial"/>
      <family val="2"/>
    </font>
    <font>
      <sz val="12"/>
      <name val="Times New Roman"/>
      <family val="1"/>
    </font>
    <font>
      <b/>
      <sz val="12"/>
      <name val="Helv"/>
    </font>
    <font>
      <b/>
      <i/>
      <sz val="16"/>
      <name val="Helv"/>
    </font>
    <font>
      <sz val="10"/>
      <name val="Helv"/>
    </font>
    <font>
      <sz val="12"/>
      <name val="Helv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2"/>
      <name val="Arial"/>
      <family val="2"/>
    </font>
    <font>
      <sz val="10"/>
      <color rgb="FF000000"/>
      <name val="Arial"/>
      <family val="2"/>
    </font>
    <font>
      <b/>
      <u/>
      <sz val="16"/>
      <name val="Arial Narrow"/>
      <family val="2"/>
    </font>
    <font>
      <b/>
      <sz val="10"/>
      <name val="Cambria"/>
      <family val="1"/>
      <scheme val="major"/>
    </font>
    <font>
      <sz val="10"/>
      <name val="Cambria"/>
      <family val="1"/>
      <scheme val="major"/>
    </font>
    <font>
      <b/>
      <u/>
      <sz val="10"/>
      <name val="Cambria"/>
      <family val="1"/>
      <scheme val="major"/>
    </font>
  </fonts>
  <fills count="1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gray125">
        <fgColor indexed="8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5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hair">
        <color auto="1"/>
      </top>
      <bottom style="double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/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indexed="64"/>
      </bottom>
      <diagonal/>
    </border>
    <border>
      <left/>
      <right/>
      <top/>
      <bottom style="thin">
        <color indexed="8"/>
      </bottom>
      <diagonal/>
    </border>
    <border diagonalUp="1" diagonalDown="1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 style="thin">
        <color indexed="8"/>
      </diagonal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9">
    <xf numFmtId="0" fontId="0" fillId="0" borderId="0"/>
    <xf numFmtId="0" fontId="22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2" fillId="0" borderId="0" applyFont="0"/>
    <xf numFmtId="166" fontId="2" fillId="0" borderId="0" applyFill="0" applyBorder="0" applyAlignment="0" applyProtection="0"/>
    <xf numFmtId="38" fontId="8" fillId="9" borderId="0" applyNumberFormat="0" applyBorder="0" applyAlignment="0" applyProtection="0"/>
    <xf numFmtId="0" fontId="73" fillId="10" borderId="132"/>
    <xf numFmtId="0" fontId="3" fillId="2" borderId="32">
      <alignment vertical="center" wrapText="1"/>
    </xf>
    <xf numFmtId="10" fontId="8" fillId="11" borderId="122" applyNumberFormat="0" applyBorder="0" applyAlignment="0" applyProtection="0"/>
    <xf numFmtId="167" fontId="74" fillId="0" borderId="0"/>
    <xf numFmtId="0" fontId="1" fillId="0" borderId="0"/>
    <xf numFmtId="10" fontId="2" fillId="0" borderId="0" applyFont="0" applyFill="0" applyBorder="0" applyAlignment="0" applyProtection="0"/>
    <xf numFmtId="3" fontId="2" fillId="0" borderId="122" applyNumberFormat="0" applyFont="0" applyFill="0" applyAlignment="0" applyProtection="0">
      <alignment vertical="center"/>
    </xf>
    <xf numFmtId="4" fontId="75" fillId="0" borderId="0" applyFont="0" applyFill="0" applyBorder="0" applyAlignment="0" applyProtection="0"/>
    <xf numFmtId="8" fontId="75" fillId="0" borderId="0" applyFont="0" applyFill="0" applyBorder="0" applyAlignment="0" applyProtection="0"/>
    <xf numFmtId="0" fontId="8" fillId="0" borderId="0" applyFill="0" applyBorder="0"/>
    <xf numFmtId="0" fontId="8" fillId="12" borderId="0" applyFill="0" applyBorder="0"/>
    <xf numFmtId="0" fontId="76" fillId="0" borderId="38"/>
    <xf numFmtId="43" fontId="77" fillId="0" borderId="0" applyFont="0" applyFill="0" applyBorder="0" applyAlignment="0" applyProtection="0"/>
    <xf numFmtId="41" fontId="61" fillId="0" borderId="0" applyFont="0" applyFill="0" applyBorder="0" applyAlignment="0" applyProtection="0"/>
    <xf numFmtId="0" fontId="61" fillId="0" borderId="0"/>
    <xf numFmtId="41" fontId="61" fillId="0" borderId="0" applyFont="0" applyFill="0" applyBorder="0" applyAlignment="0" applyProtection="0"/>
  </cellStyleXfs>
  <cellXfs count="1013">
    <xf numFmtId="0" fontId="0" fillId="0" borderId="0" xfId="0"/>
    <xf numFmtId="0" fontId="0" fillId="0" borderId="0" xfId="1" applyFont="1" applyAlignment="1">
      <alignment horizontal="center"/>
    </xf>
    <xf numFmtId="0" fontId="0" fillId="0" borderId="1" xfId="1" applyFont="1" applyBorder="1"/>
    <xf numFmtId="0" fontId="0" fillId="0" borderId="2" xfId="1" applyFont="1" applyBorder="1"/>
    <xf numFmtId="0" fontId="0" fillId="0" borderId="0" xfId="1" applyFont="1" applyBorder="1"/>
    <xf numFmtId="0" fontId="0" fillId="0" borderId="3" xfId="1" applyFont="1" applyBorder="1"/>
    <xf numFmtId="0" fontId="0" fillId="0" borderId="4" xfId="1" applyFont="1" applyBorder="1"/>
    <xf numFmtId="0" fontId="0" fillId="0" borderId="0" xfId="1" applyFont="1" applyAlignment="1">
      <alignment horizontal="centerContinuous" vertical="center"/>
    </xf>
    <xf numFmtId="0" fontId="0" fillId="0" borderId="0" xfId="1" applyFont="1" applyAlignment="1">
      <alignment vertical="center"/>
    </xf>
    <xf numFmtId="0" fontId="0" fillId="0" borderId="5" xfId="1" applyFont="1" applyBorder="1" applyAlignment="1">
      <alignment vertical="center"/>
    </xf>
    <xf numFmtId="0" fontId="0" fillId="0" borderId="6" xfId="1" applyFont="1" applyBorder="1" applyAlignment="1">
      <alignment vertical="center"/>
    </xf>
    <xf numFmtId="0" fontId="0" fillId="0" borderId="1" xfId="1" applyFont="1" applyBorder="1" applyAlignment="1">
      <alignment vertical="center"/>
    </xf>
    <xf numFmtId="0" fontId="0" fillId="0" borderId="7" xfId="1" applyFont="1" applyBorder="1" applyAlignment="1">
      <alignment vertical="center"/>
    </xf>
    <xf numFmtId="0" fontId="0" fillId="0" borderId="8" xfId="1" applyFont="1" applyBorder="1" applyAlignment="1">
      <alignment vertical="center"/>
    </xf>
    <xf numFmtId="0" fontId="0" fillId="0" borderId="9" xfId="1" applyFont="1" applyBorder="1" applyAlignment="1">
      <alignment vertical="center"/>
    </xf>
    <xf numFmtId="0" fontId="0" fillId="0" borderId="10" xfId="1" applyFont="1" applyBorder="1" applyAlignment="1">
      <alignment vertical="center"/>
    </xf>
    <xf numFmtId="0" fontId="0" fillId="0" borderId="0" xfId="1" applyFont="1" applyBorder="1" applyAlignment="1">
      <alignment vertical="center"/>
    </xf>
    <xf numFmtId="0" fontId="0" fillId="0" borderId="3" xfId="1" applyFont="1" applyBorder="1" applyAlignment="1">
      <alignment vertical="center"/>
    </xf>
    <xf numFmtId="0" fontId="0" fillId="0" borderId="11" xfId="1" applyFont="1" applyBorder="1" applyAlignment="1">
      <alignment vertical="center"/>
    </xf>
    <xf numFmtId="0" fontId="0" fillId="0" borderId="12" xfId="1" applyFont="1" applyBorder="1" applyAlignment="1">
      <alignment vertical="center"/>
    </xf>
    <xf numFmtId="0" fontId="0" fillId="0" borderId="13" xfId="1" applyFont="1" applyBorder="1" applyAlignment="1">
      <alignment vertical="center"/>
    </xf>
    <xf numFmtId="0" fontId="0" fillId="0" borderId="14" xfId="1" applyFont="1" applyBorder="1" applyAlignment="1">
      <alignment vertical="center"/>
    </xf>
    <xf numFmtId="0" fontId="0" fillId="0" borderId="4" xfId="1" applyFont="1" applyBorder="1" applyAlignment="1">
      <alignment vertical="center"/>
    </xf>
    <xf numFmtId="0" fontId="4" fillId="0" borderId="12" xfId="1" applyFont="1" applyBorder="1" applyAlignment="1">
      <alignment horizontal="center" vertical="center"/>
    </xf>
    <xf numFmtId="0" fontId="4" fillId="0" borderId="12" xfId="1" applyFont="1" applyBorder="1" applyAlignment="1">
      <alignment horizontal="centerContinuous" vertical="center"/>
    </xf>
    <xf numFmtId="0" fontId="5" fillId="0" borderId="7" xfId="1" applyFont="1" applyBorder="1" applyAlignment="1">
      <alignment vertical="center"/>
    </xf>
    <xf numFmtId="0" fontId="5" fillId="0" borderId="8" xfId="1" applyFont="1" applyBorder="1" applyAlignment="1">
      <alignment vertical="center"/>
    </xf>
    <xf numFmtId="0" fontId="5" fillId="0" borderId="2" xfId="1" applyFont="1" applyBorder="1" applyAlignment="1">
      <alignment vertical="center"/>
    </xf>
    <xf numFmtId="0" fontId="5" fillId="0" borderId="9" xfId="1" applyFont="1" applyBorder="1" applyAlignment="1">
      <alignment vertical="center"/>
    </xf>
    <xf numFmtId="0" fontId="5" fillId="0" borderId="10" xfId="1" applyFont="1" applyBorder="1" applyAlignment="1">
      <alignment vertical="center"/>
    </xf>
    <xf numFmtId="0" fontId="5" fillId="0" borderId="0" xfId="1" applyFont="1" applyBorder="1" applyAlignment="1">
      <alignment vertical="center"/>
    </xf>
    <xf numFmtId="0" fontId="5" fillId="0" borderId="3" xfId="1" applyFont="1" applyBorder="1" applyAlignment="1">
      <alignment vertical="center"/>
    </xf>
    <xf numFmtId="0" fontId="5" fillId="0" borderId="11" xfId="1" applyFont="1" applyBorder="1" applyAlignment="1">
      <alignment vertical="center"/>
    </xf>
    <xf numFmtId="0" fontId="5" fillId="0" borderId="12" xfId="1" applyFont="1" applyBorder="1" applyAlignment="1">
      <alignment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4" xfId="1" applyFont="1" applyBorder="1" applyAlignment="1">
      <alignment vertical="center"/>
    </xf>
    <xf numFmtId="0" fontId="5" fillId="0" borderId="15" xfId="1" applyFont="1" applyBorder="1" applyAlignment="1">
      <alignment vertical="center"/>
    </xf>
    <xf numFmtId="0" fontId="6" fillId="0" borderId="0" xfId="1" applyFont="1" applyAlignment="1">
      <alignment horizontal="centerContinuous" vertical="center"/>
    </xf>
    <xf numFmtId="0" fontId="7" fillId="0" borderId="1" xfId="1" applyFont="1" applyBorder="1" applyAlignment="1">
      <alignment vertical="center"/>
    </xf>
    <xf numFmtId="0" fontId="3" fillId="0" borderId="0" xfId="1" applyFont="1" applyAlignment="1">
      <alignment vertical="top"/>
    </xf>
    <xf numFmtId="0" fontId="0" fillId="0" borderId="0" xfId="1" quotePrefix="1" applyFont="1" applyBorder="1" applyAlignment="1">
      <alignment vertical="center"/>
    </xf>
    <xf numFmtId="0" fontId="0" fillId="0" borderId="8" xfId="1" quotePrefix="1" applyFont="1" applyBorder="1" applyAlignment="1">
      <alignment vertical="center"/>
    </xf>
    <xf numFmtId="0" fontId="3" fillId="0" borderId="1" xfId="1" applyFont="1" applyBorder="1" applyAlignment="1">
      <alignment vertical="top"/>
    </xf>
    <xf numFmtId="0" fontId="0" fillId="0" borderId="5" xfId="1" applyFont="1" applyBorder="1" applyAlignment="1">
      <alignment horizontal="centerContinuous" vertical="center"/>
    </xf>
    <xf numFmtId="0" fontId="0" fillId="0" borderId="6" xfId="1" applyFont="1" applyBorder="1" applyAlignment="1">
      <alignment horizontal="centerContinuous" vertical="center"/>
    </xf>
    <xf numFmtId="0" fontId="0" fillId="0" borderId="1" xfId="1" applyFont="1" applyBorder="1" applyAlignment="1">
      <alignment horizontal="centerContinuous" vertical="center"/>
    </xf>
    <xf numFmtId="0" fontId="3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0" fontId="10" fillId="0" borderId="3" xfId="1" applyFont="1" applyBorder="1" applyAlignment="1">
      <alignment vertical="center"/>
    </xf>
    <xf numFmtId="0" fontId="0" fillId="0" borderId="2" xfId="1" quotePrefix="1" applyFont="1" applyBorder="1" applyAlignment="1">
      <alignment vertical="center"/>
    </xf>
    <xf numFmtId="0" fontId="0" fillId="0" borderId="3" xfId="1" quotePrefix="1" applyFont="1" applyBorder="1" applyAlignment="1">
      <alignment vertical="center"/>
    </xf>
    <xf numFmtId="0" fontId="0" fillId="0" borderId="4" xfId="1" quotePrefix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10" fillId="0" borderId="1" xfId="1" applyFont="1" applyBorder="1" applyAlignment="1">
      <alignment vertical="center"/>
    </xf>
    <xf numFmtId="0" fontId="0" fillId="0" borderId="1" xfId="1" quotePrefix="1" applyFont="1" applyBorder="1" applyAlignment="1">
      <alignment vertical="center"/>
    </xf>
    <xf numFmtId="0" fontId="0" fillId="0" borderId="10" xfId="1" quotePrefix="1" applyFont="1" applyBorder="1" applyAlignment="1">
      <alignment vertical="center"/>
    </xf>
    <xf numFmtId="0" fontId="0" fillId="0" borderId="13" xfId="1" quotePrefix="1" applyFont="1" applyBorder="1" applyAlignment="1">
      <alignment vertical="center"/>
    </xf>
    <xf numFmtId="0" fontId="3" fillId="0" borderId="8" xfId="1" applyFont="1" applyBorder="1" applyAlignment="1">
      <alignment vertical="center"/>
    </xf>
    <xf numFmtId="0" fontId="3" fillId="0" borderId="14" xfId="1" applyFont="1" applyBorder="1" applyAlignment="1">
      <alignment vertical="center"/>
    </xf>
    <xf numFmtId="0" fontId="0" fillId="0" borderId="7" xfId="1" quotePrefix="1" applyFont="1" applyBorder="1" applyAlignment="1">
      <alignment vertical="center"/>
    </xf>
    <xf numFmtId="0" fontId="11" fillId="0" borderId="0" xfId="1" applyFont="1" applyAlignment="1">
      <alignment vertical="center"/>
    </xf>
    <xf numFmtId="0" fontId="0" fillId="0" borderId="2" xfId="1" applyFont="1" applyBorder="1" applyAlignment="1">
      <alignment vertical="center"/>
    </xf>
    <xf numFmtId="0" fontId="0" fillId="0" borderId="0" xfId="1" applyFont="1" applyBorder="1" applyAlignment="1">
      <alignment horizontal="centerContinuous" vertical="center"/>
    </xf>
    <xf numFmtId="0" fontId="3" fillId="0" borderId="6" xfId="1" applyFont="1" applyBorder="1" applyAlignment="1">
      <alignment vertical="center"/>
    </xf>
    <xf numFmtId="0" fontId="14" fillId="0" borderId="9" xfId="1" applyFont="1" applyBorder="1" applyAlignment="1">
      <alignment horizontal="left" vertical="top" wrapText="1"/>
    </xf>
    <xf numFmtId="0" fontId="13" fillId="0" borderId="11" xfId="1" applyFont="1" applyBorder="1" applyAlignment="1">
      <alignment vertical="top" wrapText="1"/>
    </xf>
    <xf numFmtId="0" fontId="4" fillId="0" borderId="9" xfId="1" applyFont="1" applyBorder="1" applyAlignment="1">
      <alignment horizontal="center" vertical="center"/>
    </xf>
    <xf numFmtId="0" fontId="14" fillId="0" borderId="11" xfId="1" applyFont="1" applyBorder="1" applyAlignment="1">
      <alignment horizontal="left" vertical="top" wrapText="1"/>
    </xf>
    <xf numFmtId="0" fontId="7" fillId="0" borderId="11" xfId="1" applyFont="1" applyBorder="1" applyAlignment="1">
      <alignment vertical="center" wrapText="1"/>
    </xf>
    <xf numFmtId="0" fontId="7" fillId="0" borderId="11" xfId="1" applyFont="1" applyBorder="1" applyAlignment="1">
      <alignment vertical="center"/>
    </xf>
    <xf numFmtId="0" fontId="3" fillId="0" borderId="0" xfId="1" applyFont="1"/>
    <xf numFmtId="0" fontId="15" fillId="0" borderId="0" xfId="1" applyFont="1" applyAlignment="1">
      <alignment vertical="center"/>
    </xf>
    <xf numFmtId="0" fontId="0" fillId="0" borderId="16" xfId="1" applyFont="1" applyBorder="1" applyAlignment="1">
      <alignment vertical="center"/>
    </xf>
    <xf numFmtId="0" fontId="0" fillId="0" borderId="17" xfId="1" applyFont="1" applyBorder="1"/>
    <xf numFmtId="0" fontId="5" fillId="0" borderId="18" xfId="1" applyFont="1" applyBorder="1" applyAlignment="1">
      <alignment horizontal="left" vertical="center" indent="1"/>
    </xf>
    <xf numFmtId="0" fontId="5" fillId="0" borderId="19" xfId="1" applyFont="1" applyBorder="1" applyAlignment="1">
      <alignment horizontal="left" vertical="center" indent="1"/>
    </xf>
    <xf numFmtId="0" fontId="5" fillId="0" borderId="19" xfId="1" quotePrefix="1" applyFont="1" applyBorder="1" applyAlignment="1">
      <alignment horizontal="left" vertical="center" indent="1"/>
    </xf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/>
    </xf>
    <xf numFmtId="0" fontId="5" fillId="0" borderId="0" xfId="1" applyFont="1"/>
    <xf numFmtId="0" fontId="4" fillId="0" borderId="0" xfId="1" applyFont="1"/>
    <xf numFmtId="0" fontId="5" fillId="0" borderId="0" xfId="1" quotePrefix="1" applyFont="1" applyAlignment="1">
      <alignment vertical="center"/>
    </xf>
    <xf numFmtId="0" fontId="4" fillId="0" borderId="0" xfId="1" applyFont="1" applyBorder="1" applyAlignment="1">
      <alignment horizontal="center"/>
    </xf>
    <xf numFmtId="0" fontId="0" fillId="0" borderId="6" xfId="1" applyFont="1" applyBorder="1" applyAlignment="1">
      <alignment horizontal="right" vertical="center"/>
    </xf>
    <xf numFmtId="0" fontId="4" fillId="0" borderId="12" xfId="1" applyFont="1" applyBorder="1" applyAlignment="1">
      <alignment horizontal="left" vertical="center"/>
    </xf>
    <xf numFmtId="0" fontId="0" fillId="0" borderId="0" xfId="1" applyFont="1" applyFill="1" applyAlignment="1">
      <alignment vertical="center"/>
    </xf>
    <xf numFmtId="0" fontId="0" fillId="0" borderId="0" xfId="1" applyFont="1" applyFill="1" applyBorder="1" applyAlignment="1">
      <alignment vertical="center"/>
    </xf>
    <xf numFmtId="0" fontId="0" fillId="0" borderId="0" xfId="0" applyFill="1"/>
    <xf numFmtId="0" fontId="15" fillId="0" borderId="0" xfId="0" applyFont="1"/>
    <xf numFmtId="0" fontId="3" fillId="0" borderId="0" xfId="1" applyFont="1" applyFill="1" applyAlignment="1">
      <alignment vertical="center"/>
    </xf>
    <xf numFmtId="0" fontId="15" fillId="0" borderId="14" xfId="1" applyFont="1" applyBorder="1" applyAlignment="1">
      <alignment vertical="center"/>
    </xf>
    <xf numFmtId="0" fontId="15" fillId="0" borderId="0" xfId="1" applyFont="1" applyBorder="1" applyAlignment="1">
      <alignment vertical="center"/>
    </xf>
    <xf numFmtId="0" fontId="15" fillId="0" borderId="8" xfId="1" applyFont="1" applyBorder="1" applyAlignment="1">
      <alignment vertical="center"/>
    </xf>
    <xf numFmtId="164" fontId="3" fillId="0" borderId="0" xfId="1" applyNumberFormat="1" applyFont="1" applyBorder="1" applyAlignment="1">
      <alignment vertical="center"/>
    </xf>
    <xf numFmtId="0" fontId="23" fillId="2" borderId="12" xfId="1" applyFont="1" applyFill="1" applyBorder="1" applyAlignment="1">
      <alignment vertical="center"/>
    </xf>
    <xf numFmtId="0" fontId="23" fillId="2" borderId="6" xfId="1" applyFont="1" applyFill="1" applyBorder="1" applyAlignment="1">
      <alignment vertical="center"/>
    </xf>
    <xf numFmtId="0" fontId="23" fillId="2" borderId="1" xfId="1" applyFont="1" applyFill="1" applyBorder="1"/>
    <xf numFmtId="0" fontId="23" fillId="2" borderId="15" xfId="1" applyFont="1" applyFill="1" applyBorder="1" applyAlignment="1">
      <alignment vertical="center"/>
    </xf>
    <xf numFmtId="0" fontId="23" fillId="2" borderId="14" xfId="1" applyFont="1" applyFill="1" applyBorder="1" applyAlignment="1">
      <alignment vertical="center"/>
    </xf>
    <xf numFmtId="0" fontId="3" fillId="2" borderId="5" xfId="1" applyFont="1" applyFill="1" applyBorder="1" applyAlignment="1">
      <alignment vertical="center"/>
    </xf>
    <xf numFmtId="0" fontId="23" fillId="2" borderId="10" xfId="1" applyFont="1" applyFill="1" applyBorder="1" applyAlignment="1">
      <alignment vertical="center"/>
    </xf>
    <xf numFmtId="0" fontId="23" fillId="2" borderId="0" xfId="1" applyFont="1" applyFill="1" applyBorder="1" applyAlignment="1">
      <alignment vertical="center"/>
    </xf>
    <xf numFmtId="0" fontId="23" fillId="2" borderId="3" xfId="1" applyFont="1" applyFill="1" applyBorder="1"/>
    <xf numFmtId="0" fontId="23" fillId="2" borderId="13" xfId="1" applyFont="1" applyFill="1" applyBorder="1" applyAlignment="1">
      <alignment vertical="center"/>
    </xf>
    <xf numFmtId="0" fontId="23" fillId="2" borderId="4" xfId="1" applyFont="1" applyFill="1" applyBorder="1"/>
    <xf numFmtId="0" fontId="24" fillId="0" borderId="0" xfId="1" applyFont="1" applyBorder="1" applyAlignment="1">
      <alignment vertical="center"/>
    </xf>
    <xf numFmtId="0" fontId="25" fillId="0" borderId="0" xfId="1" applyFont="1" applyAlignment="1">
      <alignment vertical="center"/>
    </xf>
    <xf numFmtId="0" fontId="4" fillId="0" borderId="0" xfId="1" applyFont="1" applyFill="1" applyAlignment="1">
      <alignment vertical="center"/>
    </xf>
    <xf numFmtId="0" fontId="4" fillId="0" borderId="0" xfId="1" quotePrefix="1" applyFont="1" applyFill="1" applyAlignment="1">
      <alignment vertical="center"/>
    </xf>
    <xf numFmtId="0" fontId="4" fillId="0" borderId="0" xfId="1" applyFont="1" applyFill="1" applyBorder="1" applyAlignment="1">
      <alignment vertical="center"/>
    </xf>
    <xf numFmtId="0" fontId="0" fillId="0" borderId="5" xfId="1" applyFont="1" applyFill="1" applyBorder="1" applyAlignment="1">
      <alignment vertical="center"/>
    </xf>
    <xf numFmtId="0" fontId="0" fillId="0" borderId="6" xfId="1" applyFont="1" applyFill="1" applyBorder="1" applyAlignment="1">
      <alignment vertical="center"/>
    </xf>
    <xf numFmtId="0" fontId="0" fillId="0" borderId="1" xfId="1" applyFont="1" applyFill="1" applyBorder="1" applyAlignment="1">
      <alignment vertical="center"/>
    </xf>
    <xf numFmtId="0" fontId="0" fillId="0" borderId="12" xfId="1" applyFont="1" applyFill="1" applyBorder="1" applyAlignment="1">
      <alignment vertical="center"/>
    </xf>
    <xf numFmtId="0" fontId="26" fillId="0" borderId="0" xfId="1" applyFont="1" applyAlignment="1">
      <alignment vertical="center"/>
    </xf>
    <xf numFmtId="0" fontId="0" fillId="0" borderId="0" xfId="0" applyBorder="1"/>
    <xf numFmtId="0" fontId="23" fillId="0" borderId="0" xfId="1" applyFont="1" applyFill="1" applyBorder="1"/>
    <xf numFmtId="0" fontId="23" fillId="0" borderId="0" xfId="1" applyFont="1" applyFill="1" applyBorder="1" applyAlignment="1">
      <alignment vertical="center"/>
    </xf>
    <xf numFmtId="0" fontId="3" fillId="0" borderId="0" xfId="1" applyFont="1" applyBorder="1" applyAlignment="1">
      <alignment vertical="top" wrapText="1"/>
    </xf>
    <xf numFmtId="0" fontId="3" fillId="0" borderId="0" xfId="1" applyFont="1" applyBorder="1" applyAlignment="1">
      <alignment vertical="top"/>
    </xf>
    <xf numFmtId="0" fontId="16" fillId="0" borderId="0" xfId="1" applyFont="1" applyBorder="1" applyAlignment="1">
      <alignment vertical="top" wrapText="1"/>
    </xf>
    <xf numFmtId="0" fontId="17" fillId="0" borderId="0" xfId="1" applyFont="1" applyBorder="1" applyAlignment="1">
      <alignment vertical="center" wrapText="1"/>
    </xf>
    <xf numFmtId="0" fontId="7" fillId="0" borderId="0" xfId="1" applyFont="1" applyBorder="1" applyAlignment="1">
      <alignment vertical="center" wrapText="1"/>
    </xf>
    <xf numFmtId="0" fontId="3" fillId="0" borderId="1" xfId="1" applyFont="1" applyBorder="1" applyAlignment="1">
      <alignment vertical="center"/>
    </xf>
    <xf numFmtId="0" fontId="3" fillId="0" borderId="0" xfId="1" applyFont="1" applyBorder="1"/>
    <xf numFmtId="0" fontId="0" fillId="0" borderId="0" xfId="0" applyFill="1" applyBorder="1"/>
    <xf numFmtId="0" fontId="0" fillId="0" borderId="12" xfId="1" applyFont="1" applyFill="1" applyBorder="1" applyAlignment="1">
      <alignment vertical="center" wrapText="1"/>
    </xf>
    <xf numFmtId="0" fontId="15" fillId="0" borderId="7" xfId="1" applyFont="1" applyBorder="1" applyAlignment="1">
      <alignment vertical="center"/>
    </xf>
    <xf numFmtId="0" fontId="10" fillId="0" borderId="1" xfId="1" applyFont="1" applyBorder="1" applyAlignment="1">
      <alignment vertical="center" wrapText="1"/>
    </xf>
    <xf numFmtId="0" fontId="10" fillId="0" borderId="4" xfId="1" applyFont="1" applyBorder="1" applyAlignment="1">
      <alignment vertical="center" wrapText="1"/>
    </xf>
    <xf numFmtId="0" fontId="10" fillId="0" borderId="0" xfId="1" applyFont="1" applyBorder="1" applyAlignment="1">
      <alignment vertical="center" wrapText="1"/>
    </xf>
    <xf numFmtId="0" fontId="3" fillId="0" borderId="0" xfId="0" applyFont="1"/>
    <xf numFmtId="0" fontId="3" fillId="0" borderId="0" xfId="1" applyFont="1" applyBorder="1" applyAlignment="1">
      <alignment horizontal="center" vertical="center"/>
    </xf>
    <xf numFmtId="0" fontId="4" fillId="0" borderId="0" xfId="1" applyFont="1" applyBorder="1" applyAlignment="1">
      <alignment horizontal="center" vertical="center"/>
    </xf>
    <xf numFmtId="0" fontId="4" fillId="0" borderId="14" xfId="1" applyFont="1" applyBorder="1" applyAlignment="1">
      <alignment vertical="center"/>
    </xf>
    <xf numFmtId="0" fontId="4" fillId="0" borderId="0" xfId="1" applyFont="1" applyBorder="1" applyAlignment="1">
      <alignment vertical="center"/>
    </xf>
    <xf numFmtId="0" fontId="0" fillId="2" borderId="14" xfId="1" applyFont="1" applyFill="1" applyBorder="1" applyAlignment="1">
      <alignment vertical="center"/>
    </xf>
    <xf numFmtId="0" fontId="0" fillId="2" borderId="4" xfId="1" applyFont="1" applyFill="1" applyBorder="1"/>
    <xf numFmtId="0" fontId="0" fillId="2" borderId="6" xfId="1" applyFont="1" applyFill="1" applyBorder="1" applyAlignment="1">
      <alignment vertical="center"/>
    </xf>
    <xf numFmtId="0" fontId="0" fillId="2" borderId="10" xfId="1" applyFont="1" applyFill="1" applyBorder="1" applyAlignment="1">
      <alignment vertical="center"/>
    </xf>
    <xf numFmtId="0" fontId="0" fillId="2" borderId="0" xfId="1" applyFont="1" applyFill="1" applyBorder="1" applyAlignment="1">
      <alignment vertical="center"/>
    </xf>
    <xf numFmtId="0" fontId="0" fillId="2" borderId="3" xfId="1" applyFont="1" applyFill="1" applyBorder="1"/>
    <xf numFmtId="0" fontId="3" fillId="0" borderId="0" xfId="1" applyFont="1" applyAlignment="1">
      <alignment horizontal="right" vertical="center"/>
    </xf>
    <xf numFmtId="0" fontId="0" fillId="2" borderId="7" xfId="1" applyFont="1" applyFill="1" applyBorder="1" applyAlignment="1">
      <alignment vertical="center"/>
    </xf>
    <xf numFmtId="0" fontId="0" fillId="2" borderId="8" xfId="1" applyFont="1" applyFill="1" applyBorder="1" applyAlignment="1">
      <alignment vertical="center"/>
    </xf>
    <xf numFmtId="0" fontId="3" fillId="2" borderId="7" xfId="1" applyFont="1" applyFill="1" applyBorder="1" applyAlignment="1">
      <alignment vertical="center"/>
    </xf>
    <xf numFmtId="0" fontId="15" fillId="0" borderId="0" xfId="0" applyFont="1" applyFill="1"/>
    <xf numFmtId="0" fontId="0" fillId="2" borderId="1" xfId="0" applyFill="1" applyBorder="1"/>
    <xf numFmtId="0" fontId="15" fillId="2" borderId="7" xfId="1" applyFont="1" applyFill="1" applyBorder="1" applyAlignment="1">
      <alignment vertical="center"/>
    </xf>
    <xf numFmtId="0" fontId="0" fillId="2" borderId="2" xfId="1" applyFont="1" applyFill="1" applyBorder="1"/>
    <xf numFmtId="0" fontId="0" fillId="2" borderId="13" xfId="1" applyFont="1" applyFill="1" applyBorder="1" applyAlignment="1">
      <alignment vertical="center"/>
    </xf>
    <xf numFmtId="0" fontId="4" fillId="2" borderId="6" xfId="1" applyFont="1" applyFill="1" applyBorder="1" applyAlignment="1">
      <alignment vertical="center"/>
    </xf>
    <xf numFmtId="0" fontId="4" fillId="2" borderId="1" xfId="1" applyFont="1" applyFill="1" applyBorder="1"/>
    <xf numFmtId="0" fontId="0" fillId="2" borderId="14" xfId="1" quotePrefix="1" applyFont="1" applyFill="1" applyBorder="1" applyAlignment="1">
      <alignment vertical="center"/>
    </xf>
    <xf numFmtId="0" fontId="4" fillId="2" borderId="8" xfId="1" applyFont="1" applyFill="1" applyBorder="1" applyAlignment="1">
      <alignment vertical="center"/>
    </xf>
    <xf numFmtId="0" fontId="4" fillId="2" borderId="2" xfId="1" applyFont="1" applyFill="1" applyBorder="1"/>
    <xf numFmtId="0" fontId="0" fillId="2" borderId="0" xfId="1" quotePrefix="1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20" xfId="1" applyFont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3" fillId="0" borderId="0" xfId="1" quotePrefix="1" applyFont="1" applyFill="1" applyBorder="1" applyAlignment="1">
      <alignment vertical="center"/>
    </xf>
    <xf numFmtId="0" fontId="4" fillId="0" borderId="15" xfId="1" applyFont="1" applyFill="1" applyBorder="1" applyAlignment="1">
      <alignment horizontal="center" vertical="center"/>
    </xf>
    <xf numFmtId="0" fontId="5" fillId="0" borderId="9" xfId="1" applyFont="1" applyFill="1" applyBorder="1" applyAlignment="1">
      <alignment vertical="center"/>
    </xf>
    <xf numFmtId="0" fontId="5" fillId="0" borderId="11" xfId="1" applyFont="1" applyFill="1" applyBorder="1" applyAlignment="1">
      <alignment vertical="center"/>
    </xf>
    <xf numFmtId="0" fontId="5" fillId="0" borderId="15" xfId="1" applyFont="1" applyFill="1" applyBorder="1" applyAlignment="1">
      <alignment vertical="center"/>
    </xf>
    <xf numFmtId="0" fontId="16" fillId="0" borderId="11" xfId="1" applyFont="1" applyFill="1" applyBorder="1" applyAlignment="1">
      <alignment vertical="top" wrapText="1"/>
    </xf>
    <xf numFmtId="0" fontId="27" fillId="0" borderId="11" xfId="1" applyFont="1" applyFill="1" applyBorder="1" applyAlignment="1">
      <alignment vertical="center" wrapText="1"/>
    </xf>
    <xf numFmtId="0" fontId="3" fillId="0" borderId="6" xfId="1" applyFont="1" applyFill="1" applyBorder="1" applyAlignment="1">
      <alignment vertical="center"/>
    </xf>
    <xf numFmtId="0" fontId="3" fillId="0" borderId="1" xfId="1" applyFont="1" applyFill="1" applyBorder="1" applyAlignment="1">
      <alignment vertical="center"/>
    </xf>
    <xf numFmtId="0" fontId="0" fillId="0" borderId="7" xfId="1" applyFont="1" applyFill="1" applyBorder="1" applyAlignment="1">
      <alignment vertical="center"/>
    </xf>
    <xf numFmtId="0" fontId="0" fillId="0" borderId="8" xfId="1" applyFont="1" applyFill="1" applyBorder="1" applyAlignment="1">
      <alignment vertical="center"/>
    </xf>
    <xf numFmtId="0" fontId="0" fillId="0" borderId="2" xfId="1" applyFont="1" applyFill="1" applyBorder="1" applyAlignment="1">
      <alignment vertical="center"/>
    </xf>
    <xf numFmtId="0" fontId="0" fillId="0" borderId="13" xfId="1" applyFont="1" applyFill="1" applyBorder="1" applyAlignment="1">
      <alignment vertical="center"/>
    </xf>
    <xf numFmtId="0" fontId="0" fillId="0" borderId="14" xfId="1" applyFont="1" applyFill="1" applyBorder="1" applyAlignment="1">
      <alignment vertical="center"/>
    </xf>
    <xf numFmtId="0" fontId="0" fillId="0" borderId="4" xfId="1" applyFont="1" applyFill="1" applyBorder="1" applyAlignment="1">
      <alignment vertical="center"/>
    </xf>
    <xf numFmtId="0" fontId="21" fillId="0" borderId="0" xfId="1" applyFont="1" applyFill="1" applyAlignment="1">
      <alignment vertical="center"/>
    </xf>
    <xf numFmtId="0" fontId="15" fillId="0" borderId="4" xfId="1" applyFont="1" applyFill="1" applyBorder="1" applyAlignment="1">
      <alignment vertical="center"/>
    </xf>
    <xf numFmtId="0" fontId="15" fillId="0" borderId="14" xfId="1" applyFont="1" applyFill="1" applyBorder="1" applyAlignment="1">
      <alignment vertical="center"/>
    </xf>
    <xf numFmtId="0" fontId="0" fillId="0" borderId="4" xfId="1" applyFont="1" applyFill="1" applyBorder="1"/>
    <xf numFmtId="0" fontId="29" fillId="0" borderId="0" xfId="1" applyFont="1" applyAlignment="1">
      <alignment vertical="center"/>
    </xf>
    <xf numFmtId="0" fontId="24" fillId="0" borderId="0" xfId="1" applyFont="1" applyAlignment="1">
      <alignment vertical="center"/>
    </xf>
    <xf numFmtId="0" fontId="15" fillId="0" borderId="10" xfId="1" applyFont="1" applyBorder="1" applyAlignment="1">
      <alignment vertical="center"/>
    </xf>
    <xf numFmtId="0" fontId="15" fillId="0" borderId="6" xfId="1" applyFont="1" applyFill="1" applyBorder="1" applyAlignment="1">
      <alignment vertical="center"/>
    </xf>
    <xf numFmtId="0" fontId="0" fillId="0" borderId="1" xfId="1" applyFont="1" applyFill="1" applyBorder="1"/>
    <xf numFmtId="0" fontId="15" fillId="0" borderId="0" xfId="1" applyFont="1" applyFill="1" applyBorder="1" applyAlignment="1">
      <alignment vertical="center"/>
    </xf>
    <xf numFmtId="0" fontId="0" fillId="0" borderId="3" xfId="1" applyFont="1" applyFill="1" applyBorder="1"/>
    <xf numFmtId="0" fontId="0" fillId="0" borderId="10" xfId="1" applyFont="1" applyFill="1" applyBorder="1" applyAlignment="1">
      <alignment vertical="center"/>
    </xf>
    <xf numFmtId="0" fontId="23" fillId="3" borderId="5" xfId="1" applyFont="1" applyFill="1" applyBorder="1" applyAlignment="1">
      <alignment vertical="center"/>
    </xf>
    <xf numFmtId="0" fontId="23" fillId="3" borderId="1" xfId="1" quotePrefix="1" applyFont="1" applyFill="1" applyBorder="1" applyAlignment="1">
      <alignment vertical="center"/>
    </xf>
    <xf numFmtId="0" fontId="23" fillId="3" borderId="6" xfId="1" applyFont="1" applyFill="1" applyBorder="1" applyAlignment="1">
      <alignment vertical="center"/>
    </xf>
    <xf numFmtId="0" fontId="23" fillId="3" borderId="1" xfId="1" applyFont="1" applyFill="1" applyBorder="1" applyAlignment="1">
      <alignment vertical="center"/>
    </xf>
    <xf numFmtId="0" fontId="0" fillId="3" borderId="1" xfId="0" applyFill="1" applyBorder="1"/>
    <xf numFmtId="0" fontId="15" fillId="0" borderId="3" xfId="1" applyFont="1" applyBorder="1" applyAlignment="1">
      <alignment vertical="center"/>
    </xf>
    <xf numFmtId="0" fontId="3" fillId="3" borderId="0" xfId="1" applyFont="1" applyFill="1" applyAlignment="1">
      <alignment vertical="center"/>
    </xf>
    <xf numFmtId="0" fontId="23" fillId="3" borderId="0" xfId="1" applyFont="1" applyFill="1" applyAlignment="1">
      <alignment vertical="center"/>
    </xf>
    <xf numFmtId="0" fontId="0" fillId="3" borderId="0" xfId="0" applyFill="1"/>
    <xf numFmtId="0" fontId="23" fillId="3" borderId="7" xfId="1" applyFont="1" applyFill="1" applyBorder="1" applyAlignment="1">
      <alignment vertical="center"/>
    </xf>
    <xf numFmtId="0" fontId="23" fillId="3" borderId="2" xfId="1" quotePrefix="1" applyFont="1" applyFill="1" applyBorder="1" applyAlignment="1">
      <alignment vertical="center"/>
    </xf>
    <xf numFmtId="0" fontId="23" fillId="3" borderId="8" xfId="1" applyFont="1" applyFill="1" applyBorder="1" applyAlignment="1">
      <alignment vertical="center"/>
    </xf>
    <xf numFmtId="0" fontId="15" fillId="3" borderId="8" xfId="1" applyFont="1" applyFill="1" applyBorder="1" applyAlignment="1">
      <alignment vertical="center"/>
    </xf>
    <xf numFmtId="0" fontId="23" fillId="3" borderId="2" xfId="1" applyFont="1" applyFill="1" applyBorder="1"/>
    <xf numFmtId="0" fontId="23" fillId="3" borderId="10" xfId="1" applyFont="1" applyFill="1" applyBorder="1" applyAlignment="1">
      <alignment vertical="center"/>
    </xf>
    <xf numFmtId="0" fontId="23" fillId="3" borderId="3" xfId="1" quotePrefix="1" applyFont="1" applyFill="1" applyBorder="1" applyAlignment="1">
      <alignment vertical="center"/>
    </xf>
    <xf numFmtId="0" fontId="23" fillId="3" borderId="0" xfId="1" applyFont="1" applyFill="1" applyBorder="1" applyAlignment="1">
      <alignment vertical="center"/>
    </xf>
    <xf numFmtId="0" fontId="3" fillId="3" borderId="0" xfId="1" applyFont="1" applyFill="1" applyBorder="1" applyAlignment="1">
      <alignment vertical="center"/>
    </xf>
    <xf numFmtId="0" fontId="23" fillId="3" borderId="3" xfId="1" applyFont="1" applyFill="1" applyBorder="1"/>
    <xf numFmtId="0" fontId="23" fillId="3" borderId="13" xfId="1" applyFont="1" applyFill="1" applyBorder="1" applyAlignment="1">
      <alignment vertical="center"/>
    </xf>
    <xf numFmtId="0" fontId="23" fillId="3" borderId="4" xfId="1" quotePrefix="1" applyFont="1" applyFill="1" applyBorder="1" applyAlignment="1">
      <alignment vertical="center"/>
    </xf>
    <xf numFmtId="0" fontId="23" fillId="3" borderId="14" xfId="1" applyFont="1" applyFill="1" applyBorder="1" applyAlignment="1">
      <alignment vertical="center"/>
    </xf>
    <xf numFmtId="0" fontId="3" fillId="3" borderId="14" xfId="1" applyFont="1" applyFill="1" applyBorder="1" applyAlignment="1">
      <alignment vertical="center"/>
    </xf>
    <xf numFmtId="0" fontId="23" fillId="3" borderId="4" xfId="1" applyFont="1" applyFill="1" applyBorder="1"/>
    <xf numFmtId="0" fontId="4" fillId="3" borderId="0" xfId="1" applyFont="1" applyFill="1" applyAlignment="1">
      <alignment vertical="center"/>
    </xf>
    <xf numFmtId="0" fontId="5" fillId="3" borderId="0" xfId="1" applyFont="1" applyFill="1" applyAlignment="1">
      <alignment vertical="center"/>
    </xf>
    <xf numFmtId="0" fontId="5" fillId="3" borderId="0" xfId="1" applyFont="1" applyFill="1" applyBorder="1" applyAlignment="1">
      <alignment vertical="center"/>
    </xf>
    <xf numFmtId="0" fontId="5" fillId="3" borderId="0" xfId="1" applyFont="1" applyFill="1"/>
    <xf numFmtId="0" fontId="3" fillId="3" borderId="5" xfId="1" applyFont="1" applyFill="1" applyBorder="1" applyAlignment="1">
      <alignment vertical="center"/>
    </xf>
    <xf numFmtId="0" fontId="3" fillId="3" borderId="1" xfId="1" quotePrefix="1" applyFont="1" applyFill="1" applyBorder="1" applyAlignment="1">
      <alignment vertical="center"/>
    </xf>
    <xf numFmtId="0" fontId="3" fillId="3" borderId="6" xfId="1" applyFont="1" applyFill="1" applyBorder="1" applyAlignment="1">
      <alignment vertical="center"/>
    </xf>
    <xf numFmtId="0" fontId="4" fillId="3" borderId="6" xfId="1" applyFont="1" applyFill="1" applyBorder="1" applyAlignment="1">
      <alignment vertical="center"/>
    </xf>
    <xf numFmtId="0" fontId="3" fillId="3" borderId="6" xfId="1" quotePrefix="1" applyFont="1" applyFill="1" applyBorder="1" applyAlignment="1">
      <alignment vertical="center"/>
    </xf>
    <xf numFmtId="0" fontId="4" fillId="3" borderId="1" xfId="1" applyFont="1" applyFill="1" applyBorder="1" applyAlignment="1">
      <alignment horizontal="center" vertical="center"/>
    </xf>
    <xf numFmtId="0" fontId="25" fillId="3" borderId="0" xfId="1" applyFont="1" applyFill="1" applyAlignment="1">
      <alignment vertical="center"/>
    </xf>
    <xf numFmtId="0" fontId="15" fillId="3" borderId="14" xfId="1" applyFont="1" applyFill="1" applyBorder="1" applyAlignment="1">
      <alignment vertical="center"/>
    </xf>
    <xf numFmtId="0" fontId="3" fillId="0" borderId="5" xfId="1" applyFont="1" applyBorder="1" applyAlignment="1">
      <alignment vertical="center"/>
    </xf>
    <xf numFmtId="0" fontId="15" fillId="0" borderId="6" xfId="1" applyFont="1" applyBorder="1" applyAlignment="1">
      <alignment vertical="center"/>
    </xf>
    <xf numFmtId="0" fontId="31" fillId="2" borderId="4" xfId="1" applyFont="1" applyFill="1" applyBorder="1" applyAlignment="1">
      <alignment horizontal="right" vertical="center"/>
    </xf>
    <xf numFmtId="0" fontId="23" fillId="3" borderId="12" xfId="1" applyFont="1" applyFill="1" applyBorder="1" applyAlignment="1">
      <alignment vertical="center"/>
    </xf>
    <xf numFmtId="0" fontId="15" fillId="3" borderId="6" xfId="1" applyFont="1" applyFill="1" applyBorder="1" applyAlignment="1">
      <alignment horizontal="center" vertical="center"/>
    </xf>
    <xf numFmtId="0" fontId="23" fillId="3" borderId="5" xfId="1" quotePrefix="1" applyFont="1" applyFill="1" applyBorder="1" applyAlignment="1">
      <alignment vertical="center"/>
    </xf>
    <xf numFmtId="0" fontId="23" fillId="3" borderId="10" xfId="1" quotePrefix="1" applyFont="1" applyFill="1" applyBorder="1" applyAlignment="1">
      <alignment vertical="center"/>
    </xf>
    <xf numFmtId="0" fontId="23" fillId="3" borderId="0" xfId="1" quotePrefix="1" applyFont="1" applyFill="1" applyBorder="1" applyAlignment="1">
      <alignment vertical="center"/>
    </xf>
    <xf numFmtId="0" fontId="23" fillId="3" borderId="3" xfId="1" applyFont="1" applyFill="1" applyBorder="1" applyAlignment="1">
      <alignment vertical="center"/>
    </xf>
    <xf numFmtId="0" fontId="23" fillId="3" borderId="6" xfId="1" quotePrefix="1" applyFont="1" applyFill="1" applyBorder="1" applyAlignment="1">
      <alignment vertical="center"/>
    </xf>
    <xf numFmtId="0" fontId="23" fillId="3" borderId="2" xfId="1" applyFont="1" applyFill="1" applyBorder="1" applyAlignment="1">
      <alignment vertical="center"/>
    </xf>
    <xf numFmtId="0" fontId="23" fillId="3" borderId="13" xfId="1" quotePrefix="1" applyFont="1" applyFill="1" applyBorder="1" applyAlignment="1">
      <alignment vertical="center"/>
    </xf>
    <xf numFmtId="0" fontId="23" fillId="3" borderId="14" xfId="1" quotePrefix="1" applyFont="1" applyFill="1" applyBorder="1" applyAlignment="1">
      <alignment vertical="center"/>
    </xf>
    <xf numFmtId="0" fontId="23" fillId="3" borderId="4" xfId="1" applyFont="1" applyFill="1" applyBorder="1" applyAlignment="1">
      <alignment vertical="center"/>
    </xf>
    <xf numFmtId="0" fontId="33" fillId="0" borderId="0" xfId="4" applyFont="1" applyAlignment="1">
      <alignment vertical="center"/>
    </xf>
    <xf numFmtId="0" fontId="61" fillId="0" borderId="0" xfId="4" applyAlignment="1">
      <alignment vertical="center"/>
    </xf>
    <xf numFmtId="0" fontId="33" fillId="0" borderId="0" xfId="4" applyFont="1" applyAlignment="1">
      <alignment horizontal="center" vertical="center"/>
    </xf>
    <xf numFmtId="0" fontId="34" fillId="0" borderId="0" xfId="4" applyFont="1" applyAlignment="1">
      <alignment horizontal="center" vertical="center"/>
    </xf>
    <xf numFmtId="0" fontId="35" fillId="0" borderId="0" xfId="4" applyFont="1" applyAlignment="1">
      <alignment horizontal="center" vertical="center"/>
    </xf>
    <xf numFmtId="0" fontId="61" fillId="0" borderId="0" xfId="4" applyAlignment="1">
      <alignment horizontal="center" vertical="center"/>
    </xf>
    <xf numFmtId="0" fontId="36" fillId="0" borderId="0" xfId="4" applyFont="1" applyBorder="1" applyAlignment="1">
      <alignment horizontal="left" vertical="center" wrapText="1"/>
    </xf>
    <xf numFmtId="0" fontId="37" fillId="0" borderId="0" xfId="4" applyFont="1" applyAlignment="1">
      <alignment vertical="center"/>
    </xf>
    <xf numFmtId="0" fontId="38" fillId="0" borderId="0" xfId="4" applyFont="1" applyAlignment="1">
      <alignment vertical="center"/>
    </xf>
    <xf numFmtId="0" fontId="39" fillId="0" borderId="0" xfId="4" applyFont="1" applyAlignment="1">
      <alignment vertical="center"/>
    </xf>
    <xf numFmtId="0" fontId="40" fillId="0" borderId="0" xfId="4" applyFont="1" applyAlignment="1">
      <alignment vertical="center"/>
    </xf>
    <xf numFmtId="0" fontId="41" fillId="0" borderId="0" xfId="4" applyFont="1" applyAlignment="1">
      <alignment vertical="center"/>
    </xf>
    <xf numFmtId="0" fontId="42" fillId="0" borderId="21" xfId="4" applyFont="1" applyBorder="1" applyAlignment="1">
      <alignment horizontal="center" vertical="center"/>
    </xf>
    <xf numFmtId="0" fontId="42" fillId="0" borderId="21" xfId="4" applyFont="1" applyBorder="1" applyAlignment="1">
      <alignment horizontal="center" vertical="center" wrapText="1"/>
    </xf>
    <xf numFmtId="0" fontId="36" fillId="0" borderId="22" xfId="4" applyFont="1" applyBorder="1" applyAlignment="1">
      <alignment horizontal="center" vertical="center"/>
    </xf>
    <xf numFmtId="0" fontId="36" fillId="0" borderId="23" xfId="4" applyFont="1" applyBorder="1" applyAlignment="1">
      <alignment horizontal="center" vertical="center"/>
    </xf>
    <xf numFmtId="0" fontId="36" fillId="0" borderId="23" xfId="4" applyFont="1" applyBorder="1" applyAlignment="1">
      <alignment horizontal="center" vertical="center" wrapText="1"/>
    </xf>
    <xf numFmtId="0" fontId="36" fillId="0" borderId="6" xfId="4" applyFont="1" applyBorder="1" applyAlignment="1">
      <alignment horizontal="center" vertical="center"/>
    </xf>
    <xf numFmtId="0" fontId="36" fillId="0" borderId="12" xfId="4" applyFont="1" applyBorder="1" applyAlignment="1">
      <alignment horizontal="center" vertical="center"/>
    </xf>
    <xf numFmtId="0" fontId="36" fillId="0" borderId="12" xfId="4" applyFont="1" applyBorder="1" applyAlignment="1">
      <alignment horizontal="center" vertical="center" wrapText="1"/>
    </xf>
    <xf numFmtId="0" fontId="36" fillId="0" borderId="24" xfId="4" applyFont="1" applyBorder="1" applyAlignment="1">
      <alignment horizontal="center" vertical="center"/>
    </xf>
    <xf numFmtId="0" fontId="36" fillId="0" borderId="21" xfId="4" applyFont="1" applyBorder="1" applyAlignment="1">
      <alignment horizontal="center" vertical="center"/>
    </xf>
    <xf numFmtId="0" fontId="36" fillId="0" borderId="21" xfId="4" applyFont="1" applyBorder="1" applyAlignment="1">
      <alignment horizontal="center" vertical="center" wrapText="1"/>
    </xf>
    <xf numFmtId="0" fontId="36" fillId="0" borderId="14" xfId="4" applyFont="1" applyBorder="1" applyAlignment="1">
      <alignment horizontal="center" vertical="center"/>
    </xf>
    <xf numFmtId="0" fontId="43" fillId="0" borderId="15" xfId="4" applyFont="1" applyBorder="1" applyAlignment="1">
      <alignment vertical="center"/>
    </xf>
    <xf numFmtId="0" fontId="44" fillId="0" borderId="15" xfId="4" applyFont="1" applyBorder="1" applyAlignment="1">
      <alignment vertical="center" wrapText="1"/>
    </xf>
    <xf numFmtId="0" fontId="45" fillId="0" borderId="15" xfId="4" applyFont="1" applyBorder="1" applyAlignment="1">
      <alignment horizontal="center" vertical="center" wrapText="1"/>
    </xf>
    <xf numFmtId="0" fontId="45" fillId="0" borderId="15" xfId="4" applyFont="1" applyBorder="1" applyAlignment="1">
      <alignment horizontal="center" vertical="center"/>
    </xf>
    <xf numFmtId="0" fontId="43" fillId="0" borderId="12" xfId="4" applyFont="1" applyBorder="1" applyAlignment="1">
      <alignment vertical="center"/>
    </xf>
    <xf numFmtId="0" fontId="44" fillId="0" borderId="12" xfId="4" applyFont="1" applyBorder="1" applyAlignment="1">
      <alignment vertical="center" wrapText="1"/>
    </xf>
    <xf numFmtId="0" fontId="45" fillId="0" borderId="12" xfId="4" applyFont="1" applyBorder="1" applyAlignment="1">
      <alignment horizontal="center" vertical="center" wrapText="1"/>
    </xf>
    <xf numFmtId="0" fontId="45" fillId="0" borderId="12" xfId="4" applyFont="1" applyBorder="1" applyAlignment="1">
      <alignment horizontal="center" vertical="center"/>
    </xf>
    <xf numFmtId="0" fontId="36" fillId="0" borderId="8" xfId="4" applyFont="1" applyBorder="1" applyAlignment="1">
      <alignment horizontal="center" vertical="center"/>
    </xf>
    <xf numFmtId="0" fontId="43" fillId="0" borderId="9" xfId="4" applyFont="1" applyBorder="1" applyAlignment="1">
      <alignment vertical="center"/>
    </xf>
    <xf numFmtId="0" fontId="44" fillId="0" borderId="9" xfId="4" applyFont="1" applyBorder="1" applyAlignment="1">
      <alignment vertical="center" wrapText="1"/>
    </xf>
    <xf numFmtId="0" fontId="45" fillId="0" borderId="9" xfId="4" applyFont="1" applyBorder="1" applyAlignment="1">
      <alignment horizontal="center" vertical="center" wrapText="1"/>
    </xf>
    <xf numFmtId="0" fontId="45" fillId="0" borderId="9" xfId="4" applyFont="1" applyBorder="1" applyAlignment="1">
      <alignment horizontal="center" vertical="center"/>
    </xf>
    <xf numFmtId="0" fontId="43" fillId="0" borderId="23" xfId="4" applyFont="1" applyBorder="1" applyAlignment="1">
      <alignment vertical="center"/>
    </xf>
    <xf numFmtId="0" fontId="44" fillId="0" borderId="23" xfId="4" applyFont="1" applyBorder="1" applyAlignment="1">
      <alignment vertical="center" wrapText="1"/>
    </xf>
    <xf numFmtId="0" fontId="45" fillId="0" borderId="23" xfId="4" applyFont="1" applyBorder="1" applyAlignment="1">
      <alignment horizontal="center" vertical="center" wrapText="1"/>
    </xf>
    <xf numFmtId="0" fontId="45" fillId="0" borderId="23" xfId="4" applyFont="1" applyBorder="1" applyAlignment="1">
      <alignment horizontal="center" vertical="center"/>
    </xf>
    <xf numFmtId="0" fontId="43" fillId="0" borderId="21" xfId="4" applyFont="1" applyBorder="1" applyAlignment="1">
      <alignment vertical="center"/>
    </xf>
    <xf numFmtId="0" fontId="44" fillId="0" borderId="21" xfId="4" applyFont="1" applyBorder="1" applyAlignment="1">
      <alignment vertical="center" wrapText="1"/>
    </xf>
    <xf numFmtId="0" fontId="45" fillId="0" borderId="21" xfId="4" applyFont="1" applyBorder="1" applyAlignment="1">
      <alignment horizontal="center" vertical="center" wrapText="1"/>
    </xf>
    <xf numFmtId="0" fontId="45" fillId="0" borderId="21" xfId="4" applyFont="1" applyBorder="1" applyAlignment="1">
      <alignment horizontal="center" vertical="center"/>
    </xf>
    <xf numFmtId="0" fontId="46" fillId="0" borderId="0" xfId="4" applyFont="1" applyAlignment="1">
      <alignment vertical="center"/>
    </xf>
    <xf numFmtId="0" fontId="47" fillId="0" borderId="0" xfId="0" applyFont="1"/>
    <xf numFmtId="0" fontId="48" fillId="0" borderId="12" xfId="1" applyFont="1" applyBorder="1" applyAlignment="1">
      <alignment horizontal="center" vertical="center"/>
    </xf>
    <xf numFmtId="0" fontId="48" fillId="0" borderId="12" xfId="0" applyFont="1" applyBorder="1" applyAlignment="1">
      <alignment vertical="center"/>
    </xf>
    <xf numFmtId="0" fontId="48" fillId="0" borderId="12" xfId="1" applyFont="1" applyBorder="1" applyAlignment="1">
      <alignment vertical="center" wrapText="1"/>
    </xf>
    <xf numFmtId="0" fontId="48" fillId="0" borderId="12" xfId="0" applyFont="1" applyBorder="1" applyAlignment="1">
      <alignment horizontal="center" vertical="center"/>
    </xf>
    <xf numFmtId="0" fontId="48" fillId="0" borderId="25" xfId="1" applyFont="1" applyBorder="1" applyAlignment="1">
      <alignment horizontal="center" vertical="center"/>
    </xf>
    <xf numFmtId="0" fontId="48" fillId="0" borderId="26" xfId="0" applyFont="1" applyBorder="1" applyAlignment="1">
      <alignment vertical="center"/>
    </xf>
    <xf numFmtId="0" fontId="48" fillId="0" borderId="21" xfId="1" applyFont="1" applyBorder="1" applyAlignment="1">
      <alignment vertical="center" wrapText="1"/>
    </xf>
    <xf numFmtId="0" fontId="48" fillId="0" borderId="21" xfId="1" applyFont="1" applyBorder="1" applyAlignment="1">
      <alignment horizontal="center" vertical="center"/>
    </xf>
    <xf numFmtId="0" fontId="48" fillId="0" borderId="21" xfId="0" applyFont="1" applyBorder="1" applyAlignment="1">
      <alignment vertical="center"/>
    </xf>
    <xf numFmtId="0" fontId="48" fillId="0" borderId="28" xfId="0" applyFont="1" applyBorder="1" applyAlignment="1">
      <alignment vertical="center"/>
    </xf>
    <xf numFmtId="0" fontId="48" fillId="0" borderId="29" xfId="1" applyFont="1" applyBorder="1" applyAlignment="1">
      <alignment horizontal="center" vertical="center"/>
    </xf>
    <xf numFmtId="0" fontId="48" fillId="0" borderId="15" xfId="1" applyFont="1" applyBorder="1" applyAlignment="1">
      <alignment vertical="center" wrapText="1"/>
    </xf>
    <xf numFmtId="0" fontId="48" fillId="0" borderId="15" xfId="0" applyFont="1" applyBorder="1" applyAlignment="1">
      <alignment horizontal="center" vertical="center"/>
    </xf>
    <xf numFmtId="0" fontId="48" fillId="0" borderId="15" xfId="0" applyFont="1" applyBorder="1" applyAlignment="1">
      <alignment vertical="center"/>
    </xf>
    <xf numFmtId="0" fontId="48" fillId="0" borderId="30" xfId="0" applyFont="1" applyBorder="1" applyAlignment="1">
      <alignment vertical="center"/>
    </xf>
    <xf numFmtId="0" fontId="49" fillId="4" borderId="31" xfId="1" applyFont="1" applyFill="1" applyBorder="1" applyAlignment="1">
      <alignment horizontal="center" vertical="center"/>
    </xf>
    <xf numFmtId="0" fontId="49" fillId="4" borderId="32" xfId="1" applyFont="1" applyFill="1" applyBorder="1" applyAlignment="1">
      <alignment horizontal="center" vertical="center"/>
    </xf>
    <xf numFmtId="0" fontId="49" fillId="4" borderId="33" xfId="1" applyFont="1" applyFill="1" applyBorder="1" applyAlignment="1">
      <alignment horizontal="center" vertical="center"/>
    </xf>
    <xf numFmtId="0" fontId="50" fillId="0" borderId="0" xfId="1" applyFont="1" applyAlignment="1">
      <alignment horizontal="center" vertical="center"/>
    </xf>
    <xf numFmtId="0" fontId="51" fillId="0" borderId="0" xfId="1" applyFont="1" applyAlignment="1">
      <alignment horizontal="center" vertical="center"/>
    </xf>
    <xf numFmtId="0" fontId="52" fillId="0" borderId="0" xfId="1" applyFont="1" applyAlignment="1">
      <alignment vertical="center"/>
    </xf>
    <xf numFmtId="0" fontId="52" fillId="0" borderId="0" xfId="0" applyFont="1"/>
    <xf numFmtId="0" fontId="0" fillId="0" borderId="0" xfId="1" applyFont="1" applyFill="1" applyBorder="1"/>
    <xf numFmtId="0" fontId="3" fillId="3" borderId="0" xfId="1" quotePrefix="1" applyFont="1" applyFill="1" applyBorder="1" applyAlignment="1">
      <alignment vertical="center"/>
    </xf>
    <xf numFmtId="0" fontId="4" fillId="3" borderId="0" xfId="1" applyFont="1" applyFill="1" applyBorder="1" applyAlignment="1">
      <alignment vertical="center"/>
    </xf>
    <xf numFmtId="0" fontId="4" fillId="3" borderId="0" xfId="1" applyFont="1" applyFill="1" applyBorder="1" applyAlignment="1">
      <alignment horizontal="center" vertical="center"/>
    </xf>
    <xf numFmtId="0" fontId="21" fillId="0" borderId="0" xfId="1" applyFont="1" applyBorder="1" applyAlignment="1">
      <alignment vertical="center"/>
    </xf>
    <xf numFmtId="0" fontId="24" fillId="3" borderId="0" xfId="1" applyFont="1" applyFill="1" applyBorder="1" applyAlignment="1">
      <alignment vertical="center"/>
    </xf>
    <xf numFmtId="0" fontId="23" fillId="3" borderId="0" xfId="1" applyFont="1" applyFill="1" applyBorder="1"/>
    <xf numFmtId="0" fontId="15" fillId="3" borderId="5" xfId="1" applyFont="1" applyFill="1" applyBorder="1" applyAlignment="1">
      <alignment vertical="center"/>
    </xf>
    <xf numFmtId="0" fontId="3" fillId="3" borderId="0" xfId="1" applyFont="1" applyFill="1" applyBorder="1" applyAlignment="1">
      <alignment horizontal="center" vertical="center"/>
    </xf>
    <xf numFmtId="0" fontId="15" fillId="0" borderId="6" xfId="1" applyFont="1" applyBorder="1" applyAlignment="1">
      <alignment horizontal="right" vertical="center"/>
    </xf>
    <xf numFmtId="0" fontId="0" fillId="0" borderId="0" xfId="2" applyFont="1" applyAlignment="1">
      <alignment vertical="center"/>
    </xf>
    <xf numFmtId="0" fontId="12" fillId="0" borderId="0" xfId="2" applyFont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0" xfId="2" applyFont="1" applyAlignment="1">
      <alignment vertical="center"/>
    </xf>
    <xf numFmtId="0" fontId="3" fillId="0" borderId="38" xfId="0" applyFont="1" applyBorder="1" applyAlignment="1">
      <alignment vertical="center"/>
    </xf>
    <xf numFmtId="0" fontId="3" fillId="0" borderId="39" xfId="0" applyFont="1" applyBorder="1" applyAlignment="1">
      <alignment vertical="center"/>
    </xf>
    <xf numFmtId="0" fontId="3" fillId="0" borderId="40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10" xfId="2" applyFont="1" applyBorder="1" applyAlignment="1">
      <alignment vertical="center"/>
    </xf>
    <xf numFmtId="0" fontId="3" fillId="0" borderId="0" xfId="2" quotePrefix="1" applyFont="1" applyBorder="1" applyAlignment="1">
      <alignment vertical="center"/>
    </xf>
    <xf numFmtId="15" fontId="3" fillId="0" borderId="3" xfId="2" applyNumberFormat="1" applyFont="1" applyBorder="1" applyAlignment="1">
      <alignment horizontal="left" vertical="center"/>
    </xf>
    <xf numFmtId="0" fontId="3" fillId="0" borderId="13" xfId="2" applyFont="1" applyBorder="1" applyAlignment="1">
      <alignment vertical="center"/>
    </xf>
    <xf numFmtId="0" fontId="3" fillId="0" borderId="14" xfId="2" quotePrefix="1" applyFont="1" applyBorder="1" applyAlignment="1">
      <alignment vertical="center"/>
    </xf>
    <xf numFmtId="0" fontId="3" fillId="0" borderId="4" xfId="2" applyFont="1" applyBorder="1" applyAlignment="1">
      <alignment vertical="center"/>
    </xf>
    <xf numFmtId="0" fontId="19" fillId="0" borderId="7" xfId="2" applyFont="1" applyBorder="1" applyAlignment="1">
      <alignment vertical="center"/>
    </xf>
    <xf numFmtId="0" fontId="0" fillId="0" borderId="8" xfId="2" applyFont="1" applyBorder="1" applyAlignment="1">
      <alignment vertical="center"/>
    </xf>
    <xf numFmtId="0" fontId="0" fillId="0" borderId="2" xfId="2" applyFont="1" applyBorder="1" applyAlignment="1">
      <alignment vertical="center"/>
    </xf>
    <xf numFmtId="0" fontId="19" fillId="0" borderId="10" xfId="2" applyFont="1" applyBorder="1" applyAlignment="1">
      <alignment vertical="center"/>
    </xf>
    <xf numFmtId="0" fontId="0" fillId="0" borderId="0" xfId="2" applyFont="1" applyBorder="1" applyAlignment="1">
      <alignment vertical="center"/>
    </xf>
    <xf numFmtId="0" fontId="0" fillId="0" borderId="3" xfId="2" applyFont="1" applyBorder="1" applyAlignment="1">
      <alignment vertical="center"/>
    </xf>
    <xf numFmtId="0" fontId="0" fillId="0" borderId="0" xfId="2" applyFont="1" applyAlignment="1">
      <alignment horizontal="center" vertical="center"/>
    </xf>
    <xf numFmtId="0" fontId="0" fillId="0" borderId="10" xfId="2" applyFont="1" applyBorder="1" applyAlignment="1">
      <alignment vertical="center"/>
    </xf>
    <xf numFmtId="0" fontId="0" fillId="0" borderId="13" xfId="2" applyFont="1" applyBorder="1" applyAlignment="1">
      <alignment vertical="center"/>
    </xf>
    <xf numFmtId="0" fontId="0" fillId="0" borderId="14" xfId="2" applyFont="1" applyBorder="1" applyAlignment="1">
      <alignment vertical="center"/>
    </xf>
    <xf numFmtId="0" fontId="0" fillId="0" borderId="4" xfId="2" applyFont="1" applyBorder="1" applyAlignment="1">
      <alignment vertical="center"/>
    </xf>
    <xf numFmtId="0" fontId="5" fillId="5" borderId="12" xfId="1" applyFont="1" applyFill="1" applyBorder="1" applyAlignment="1">
      <alignment vertical="center"/>
    </xf>
    <xf numFmtId="0" fontId="3" fillId="3" borderId="8" xfId="1" applyFont="1" applyFill="1" applyBorder="1" applyAlignment="1">
      <alignment vertical="center"/>
    </xf>
    <xf numFmtId="0" fontId="29" fillId="0" borderId="40" xfId="0" applyFont="1" applyBorder="1" applyAlignment="1">
      <alignment vertical="center"/>
    </xf>
    <xf numFmtId="0" fontId="2" fillId="0" borderId="0" xfId="2" applyFont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3" xfId="2" applyFont="1" applyBorder="1" applyAlignment="1">
      <alignment vertical="center"/>
    </xf>
    <xf numFmtId="0" fontId="2" fillId="0" borderId="0" xfId="2" applyFont="1" applyAlignment="1">
      <alignment horizontal="center" vertical="center"/>
    </xf>
    <xf numFmtId="0" fontId="2" fillId="0" borderId="10" xfId="2" applyFont="1" applyBorder="1" applyAlignment="1">
      <alignment vertical="center"/>
    </xf>
    <xf numFmtId="0" fontId="2" fillId="0" borderId="14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4" fillId="6" borderId="5" xfId="1" applyFont="1" applyFill="1" applyBorder="1" applyAlignment="1">
      <alignment vertical="center"/>
    </xf>
    <xf numFmtId="0" fontId="4" fillId="6" borderId="6" xfId="1" quotePrefix="1" applyFont="1" applyFill="1" applyBorder="1" applyAlignment="1">
      <alignment vertical="center"/>
    </xf>
    <xf numFmtId="0" fontId="32" fillId="0" borderId="0" xfId="1" applyFont="1" applyAlignment="1">
      <alignment horizontal="left" vertical="center"/>
    </xf>
    <xf numFmtId="0" fontId="15" fillId="0" borderId="16" xfId="1" applyFont="1" applyBorder="1" applyAlignment="1">
      <alignment horizontal="center" vertical="center"/>
    </xf>
    <xf numFmtId="0" fontId="58" fillId="0" borderId="0" xfId="0" applyFont="1"/>
    <xf numFmtId="0" fontId="4" fillId="0" borderId="11" xfId="1" applyFont="1" applyFill="1" applyBorder="1" applyAlignment="1">
      <alignment horizontal="left" vertical="top" wrapText="1"/>
    </xf>
    <xf numFmtId="0" fontId="18" fillId="0" borderId="11" xfId="1" applyFont="1" applyFill="1" applyBorder="1" applyAlignment="1">
      <alignment vertical="top" wrapText="1"/>
    </xf>
    <xf numFmtId="0" fontId="59" fillId="0" borderId="0" xfId="0" applyFont="1"/>
    <xf numFmtId="0" fontId="2" fillId="0" borderId="16" xfId="1" applyFont="1" applyBorder="1" applyAlignment="1">
      <alignment horizontal="center" vertical="center"/>
    </xf>
    <xf numFmtId="0" fontId="2" fillId="0" borderId="14" xfId="1" applyFont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0" fontId="60" fillId="7" borderId="0" xfId="2" applyFont="1" applyFill="1" applyAlignment="1">
      <alignment vertical="center"/>
    </xf>
    <xf numFmtId="0" fontId="60" fillId="7" borderId="0" xfId="2" applyFont="1" applyFill="1" applyBorder="1" applyAlignment="1">
      <alignment vertical="center"/>
    </xf>
    <xf numFmtId="0" fontId="60" fillId="7" borderId="3" xfId="2" applyFont="1" applyFill="1" applyBorder="1" applyAlignment="1">
      <alignment vertical="center"/>
    </xf>
    <xf numFmtId="0" fontId="60" fillId="7" borderId="14" xfId="2" applyFont="1" applyFill="1" applyBorder="1" applyAlignment="1">
      <alignment vertical="center"/>
    </xf>
    <xf numFmtId="0" fontId="60" fillId="7" borderId="4" xfId="2" applyFont="1" applyFill="1" applyBorder="1" applyAlignment="1">
      <alignment vertical="center"/>
    </xf>
    <xf numFmtId="0" fontId="3" fillId="0" borderId="0" xfId="2" applyFont="1" applyBorder="1" applyAlignment="1">
      <alignment vertical="center"/>
    </xf>
    <xf numFmtId="0" fontId="3" fillId="0" borderId="14" xfId="2" applyFont="1" applyBorder="1" applyAlignment="1">
      <alignment vertical="center"/>
    </xf>
    <xf numFmtId="0" fontId="19" fillId="0" borderId="8" xfId="2" applyFont="1" applyBorder="1" applyAlignment="1">
      <alignment vertical="center"/>
    </xf>
    <xf numFmtId="0" fontId="19" fillId="0" borderId="0" xfId="2" applyFont="1" applyBorder="1" applyAlignment="1">
      <alignment vertical="center"/>
    </xf>
    <xf numFmtId="0" fontId="32" fillId="0" borderId="0" xfId="1" applyFont="1" applyAlignment="1">
      <alignment vertical="center"/>
    </xf>
    <xf numFmtId="0" fontId="58" fillId="0" borderId="11" xfId="0" applyFont="1" applyBorder="1"/>
    <xf numFmtId="0" fontId="0" fillId="0" borderId="11" xfId="0" applyBorder="1"/>
    <xf numFmtId="0" fontId="48" fillId="7" borderId="25" xfId="1" applyFont="1" applyFill="1" applyBorder="1" applyAlignment="1">
      <alignment horizontal="center" vertical="center"/>
    </xf>
    <xf numFmtId="0" fontId="48" fillId="7" borderId="12" xfId="1" applyFont="1" applyFill="1" applyBorder="1" applyAlignment="1">
      <alignment vertical="center" wrapText="1"/>
    </xf>
    <xf numFmtId="0" fontId="48" fillId="7" borderId="12" xfId="1" applyFont="1" applyFill="1" applyBorder="1" applyAlignment="1">
      <alignment horizontal="center" vertical="center"/>
    </xf>
    <xf numFmtId="0" fontId="48" fillId="7" borderId="12" xfId="0" applyFont="1" applyFill="1" applyBorder="1" applyAlignment="1">
      <alignment vertical="center"/>
    </xf>
    <xf numFmtId="0" fontId="48" fillId="7" borderId="26" xfId="0" applyFont="1" applyFill="1" applyBorder="1" applyAlignment="1">
      <alignment vertical="center"/>
    </xf>
    <xf numFmtId="0" fontId="13" fillId="7" borderId="11" xfId="1" applyFont="1" applyFill="1" applyBorder="1" applyAlignment="1">
      <alignment vertical="top" wrapText="1"/>
    </xf>
    <xf numFmtId="0" fontId="5" fillId="7" borderId="10" xfId="1" applyFont="1" applyFill="1" applyBorder="1" applyAlignment="1">
      <alignment vertical="center"/>
    </xf>
    <xf numFmtId="0" fontId="5" fillId="7" borderId="0" xfId="1" applyFont="1" applyFill="1" applyBorder="1" applyAlignment="1">
      <alignment vertical="center"/>
    </xf>
    <xf numFmtId="0" fontId="5" fillId="7" borderId="3" xfId="1" applyFont="1" applyFill="1" applyBorder="1" applyAlignment="1">
      <alignment vertical="center"/>
    </xf>
    <xf numFmtId="0" fontId="5" fillId="7" borderId="11" xfId="1" applyFont="1" applyFill="1" applyBorder="1" applyAlignment="1">
      <alignment vertical="center"/>
    </xf>
    <xf numFmtId="0" fontId="0" fillId="7" borderId="0" xfId="1" applyFont="1" applyFill="1" applyAlignment="1">
      <alignment vertical="center"/>
    </xf>
    <xf numFmtId="0" fontId="0" fillId="7" borderId="0" xfId="1" applyFont="1" applyFill="1" applyAlignment="1">
      <alignment horizontal="center"/>
    </xf>
    <xf numFmtId="0" fontId="2" fillId="7" borderId="6" xfId="1" applyFont="1" applyFill="1" applyBorder="1" applyAlignment="1">
      <alignment vertical="center"/>
    </xf>
    <xf numFmtId="0" fontId="0" fillId="7" borderId="6" xfId="1" applyFont="1" applyFill="1" applyBorder="1" applyAlignment="1">
      <alignment vertical="center"/>
    </xf>
    <xf numFmtId="0" fontId="0" fillId="7" borderId="6" xfId="1" applyFont="1" applyFill="1" applyBorder="1" applyAlignment="1">
      <alignment horizontal="right" vertical="center"/>
    </xf>
    <xf numFmtId="0" fontId="0" fillId="7" borderId="1" xfId="1" applyFont="1" applyFill="1" applyBorder="1"/>
    <xf numFmtId="0" fontId="3" fillId="7" borderId="6" xfId="1" applyFont="1" applyFill="1" applyBorder="1" applyAlignment="1">
      <alignment vertical="center"/>
    </xf>
    <xf numFmtId="0" fontId="29" fillId="0" borderId="0" xfId="1" applyFont="1" applyBorder="1" applyAlignment="1">
      <alignment vertical="center"/>
    </xf>
    <xf numFmtId="0" fontId="63" fillId="0" borderId="9" xfId="1" applyFont="1" applyBorder="1" applyAlignment="1">
      <alignment horizontal="left" vertical="top" wrapText="1"/>
    </xf>
    <xf numFmtId="0" fontId="63" fillId="0" borderId="11" xfId="1" applyFont="1" applyBorder="1" applyAlignment="1">
      <alignment vertical="center" wrapText="1"/>
    </xf>
    <xf numFmtId="0" fontId="64" fillId="0" borderId="0" xfId="1" applyFont="1" applyAlignment="1">
      <alignment vertical="center"/>
    </xf>
    <xf numFmtId="0" fontId="65" fillId="0" borderId="11" xfId="1" applyFont="1" applyBorder="1" applyAlignment="1">
      <alignment vertical="center"/>
    </xf>
    <xf numFmtId="0" fontId="63" fillId="0" borderId="11" xfId="1" applyFont="1" applyBorder="1" applyAlignment="1">
      <alignment vertical="center"/>
    </xf>
    <xf numFmtId="0" fontId="63" fillId="7" borderId="11" xfId="1" applyFont="1" applyFill="1" applyBorder="1" applyAlignment="1">
      <alignment vertical="center"/>
    </xf>
    <xf numFmtId="0" fontId="3" fillId="0" borderId="0" xfId="2" applyFont="1" applyBorder="1" applyAlignment="1">
      <alignment horizontal="center" vertical="center"/>
    </xf>
    <xf numFmtId="0" fontId="15" fillId="0" borderId="10" xfId="2" applyFont="1" applyBorder="1" applyAlignment="1">
      <alignment horizontal="center" vertical="center"/>
    </xf>
    <xf numFmtId="0" fontId="0" fillId="0" borderId="0" xfId="2" applyFont="1" applyBorder="1" applyAlignment="1">
      <alignment horizontal="center" vertical="center"/>
    </xf>
    <xf numFmtId="0" fontId="0" fillId="0" borderId="3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2" fillId="0" borderId="16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0" borderId="6" xfId="1" applyFont="1" applyBorder="1" applyAlignment="1">
      <alignment vertical="center"/>
    </xf>
    <xf numFmtId="0" fontId="29" fillId="7" borderId="72" xfId="1" applyFont="1" applyFill="1" applyBorder="1" applyAlignment="1">
      <alignment horizontal="left" vertical="center"/>
    </xf>
    <xf numFmtId="0" fontId="29" fillId="0" borderId="40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2" fillId="0" borderId="13" xfId="2" applyFont="1" applyBorder="1" applyAlignment="1">
      <alignment vertical="center"/>
    </xf>
    <xf numFmtId="0" fontId="67" fillId="0" borderId="0" xfId="0" applyFont="1"/>
    <xf numFmtId="0" fontId="15" fillId="0" borderId="10" xfId="2" applyFont="1" applyBorder="1" applyAlignment="1">
      <alignment vertical="center"/>
    </xf>
    <xf numFmtId="0" fontId="3" fillId="0" borderId="3" xfId="2" applyFont="1" applyBorder="1" applyAlignment="1">
      <alignment vertical="center"/>
    </xf>
    <xf numFmtId="0" fontId="3" fillId="0" borderId="13" xfId="2" applyFont="1" applyBorder="1" applyAlignment="1">
      <alignment horizontal="center" vertical="center"/>
    </xf>
    <xf numFmtId="0" fontId="3" fillId="0" borderId="14" xfId="2" applyFont="1" applyBorder="1" applyAlignment="1">
      <alignment horizontal="center" vertical="center"/>
    </xf>
    <xf numFmtId="0" fontId="3" fillId="0" borderId="4" xfId="2" applyFont="1" applyBorder="1" applyAlignment="1">
      <alignment horizontal="center" vertical="center"/>
    </xf>
    <xf numFmtId="0" fontId="15" fillId="0" borderId="0" xfId="2" applyFont="1" applyBorder="1" applyAlignment="1">
      <alignment vertical="center"/>
    </xf>
    <xf numFmtId="0" fontId="15" fillId="0" borderId="3" xfId="2" applyFont="1" applyBorder="1" applyAlignment="1">
      <alignment vertical="center"/>
    </xf>
    <xf numFmtId="0" fontId="15" fillId="0" borderId="7" xfId="2" applyFont="1" applyBorder="1" applyAlignment="1">
      <alignment horizontal="center" vertical="center"/>
    </xf>
    <xf numFmtId="0" fontId="0" fillId="0" borderId="8" xfId="2" applyFont="1" applyBorder="1" applyAlignment="1">
      <alignment horizontal="center" vertical="center"/>
    </xf>
    <xf numFmtId="0" fontId="0" fillId="0" borderId="2" xfId="2" applyFont="1" applyBorder="1" applyAlignment="1">
      <alignment horizontal="center" vertical="center"/>
    </xf>
    <xf numFmtId="0" fontId="15" fillId="0" borderId="13" xfId="2" applyFont="1" applyBorder="1" applyAlignment="1">
      <alignment horizontal="center" vertical="center"/>
    </xf>
    <xf numFmtId="0" fontId="0" fillId="0" borderId="14" xfId="2" applyFont="1" applyBorder="1" applyAlignment="1">
      <alignment horizontal="center" vertical="center"/>
    </xf>
    <xf numFmtId="0" fontId="0" fillId="0" borderId="4" xfId="2" applyFont="1" applyBorder="1" applyAlignment="1">
      <alignment horizontal="center" vertical="center"/>
    </xf>
    <xf numFmtId="0" fontId="0" fillId="0" borderId="7" xfId="2" applyFont="1" applyBorder="1" applyAlignment="1">
      <alignment vertical="center"/>
    </xf>
    <xf numFmtId="0" fontId="12" fillId="0" borderId="8" xfId="2" applyFont="1" applyBorder="1" applyAlignment="1">
      <alignment vertical="center"/>
    </xf>
    <xf numFmtId="0" fontId="3" fillId="0" borderId="73" xfId="0" applyFont="1" applyBorder="1" applyAlignment="1">
      <alignment vertical="center"/>
    </xf>
    <xf numFmtId="0" fontId="3" fillId="0" borderId="74" xfId="0" applyFont="1" applyBorder="1" applyAlignment="1">
      <alignment vertical="center"/>
    </xf>
    <xf numFmtId="0" fontId="3" fillId="0" borderId="10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2" fillId="0" borderId="8" xfId="1" applyFont="1" applyFill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6" xfId="1" applyFont="1" applyBorder="1" applyAlignment="1">
      <alignment horizontal="right" vertical="center"/>
    </xf>
    <xf numFmtId="0" fontId="68" fillId="0" borderId="0" xfId="0" applyFont="1"/>
    <xf numFmtId="0" fontId="2" fillId="0" borderId="13" xfId="1" applyFont="1" applyFill="1" applyBorder="1" applyAlignment="1">
      <alignment vertical="center"/>
    </xf>
    <xf numFmtId="0" fontId="69" fillId="0" borderId="14" xfId="1" applyFont="1" applyFill="1" applyBorder="1" applyAlignment="1">
      <alignment vertical="center"/>
    </xf>
    <xf numFmtId="0" fontId="2" fillId="0" borderId="7" xfId="1" applyFont="1" applyBorder="1" applyAlignment="1">
      <alignment vertical="center"/>
    </xf>
    <xf numFmtId="0" fontId="0" fillId="0" borderId="0" xfId="0"/>
    <xf numFmtId="11" fontId="3" fillId="0" borderId="36" xfId="0" quotePrefix="1" applyNumberFormat="1" applyFont="1" applyBorder="1" applyAlignment="1">
      <alignment horizontal="left" vertical="center"/>
    </xf>
    <xf numFmtId="0" fontId="10" fillId="0" borderId="0" xfId="2" applyFont="1" applyBorder="1" applyAlignment="1">
      <alignment vertical="center"/>
    </xf>
    <xf numFmtId="0" fontId="3" fillId="0" borderId="10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0" fillId="0" borderId="0" xfId="2" applyFont="1" applyBorder="1" applyAlignment="1">
      <alignment horizontal="center" vertical="center"/>
    </xf>
    <xf numFmtId="0" fontId="0" fillId="0" borderId="3" xfId="2" applyFont="1" applyBorder="1" applyAlignment="1">
      <alignment horizontal="center" vertical="center"/>
    </xf>
    <xf numFmtId="0" fontId="2" fillId="0" borderId="10" xfId="2" applyFont="1" applyBorder="1" applyAlignment="1">
      <alignment horizontal="center" vertical="center"/>
    </xf>
    <xf numFmtId="0" fontId="29" fillId="0" borderId="0" xfId="1" applyFont="1" applyAlignment="1">
      <alignment vertical="top" wrapText="1"/>
    </xf>
    <xf numFmtId="0" fontId="65" fillId="0" borderId="11" xfId="1" applyFont="1" applyBorder="1" applyAlignment="1">
      <alignment vertical="center" wrapText="1"/>
    </xf>
    <xf numFmtId="0" fontId="3" fillId="0" borderId="10" xfId="2" applyFont="1" applyBorder="1" applyAlignment="1">
      <alignment vertical="center"/>
    </xf>
    <xf numFmtId="0" fontId="15" fillId="0" borderId="10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0" fillId="0" borderId="0" xfId="2" applyFont="1" applyBorder="1" applyAlignment="1">
      <alignment horizontal="center" vertical="center"/>
    </xf>
    <xf numFmtId="0" fontId="0" fillId="0" borderId="3" xfId="2" applyFont="1" applyBorder="1" applyAlignment="1">
      <alignment horizontal="center" vertical="center"/>
    </xf>
    <xf numFmtId="0" fontId="2" fillId="0" borderId="10" xfId="2" applyFont="1" applyBorder="1" applyAlignment="1">
      <alignment horizontal="center" vertical="center"/>
    </xf>
    <xf numFmtId="0" fontId="0" fillId="0" borderId="5" xfId="1" applyFont="1" applyBorder="1" applyAlignment="1">
      <alignment horizontal="center" vertical="center"/>
    </xf>
    <xf numFmtId="0" fontId="0" fillId="0" borderId="6" xfId="1" applyFont="1" applyBorder="1" applyAlignment="1">
      <alignment horizontal="center" vertical="center"/>
    </xf>
    <xf numFmtId="0" fontId="0" fillId="0" borderId="1" xfId="1" applyFont="1" applyBorder="1" applyAlignment="1">
      <alignment horizontal="center" vertical="center"/>
    </xf>
    <xf numFmtId="0" fontId="0" fillId="0" borderId="12" xfId="1" applyFont="1" applyBorder="1" applyAlignment="1">
      <alignment horizontal="center" vertical="center"/>
    </xf>
    <xf numFmtId="0" fontId="0" fillId="0" borderId="79" xfId="2" applyFont="1" applyBorder="1" applyAlignment="1">
      <alignment vertical="center"/>
    </xf>
    <xf numFmtId="0" fontId="66" fillId="0" borderId="10" xfId="0" applyFont="1" applyBorder="1" applyAlignment="1">
      <alignment vertical="center"/>
    </xf>
    <xf numFmtId="0" fontId="66" fillId="0" borderId="3" xfId="0" applyFont="1" applyBorder="1" applyAlignment="1">
      <alignment vertical="center"/>
    </xf>
    <xf numFmtId="0" fontId="0" fillId="0" borderId="78" xfId="2" applyFont="1" applyBorder="1" applyAlignment="1">
      <alignment vertical="center"/>
    </xf>
    <xf numFmtId="0" fontId="0" fillId="0" borderId="81" xfId="2" applyFont="1" applyBorder="1" applyAlignment="1">
      <alignment vertical="center"/>
    </xf>
    <xf numFmtId="0" fontId="3" fillId="0" borderId="82" xfId="2" applyFont="1" applyBorder="1" applyAlignment="1">
      <alignment horizontal="center" vertical="center"/>
    </xf>
    <xf numFmtId="0" fontId="3" fillId="0" borderId="83" xfId="2" applyFont="1" applyBorder="1" applyAlignment="1">
      <alignment horizontal="center" vertical="center"/>
    </xf>
    <xf numFmtId="0" fontId="3" fillId="0" borderId="84" xfId="2" applyFont="1" applyBorder="1" applyAlignment="1">
      <alignment horizontal="center" vertical="center"/>
    </xf>
    <xf numFmtId="0" fontId="3" fillId="0" borderId="85" xfId="0" applyFont="1" applyBorder="1" applyAlignment="1">
      <alignment vertical="center"/>
    </xf>
    <xf numFmtId="0" fontId="3" fillId="0" borderId="86" xfId="0" applyFont="1" applyBorder="1" applyAlignment="1">
      <alignment vertical="center"/>
    </xf>
    <xf numFmtId="0" fontId="3" fillId="0" borderId="87" xfId="0" applyFont="1" applyBorder="1" applyAlignment="1">
      <alignment horizontal="left" vertical="center"/>
    </xf>
    <xf numFmtId="0" fontId="3" fillId="0" borderId="88" xfId="0" applyFont="1" applyBorder="1" applyAlignment="1">
      <alignment vertical="center"/>
    </xf>
    <xf numFmtId="0" fontId="3" fillId="0" borderId="89" xfId="2" applyFont="1" applyBorder="1" applyAlignment="1">
      <alignment vertical="center"/>
    </xf>
    <xf numFmtId="0" fontId="3" fillId="0" borderId="90" xfId="2" applyFont="1" applyBorder="1" applyAlignment="1">
      <alignment vertical="center"/>
    </xf>
    <xf numFmtId="0" fontId="0" fillId="0" borderId="89" xfId="2" applyFont="1" applyBorder="1" applyAlignment="1">
      <alignment vertical="center"/>
    </xf>
    <xf numFmtId="0" fontId="19" fillId="7" borderId="89" xfId="2" applyFont="1" applyFill="1" applyBorder="1" applyAlignment="1">
      <alignment vertical="center"/>
    </xf>
    <xf numFmtId="0" fontId="60" fillId="7" borderId="89" xfId="2" applyFont="1" applyFill="1" applyBorder="1" applyAlignment="1">
      <alignment vertical="center"/>
    </xf>
    <xf numFmtId="0" fontId="3" fillId="7" borderId="89" xfId="2" applyFont="1" applyFill="1" applyBorder="1" applyAlignment="1">
      <alignment vertical="center"/>
    </xf>
    <xf numFmtId="0" fontId="60" fillId="7" borderId="91" xfId="2" applyFont="1" applyFill="1" applyBorder="1" applyAlignment="1">
      <alignment vertical="center"/>
    </xf>
    <xf numFmtId="0" fontId="60" fillId="7" borderId="92" xfId="2" applyFont="1" applyFill="1" applyBorder="1" applyAlignment="1">
      <alignment vertical="center"/>
    </xf>
    <xf numFmtId="0" fontId="60" fillId="7" borderId="75" xfId="2" applyFont="1" applyFill="1" applyBorder="1" applyAlignment="1">
      <alignment vertical="center"/>
    </xf>
    <xf numFmtId="0" fontId="60" fillId="7" borderId="90" xfId="2" applyFont="1" applyFill="1" applyBorder="1" applyAlignment="1">
      <alignment vertical="center"/>
    </xf>
    <xf numFmtId="0" fontId="2" fillId="0" borderId="0" xfId="7" applyAlignment="1">
      <alignment vertical="center"/>
    </xf>
    <xf numFmtId="0" fontId="2" fillId="0" borderId="0" xfId="7" applyFont="1" applyAlignment="1">
      <alignment vertical="center"/>
    </xf>
    <xf numFmtId="0" fontId="2" fillId="0" borderId="0" xfId="7" applyAlignment="1">
      <alignment horizontal="center" vertical="center"/>
    </xf>
    <xf numFmtId="0" fontId="2" fillId="0" borderId="0" xfId="7" applyFill="1" applyBorder="1" applyAlignment="1">
      <alignment vertical="center"/>
    </xf>
    <xf numFmtId="0" fontId="2" fillId="0" borderId="0" xfId="7" applyFont="1" applyFill="1" applyBorder="1" applyAlignment="1">
      <alignment horizontal="center" vertical="center"/>
    </xf>
    <xf numFmtId="0" fontId="2" fillId="0" borderId="0" xfId="7" applyFill="1" applyBorder="1" applyAlignment="1">
      <alignment horizontal="center" vertical="center"/>
    </xf>
    <xf numFmtId="0" fontId="2" fillId="0" borderId="0" xfId="7" applyFont="1" applyAlignment="1">
      <alignment horizontal="center" vertical="center"/>
    </xf>
    <xf numFmtId="0" fontId="2" fillId="0" borderId="0" xfId="7" applyAlignment="1">
      <alignment horizontal="center" vertical="center"/>
    </xf>
    <xf numFmtId="0" fontId="2" fillId="0" borderId="0" xfId="7" applyAlignment="1">
      <alignment horizontal="left" vertical="center"/>
    </xf>
    <xf numFmtId="0" fontId="2" fillId="0" borderId="0" xfId="7" applyFont="1" applyAlignment="1">
      <alignment horizontal="left" vertical="center"/>
    </xf>
    <xf numFmtId="165" fontId="2" fillId="0" borderId="0" xfId="7" applyNumberFormat="1" applyAlignment="1">
      <alignment vertical="center"/>
    </xf>
    <xf numFmtId="0" fontId="2" fillId="8" borderId="93" xfId="7" applyFont="1" applyFill="1" applyBorder="1" applyAlignment="1">
      <alignment horizontal="left" vertical="center"/>
    </xf>
    <xf numFmtId="0" fontId="2" fillId="8" borderId="94" xfId="7" applyFont="1" applyFill="1" applyBorder="1" applyAlignment="1">
      <alignment vertical="center"/>
    </xf>
    <xf numFmtId="0" fontId="2" fillId="8" borderId="94" xfId="7" applyFont="1" applyFill="1" applyBorder="1" applyAlignment="1">
      <alignment horizontal="center" vertical="center"/>
    </xf>
    <xf numFmtId="0" fontId="2" fillId="8" borderId="95" xfId="7" applyFill="1" applyBorder="1" applyAlignment="1">
      <alignment vertical="center"/>
    </xf>
    <xf numFmtId="0" fontId="19" fillId="0" borderId="118" xfId="2" applyFont="1" applyBorder="1" applyAlignment="1">
      <alignment vertical="center"/>
    </xf>
    <xf numFmtId="0" fontId="2" fillId="0" borderId="92" xfId="2" applyFont="1" applyBorder="1" applyAlignment="1">
      <alignment vertical="center"/>
    </xf>
    <xf numFmtId="0" fontId="2" fillId="0" borderId="75" xfId="2" applyFont="1" applyBorder="1" applyAlignment="1">
      <alignment vertical="center"/>
    </xf>
    <xf numFmtId="0" fontId="2" fillId="8" borderId="119" xfId="7" applyFill="1" applyBorder="1" applyAlignment="1">
      <alignment vertical="center"/>
    </xf>
    <xf numFmtId="0" fontId="2" fillId="8" borderId="110" xfId="7" applyFill="1" applyBorder="1" applyAlignment="1">
      <alignment vertical="center"/>
    </xf>
    <xf numFmtId="0" fontId="4" fillId="6" borderId="5" xfId="1" applyFont="1" applyFill="1" applyBorder="1" applyAlignment="1">
      <alignment horizontal="left" vertical="center"/>
    </xf>
    <xf numFmtId="0" fontId="2" fillId="0" borderId="10" xfId="1" applyFont="1" applyBorder="1" applyAlignment="1">
      <alignment vertical="center"/>
    </xf>
    <xf numFmtId="0" fontId="30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8" borderId="122" xfId="7" applyFill="1" applyBorder="1" applyAlignment="1">
      <alignment horizontal="center" vertical="center"/>
    </xf>
    <xf numFmtId="0" fontId="2" fillId="8" borderId="96" xfId="7" applyFont="1" applyFill="1" applyBorder="1" applyAlignment="1">
      <alignment horizontal="left" vertical="center"/>
    </xf>
    <xf numFmtId="0" fontId="2" fillId="8" borderId="97" xfId="7" applyFont="1" applyFill="1" applyBorder="1" applyAlignment="1">
      <alignment vertical="center"/>
    </xf>
    <xf numFmtId="0" fontId="2" fillId="8" borderId="97" xfId="7" applyFont="1" applyFill="1" applyBorder="1" applyAlignment="1">
      <alignment horizontal="center" vertical="center"/>
    </xf>
    <xf numFmtId="0" fontId="2" fillId="8" borderId="105" xfId="7" applyFill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7" borderId="0" xfId="1" applyFont="1" applyFill="1" applyAlignment="1">
      <alignment vertical="center"/>
    </xf>
    <xf numFmtId="0" fontId="2" fillId="8" borderId="99" xfId="7" applyFill="1" applyBorder="1" applyAlignment="1">
      <alignment horizontal="left" vertical="center"/>
    </xf>
    <xf numFmtId="0" fontId="2" fillId="0" borderId="0" xfId="7" applyAlignment="1">
      <alignment horizontal="center" vertical="center"/>
    </xf>
    <xf numFmtId="0" fontId="2" fillId="8" borderId="124" xfId="7" applyFill="1" applyBorder="1" applyAlignment="1">
      <alignment horizontal="left" vertical="center"/>
    </xf>
    <xf numFmtId="0" fontId="2" fillId="8" borderId="99" xfId="7" applyFill="1" applyBorder="1" applyAlignment="1">
      <alignment vertical="center"/>
    </xf>
    <xf numFmtId="0" fontId="2" fillId="7" borderId="0" xfId="7" applyFont="1" applyFill="1" applyBorder="1" applyAlignment="1">
      <alignment horizontal="center" vertical="center"/>
    </xf>
    <xf numFmtId="0" fontId="2" fillId="7" borderId="0" xfId="7" applyFill="1" applyAlignment="1">
      <alignment horizontal="center" vertical="center"/>
    </xf>
    <xf numFmtId="0" fontId="2" fillId="7" borderId="0" xfId="7" applyFill="1" applyAlignment="1">
      <alignment vertical="center"/>
    </xf>
    <xf numFmtId="0" fontId="2" fillId="7" borderId="0" xfId="7" applyFont="1" applyFill="1" applyBorder="1" applyAlignment="1">
      <alignment horizontal="left" vertical="center"/>
    </xf>
    <xf numFmtId="0" fontId="2" fillId="7" borderId="0" xfId="7" applyFill="1" applyBorder="1" applyAlignment="1">
      <alignment horizontal="left" vertical="center"/>
    </xf>
    <xf numFmtId="0" fontId="2" fillId="8" borderId="136" xfId="7" applyFill="1" applyBorder="1" applyAlignment="1">
      <alignment vertical="center"/>
    </xf>
    <xf numFmtId="0" fontId="2" fillId="8" borderId="134" xfId="7" applyFill="1" applyBorder="1" applyAlignment="1">
      <alignment vertical="center"/>
    </xf>
    <xf numFmtId="0" fontId="2" fillId="8" borderId="134" xfId="7" applyFill="1" applyBorder="1" applyAlignment="1">
      <alignment horizontal="left" vertical="center"/>
    </xf>
    <xf numFmtId="0" fontId="2" fillId="8" borderId="123" xfId="7" applyFill="1" applyBorder="1" applyAlignment="1">
      <alignment horizontal="center" vertical="center"/>
    </xf>
    <xf numFmtId="0" fontId="71" fillId="8" borderId="97" xfId="7" applyFont="1" applyFill="1" applyBorder="1" applyAlignment="1">
      <alignment vertical="center"/>
    </xf>
    <xf numFmtId="0" fontId="2" fillId="8" borderId="97" xfId="7" applyFill="1" applyBorder="1" applyAlignment="1">
      <alignment vertical="center"/>
    </xf>
    <xf numFmtId="0" fontId="2" fillId="8" borderId="98" xfId="7" applyFill="1" applyBorder="1" applyAlignment="1">
      <alignment vertical="center"/>
    </xf>
    <xf numFmtId="0" fontId="2" fillId="8" borderId="76" xfId="7" applyFill="1" applyBorder="1" applyAlignment="1">
      <alignment horizontal="left" vertical="center"/>
    </xf>
    <xf numFmtId="0" fontId="2" fillId="8" borderId="80" xfId="7" applyFill="1" applyBorder="1" applyAlignment="1">
      <alignment horizontal="left" vertical="center"/>
    </xf>
    <xf numFmtId="0" fontId="2" fillId="8" borderId="80" xfId="7" applyFill="1" applyBorder="1" applyAlignment="1">
      <alignment vertical="center"/>
    </xf>
    <xf numFmtId="0" fontId="2" fillId="8" borderId="77" xfId="7" applyFill="1" applyBorder="1" applyAlignment="1">
      <alignment horizontal="left" vertical="center"/>
    </xf>
    <xf numFmtId="0" fontId="2" fillId="8" borderId="127" xfId="7" applyFont="1" applyFill="1" applyBorder="1" applyAlignment="1">
      <alignment horizontal="left" vertical="center"/>
    </xf>
    <xf numFmtId="0" fontId="2" fillId="8" borderId="138" xfId="7" applyFont="1" applyFill="1" applyBorder="1" applyAlignment="1">
      <alignment horizontal="left" vertical="center"/>
    </xf>
    <xf numFmtId="0" fontId="2" fillId="8" borderId="137" xfId="7" applyFont="1" applyFill="1" applyBorder="1" applyAlignment="1">
      <alignment horizontal="left" vertical="center"/>
    </xf>
    <xf numFmtId="0" fontId="2" fillId="13" borderId="109" xfId="7" applyFont="1" applyFill="1" applyBorder="1" applyAlignment="1">
      <alignment vertical="center"/>
    </xf>
    <xf numFmtId="0" fontId="2" fillId="13" borderId="93" xfId="7" applyFont="1" applyFill="1" applyBorder="1" applyAlignment="1">
      <alignment vertical="center"/>
    </xf>
    <xf numFmtId="0" fontId="2" fillId="13" borderId="93" xfId="7" applyFill="1" applyBorder="1" applyAlignment="1">
      <alignment vertical="center"/>
    </xf>
    <xf numFmtId="0" fontId="2" fillId="13" borderId="98" xfId="7" applyFont="1" applyFill="1" applyBorder="1" applyAlignment="1">
      <alignment vertical="center"/>
    </xf>
    <xf numFmtId="0" fontId="2" fillId="13" borderId="119" xfId="7" applyFont="1" applyFill="1" applyBorder="1" applyAlignment="1">
      <alignment horizontal="center" vertical="center"/>
    </xf>
    <xf numFmtId="0" fontId="2" fillId="13" borderId="94" xfId="7" applyFont="1" applyFill="1" applyBorder="1" applyAlignment="1">
      <alignment horizontal="center" vertical="center"/>
    </xf>
    <xf numFmtId="0" fontId="2" fillId="13" borderId="99" xfId="7" applyFont="1" applyFill="1" applyBorder="1" applyAlignment="1">
      <alignment horizontal="center" vertical="center"/>
    </xf>
    <xf numFmtId="0" fontId="2" fillId="13" borderId="107" xfId="7" applyFill="1" applyBorder="1" applyAlignment="1">
      <alignment horizontal="center" vertical="center"/>
    </xf>
    <xf numFmtId="0" fontId="2" fillId="13" borderId="107" xfId="7" applyFill="1" applyBorder="1" applyAlignment="1">
      <alignment vertical="center"/>
    </xf>
    <xf numFmtId="0" fontId="2" fillId="13" borderId="106" xfId="7" applyFont="1" applyFill="1" applyBorder="1" applyAlignment="1">
      <alignment vertical="center"/>
    </xf>
    <xf numFmtId="0" fontId="2" fillId="13" borderId="108" xfId="7" applyFont="1" applyFill="1" applyBorder="1" applyAlignment="1">
      <alignment horizontal="center" vertical="center"/>
    </xf>
    <xf numFmtId="0" fontId="2" fillId="13" borderId="112" xfId="7" applyFill="1" applyBorder="1" applyAlignment="1">
      <alignment horizontal="center" vertical="center"/>
    </xf>
    <xf numFmtId="0" fontId="2" fillId="13" borderId="112" xfId="7" applyFill="1" applyBorder="1" applyAlignment="1">
      <alignment vertical="center"/>
    </xf>
    <xf numFmtId="0" fontId="2" fillId="13" borderId="111" xfId="7" applyFont="1" applyFill="1" applyBorder="1" applyAlignment="1">
      <alignment vertical="center"/>
    </xf>
    <xf numFmtId="0" fontId="2" fillId="13" borderId="113" xfId="7" applyFont="1" applyFill="1" applyBorder="1" applyAlignment="1">
      <alignment horizontal="center" vertical="center"/>
    </xf>
    <xf numFmtId="0" fontId="2" fillId="14" borderId="93" xfId="7" applyFont="1" applyFill="1" applyBorder="1" applyAlignment="1">
      <alignment horizontal="left" vertical="center"/>
    </xf>
    <xf numFmtId="0" fontId="2" fillId="14" borderId="114" xfId="7" applyFont="1" applyFill="1" applyBorder="1" applyAlignment="1">
      <alignment horizontal="left" vertical="center"/>
    </xf>
    <xf numFmtId="0" fontId="2" fillId="14" borderId="120" xfId="7" applyFont="1" applyFill="1" applyBorder="1" applyAlignment="1">
      <alignment horizontal="center" vertical="center"/>
    </xf>
    <xf numFmtId="0" fontId="2" fillId="14" borderId="130" xfId="7" applyFont="1" applyFill="1" applyBorder="1" applyAlignment="1">
      <alignment horizontal="center" vertical="center"/>
    </xf>
    <xf numFmtId="0" fontId="2" fillId="15" borderId="109" xfId="7" applyFill="1" applyBorder="1" applyAlignment="1">
      <alignment vertical="center"/>
    </xf>
    <xf numFmtId="0" fontId="2" fillId="15" borderId="119" xfId="7" applyFont="1" applyFill="1" applyBorder="1" applyAlignment="1">
      <alignment horizontal="center" vertical="center"/>
    </xf>
    <xf numFmtId="0" fontId="2" fillId="15" borderId="98" xfId="7" applyFill="1" applyBorder="1" applyAlignment="1">
      <alignment vertical="center"/>
    </xf>
    <xf numFmtId="0" fontId="2" fillId="15" borderId="99" xfId="7" applyFont="1" applyFill="1" applyBorder="1" applyAlignment="1">
      <alignment horizontal="center" vertical="center"/>
    </xf>
    <xf numFmtId="0" fontId="2" fillId="15" borderId="75" xfId="7" applyFont="1" applyFill="1" applyBorder="1" applyAlignment="1">
      <alignment horizontal="center" vertical="center"/>
    </xf>
    <xf numFmtId="0" fontId="2" fillId="15" borderId="3" xfId="7" applyFont="1" applyFill="1" applyBorder="1" applyAlignment="1">
      <alignment horizontal="center" vertical="center"/>
    </xf>
    <xf numFmtId="0" fontId="2" fillId="15" borderId="107" xfId="7" applyFill="1" applyBorder="1" applyAlignment="1">
      <alignment horizontal="center" vertical="center"/>
    </xf>
    <xf numFmtId="0" fontId="2" fillId="15" borderId="112" xfId="7" applyFill="1" applyBorder="1" applyAlignment="1">
      <alignment horizontal="center" vertical="center"/>
    </xf>
    <xf numFmtId="0" fontId="2" fillId="15" borderId="109" xfId="7" applyFont="1" applyFill="1" applyBorder="1" applyAlignment="1">
      <alignment vertical="center" wrapText="1"/>
    </xf>
    <xf numFmtId="0" fontId="2" fillId="15" borderId="96" xfId="7" applyFont="1" applyFill="1" applyBorder="1" applyAlignment="1">
      <alignment vertical="center" wrapText="1"/>
    </xf>
    <xf numFmtId="0" fontId="2" fillId="15" borderId="97" xfId="7" applyFont="1" applyFill="1" applyBorder="1" applyAlignment="1">
      <alignment horizontal="center" vertical="center"/>
    </xf>
    <xf numFmtId="0" fontId="2" fillId="15" borderId="98" xfId="7" applyFont="1" applyFill="1" applyBorder="1" applyAlignment="1">
      <alignment vertical="center" wrapText="1"/>
    </xf>
    <xf numFmtId="0" fontId="2" fillId="15" borderId="136" xfId="7" applyFont="1" applyFill="1" applyBorder="1" applyAlignment="1">
      <alignment horizontal="left" vertical="center" wrapText="1"/>
    </xf>
    <xf numFmtId="0" fontId="2" fillId="15" borderId="134" xfId="7" applyFont="1" applyFill="1" applyBorder="1" applyAlignment="1">
      <alignment horizontal="center" vertical="center"/>
    </xf>
    <xf numFmtId="0" fontId="2" fillId="15" borderId="98" xfId="7" applyFont="1" applyFill="1" applyBorder="1" applyAlignment="1">
      <alignment horizontal="left" vertical="center" wrapText="1"/>
    </xf>
    <xf numFmtId="0" fontId="2" fillId="15" borderId="80" xfId="7" applyFont="1" applyFill="1" applyBorder="1" applyAlignment="1">
      <alignment horizontal="center" vertical="center"/>
    </xf>
    <xf numFmtId="0" fontId="2" fillId="15" borderId="107" xfId="7" applyFill="1" applyBorder="1" applyAlignment="1">
      <alignment vertical="center"/>
    </xf>
    <xf numFmtId="0" fontId="2" fillId="15" borderId="106" xfId="7" applyFont="1" applyFill="1" applyBorder="1" applyAlignment="1">
      <alignment vertical="center"/>
    </xf>
    <xf numFmtId="0" fontId="2" fillId="15" borderId="108" xfId="7" applyFont="1" applyFill="1" applyBorder="1" applyAlignment="1">
      <alignment horizontal="center" vertical="center"/>
    </xf>
    <xf numFmtId="0" fontId="2" fillId="15" borderId="112" xfId="7" applyFill="1" applyBorder="1" applyAlignment="1">
      <alignment vertical="center"/>
    </xf>
    <xf numFmtId="0" fontId="2" fillId="15" borderId="111" xfId="7" applyFont="1" applyFill="1" applyBorder="1" applyAlignment="1">
      <alignment vertical="center"/>
    </xf>
    <xf numFmtId="0" fontId="2" fillId="15" borderId="113" xfId="7" applyFont="1" applyFill="1" applyBorder="1" applyAlignment="1">
      <alignment horizontal="center" vertical="center"/>
    </xf>
    <xf numFmtId="0" fontId="2" fillId="15" borderId="97" xfId="7" applyFont="1" applyFill="1" applyBorder="1" applyAlignment="1">
      <alignment horizontal="left" vertical="center"/>
    </xf>
    <xf numFmtId="0" fontId="2" fillId="15" borderId="77" xfId="7" applyFont="1" applyFill="1" applyBorder="1" applyAlignment="1">
      <alignment horizontal="center" vertical="center"/>
    </xf>
    <xf numFmtId="0" fontId="2" fillId="15" borderId="76" xfId="7" applyFont="1" applyFill="1" applyBorder="1" applyAlignment="1">
      <alignment horizontal="left" vertical="center" wrapText="1"/>
    </xf>
    <xf numFmtId="0" fontId="2" fillId="15" borderId="133" xfId="7" applyFont="1" applyFill="1" applyBorder="1" applyAlignment="1">
      <alignment vertical="center"/>
    </xf>
    <xf numFmtId="0" fontId="2" fillId="15" borderId="120" xfId="7" applyFont="1" applyFill="1" applyBorder="1" applyAlignment="1">
      <alignment horizontal="center" vertical="center"/>
    </xf>
    <xf numFmtId="0" fontId="2" fillId="15" borderId="93" xfId="7" applyFont="1" applyFill="1" applyBorder="1" applyAlignment="1">
      <alignment vertical="center"/>
    </xf>
    <xf numFmtId="0" fontId="2" fillId="15" borderId="94" xfId="7" applyFont="1" applyFill="1" applyBorder="1" applyAlignment="1">
      <alignment horizontal="center" vertical="center"/>
    </xf>
    <xf numFmtId="0" fontId="2" fillId="15" borderId="96" xfId="7" applyFont="1" applyFill="1" applyBorder="1" applyAlignment="1">
      <alignment vertical="center"/>
    </xf>
    <xf numFmtId="0" fontId="2" fillId="15" borderId="78" xfId="7" applyFont="1" applyFill="1" applyBorder="1" applyAlignment="1">
      <alignment horizontal="left" vertical="center" wrapText="1"/>
    </xf>
    <xf numFmtId="0" fontId="2" fillId="15" borderId="121" xfId="7" applyFont="1" applyFill="1" applyBorder="1" applyAlignment="1">
      <alignment horizontal="center" vertical="center"/>
    </xf>
    <xf numFmtId="0" fontId="2" fillId="15" borderId="129" xfId="7" applyFill="1" applyBorder="1" applyAlignment="1">
      <alignment vertical="center"/>
    </xf>
    <xf numFmtId="0" fontId="2" fillId="15" borderId="0" xfId="7" applyFont="1" applyFill="1" applyBorder="1" applyAlignment="1">
      <alignment horizontal="center" vertical="center"/>
    </xf>
    <xf numFmtId="0" fontId="2" fillId="15" borderId="114" xfId="7" applyFill="1" applyBorder="1" applyAlignment="1">
      <alignment vertical="center"/>
    </xf>
    <xf numFmtId="0" fontId="2" fillId="15" borderId="130" xfId="7" applyFont="1" applyFill="1" applyBorder="1" applyAlignment="1">
      <alignment horizontal="center" vertical="center"/>
    </xf>
    <xf numFmtId="0" fontId="2" fillId="15" borderId="125" xfId="7" applyFill="1" applyBorder="1" applyAlignment="1">
      <alignment vertical="center"/>
    </xf>
    <xf numFmtId="0" fontId="2" fillId="15" borderId="126" xfId="7" applyFont="1" applyFill="1" applyBorder="1" applyAlignment="1">
      <alignment horizontal="center" vertical="center"/>
    </xf>
    <xf numFmtId="0" fontId="2" fillId="15" borderId="93" xfId="7" applyFill="1" applyBorder="1" applyAlignment="1">
      <alignment vertical="center"/>
    </xf>
    <xf numFmtId="1" fontId="2" fillId="0" borderId="0" xfId="7" applyNumberFormat="1" applyAlignment="1">
      <alignment vertical="center"/>
    </xf>
    <xf numFmtId="0" fontId="2" fillId="0" borderId="0" xfId="0" applyFont="1"/>
    <xf numFmtId="168" fontId="0" fillId="0" borderId="0" xfId="0" applyNumberFormat="1"/>
    <xf numFmtId="0" fontId="0" fillId="0" borderId="122" xfId="0" applyBorder="1"/>
    <xf numFmtId="0" fontId="2" fillId="0" borderId="122" xfId="0" applyFont="1" applyBorder="1"/>
    <xf numFmtId="0" fontId="2" fillId="0" borderId="139" xfId="0" applyFont="1" applyBorder="1"/>
    <xf numFmtId="0" fontId="2" fillId="0" borderId="140" xfId="0" applyFont="1" applyBorder="1"/>
    <xf numFmtId="0" fontId="78" fillId="16" borderId="139" xfId="0" applyFont="1" applyFill="1" applyBorder="1" applyAlignment="1">
      <alignment horizontal="center" vertical="center" wrapText="1"/>
    </xf>
    <xf numFmtId="0" fontId="78" fillId="16" borderId="0" xfId="0" applyFont="1" applyFill="1" applyBorder="1" applyAlignment="1">
      <alignment horizontal="center" vertical="center" wrapText="1"/>
    </xf>
    <xf numFmtId="0" fontId="0" fillId="0" borderId="103" xfId="0" applyBorder="1" applyAlignment="1">
      <alignment vertical="center"/>
    </xf>
    <xf numFmtId="168" fontId="0" fillId="0" borderId="103" xfId="0" applyNumberFormat="1" applyBorder="1" applyAlignment="1">
      <alignment vertical="center"/>
    </xf>
    <xf numFmtId="3" fontId="80" fillId="0" borderId="11" xfId="25" applyNumberFormat="1" applyFont="1" applyBorder="1" applyAlignment="1" applyProtection="1">
      <alignment vertical="center"/>
      <protection locked="0" hidden="1"/>
    </xf>
    <xf numFmtId="3" fontId="80" fillId="0" borderId="15" xfId="25" applyNumberFormat="1" applyFont="1" applyBorder="1" applyAlignment="1" applyProtection="1">
      <alignment vertical="center"/>
      <protection locked="0" hidden="1"/>
    </xf>
    <xf numFmtId="2" fontId="79" fillId="0" borderId="103" xfId="0" applyNumberFormat="1" applyFont="1" applyBorder="1" applyAlignment="1">
      <alignment horizontal="left" vertical="center" wrapText="1"/>
    </xf>
    <xf numFmtId="1" fontId="80" fillId="0" borderId="11" xfId="0" applyNumberFormat="1" applyFont="1" applyBorder="1" applyAlignment="1" applyProtection="1">
      <alignment vertical="center"/>
      <protection locked="0" hidden="1"/>
    </xf>
    <xf numFmtId="1" fontId="80" fillId="0" borderId="15" xfId="0" applyNumberFormat="1" applyFont="1" applyBorder="1" applyAlignment="1" applyProtection="1">
      <alignment vertical="center"/>
      <protection locked="0" hidden="1"/>
    </xf>
    <xf numFmtId="169" fontId="80" fillId="0" borderId="139" xfId="0" applyNumberFormat="1" applyFont="1" applyBorder="1" applyAlignment="1" applyProtection="1">
      <alignment vertical="center"/>
      <protection locked="0" hidden="1"/>
    </xf>
    <xf numFmtId="170" fontId="80" fillId="0" borderId="139" xfId="0" applyNumberFormat="1" applyFont="1" applyBorder="1" applyAlignment="1" applyProtection="1">
      <alignment vertical="center"/>
      <protection locked="0" hidden="1"/>
    </xf>
    <xf numFmtId="171" fontId="81" fillId="0" borderId="122" xfId="0" applyNumberFormat="1" applyFont="1" applyBorder="1" applyAlignment="1" applyProtection="1">
      <alignment horizontal="center" wrapText="1"/>
      <protection locked="0" hidden="1"/>
    </xf>
    <xf numFmtId="0" fontId="81" fillId="0" borderId="122" xfId="0" applyFont="1" applyBorder="1" applyAlignment="1" applyProtection="1">
      <alignment horizontal="center" vertical="center" wrapText="1"/>
      <protection locked="0" hidden="1"/>
    </xf>
    <xf numFmtId="171" fontId="81" fillId="0" borderId="123" xfId="0" applyNumberFormat="1" applyFont="1" applyBorder="1" applyAlignment="1" applyProtection="1">
      <alignment horizontal="center" wrapText="1"/>
      <protection locked="0" hidden="1"/>
    </xf>
    <xf numFmtId="171" fontId="81" fillId="0" borderId="124" xfId="0" applyNumberFormat="1" applyFont="1" applyBorder="1" applyAlignment="1" applyProtection="1">
      <alignment horizontal="center" wrapText="1"/>
      <protection locked="0" hidden="1"/>
    </xf>
    <xf numFmtId="1" fontId="80" fillId="0" borderId="139" xfId="0" applyNumberFormat="1" applyFont="1" applyBorder="1" applyAlignment="1" applyProtection="1">
      <alignment horizontal="center" vertical="center"/>
      <protection locked="0" hidden="1"/>
    </xf>
    <xf numFmtId="1" fontId="80" fillId="0" borderId="11" xfId="0" applyNumberFormat="1" applyFont="1" applyBorder="1" applyAlignment="1" applyProtection="1">
      <alignment horizontal="center" vertical="center"/>
      <protection locked="0" hidden="1"/>
    </xf>
    <xf numFmtId="171" fontId="80" fillId="0" borderId="11" xfId="5" applyNumberFormat="1" applyFont="1" applyBorder="1" applyAlignment="1" applyProtection="1">
      <alignment horizontal="center" vertical="center" wrapText="1"/>
      <protection locked="0" hidden="1"/>
    </xf>
    <xf numFmtId="1" fontId="80" fillId="0" borderId="15" xfId="0" applyNumberFormat="1" applyFont="1" applyBorder="1" applyAlignment="1" applyProtection="1">
      <alignment horizontal="center" vertical="center"/>
      <protection locked="0" hidden="1"/>
    </xf>
    <xf numFmtId="171" fontId="80" fillId="0" borderId="15" xfId="5" applyNumberFormat="1" applyFont="1" applyBorder="1" applyAlignment="1" applyProtection="1">
      <alignment horizontal="center" vertical="center" wrapText="1"/>
      <protection locked="0" hidden="1"/>
    </xf>
    <xf numFmtId="2" fontId="80" fillId="0" borderId="139" xfId="0" applyNumberFormat="1" applyFont="1" applyBorder="1" applyAlignment="1" applyProtection="1">
      <alignment horizontal="center" vertical="center"/>
      <protection locked="0" hidden="1"/>
    </xf>
    <xf numFmtId="0" fontId="0" fillId="0" borderId="103" xfId="0" applyNumberFormat="1" applyBorder="1" applyAlignment="1">
      <alignment vertical="center"/>
    </xf>
    <xf numFmtId="0" fontId="2" fillId="8" borderId="93" xfId="7" quotePrefix="1" applyFont="1" applyFill="1" applyBorder="1" applyAlignment="1">
      <alignment horizontal="right" vertical="center"/>
    </xf>
    <xf numFmtId="0" fontId="2" fillId="8" borderId="98" xfId="7" quotePrefix="1" applyFont="1" applyFill="1" applyBorder="1" applyAlignment="1">
      <alignment horizontal="right" vertical="center"/>
    </xf>
    <xf numFmtId="2" fontId="4" fillId="0" borderId="0" xfId="1" applyNumberFormat="1" applyFont="1" applyFill="1" applyAlignment="1">
      <alignment vertical="center"/>
    </xf>
    <xf numFmtId="0" fontId="2" fillId="0" borderId="0" xfId="1" applyFont="1" applyFill="1" applyAlignment="1">
      <alignment horizontal="left" vertical="top"/>
    </xf>
    <xf numFmtId="2" fontId="4" fillId="0" borderId="0" xfId="1" quotePrefix="1" applyNumberFormat="1" applyFont="1" applyFill="1" applyAlignment="1">
      <alignment vertical="center"/>
    </xf>
    <xf numFmtId="2" fontId="82" fillId="0" borderId="0" xfId="1" quotePrefix="1" applyNumberFormat="1" applyFont="1" applyFill="1" applyAlignment="1">
      <alignment vertical="center"/>
    </xf>
    <xf numFmtId="0" fontId="2" fillId="15" borderId="133" xfId="7" applyFill="1" applyBorder="1" applyAlignment="1">
      <alignment vertical="center"/>
    </xf>
    <xf numFmtId="0" fontId="3" fillId="0" borderId="0" xfId="2" applyFont="1" applyBorder="1" applyAlignment="1">
      <alignment vertical="center" wrapText="1"/>
    </xf>
    <xf numFmtId="0" fontId="2" fillId="8" borderId="102" xfId="7" quotePrefix="1" applyFill="1" applyBorder="1" applyAlignment="1">
      <alignment horizontal="center" vertical="center"/>
    </xf>
    <xf numFmtId="2" fontId="2" fillId="8" borderId="109" xfId="7" applyNumberFormat="1" applyFill="1" applyBorder="1" applyAlignment="1">
      <alignment horizontal="left" vertical="center"/>
    </xf>
    <xf numFmtId="2" fontId="2" fillId="8" borderId="96" xfId="7" quotePrefix="1" applyNumberFormat="1" applyFont="1" applyFill="1" applyBorder="1" applyAlignment="1">
      <alignment horizontal="left" vertical="center"/>
    </xf>
    <xf numFmtId="0" fontId="2" fillId="0" borderId="1" xfId="1" applyFont="1" applyBorder="1" applyAlignment="1">
      <alignment vertical="center"/>
    </xf>
    <xf numFmtId="0" fontId="2" fillId="16" borderId="0" xfId="7" applyFill="1" applyAlignment="1">
      <alignment vertical="center"/>
    </xf>
    <xf numFmtId="0" fontId="2" fillId="8" borderId="127" xfId="7" quotePrefix="1" applyFont="1" applyFill="1" applyBorder="1" applyAlignment="1">
      <alignment vertical="center"/>
    </xf>
    <xf numFmtId="0" fontId="2" fillId="8" borderId="128" xfId="7" quotePrefix="1" applyFont="1" applyFill="1" applyBorder="1" applyAlignment="1">
      <alignment vertical="center"/>
    </xf>
    <xf numFmtId="3" fontId="83" fillId="0" borderId="0" xfId="0" applyNumberFormat="1" applyFont="1"/>
    <xf numFmtId="0" fontId="2" fillId="0" borderId="6" xfId="1" applyFont="1" applyFill="1" applyBorder="1" applyAlignment="1">
      <alignment vertical="center"/>
    </xf>
    <xf numFmtId="0" fontId="0" fillId="0" borderId="14" xfId="1" applyFont="1" applyBorder="1" applyAlignment="1">
      <alignment horizontal="right" vertical="center"/>
    </xf>
    <xf numFmtId="49" fontId="2" fillId="8" borderId="127" xfId="7" quotePrefix="1" applyNumberFormat="1" applyFont="1" applyFill="1" applyBorder="1" applyAlignment="1">
      <alignment vertical="center"/>
    </xf>
    <xf numFmtId="49" fontId="2" fillId="8" borderId="141" xfId="7" quotePrefix="1" applyNumberFormat="1" applyFont="1" applyFill="1" applyBorder="1" applyAlignment="1">
      <alignment vertical="center"/>
    </xf>
    <xf numFmtId="0" fontId="12" fillId="0" borderId="0" xfId="2" applyFont="1" applyAlignment="1">
      <alignment horizontal="center" vertical="center" wrapText="1"/>
    </xf>
    <xf numFmtId="0" fontId="85" fillId="0" borderId="0" xfId="0" applyFont="1" applyAlignment="1">
      <alignment vertical="center" wrapText="1"/>
    </xf>
    <xf numFmtId="0" fontId="85" fillId="0" borderId="0" xfId="0" applyFont="1" applyAlignment="1">
      <alignment horizontal="center" vertical="center" wrapText="1"/>
    </xf>
    <xf numFmtId="0" fontId="85" fillId="0" borderId="0" xfId="0" applyFont="1" applyAlignment="1">
      <alignment vertical="center"/>
    </xf>
    <xf numFmtId="0" fontId="85" fillId="0" borderId="0" xfId="0" applyFont="1" applyAlignment="1">
      <alignment horizontal="center" vertical="center"/>
    </xf>
    <xf numFmtId="0" fontId="85" fillId="0" borderId="89" xfId="2" applyFont="1" applyBorder="1" applyAlignment="1">
      <alignment vertical="center"/>
    </xf>
    <xf numFmtId="0" fontId="85" fillId="0" borderId="0" xfId="2" quotePrefix="1" applyFont="1" applyAlignment="1">
      <alignment horizontal="center" vertical="center"/>
    </xf>
    <xf numFmtId="15" fontId="85" fillId="0" borderId="0" xfId="2" applyNumberFormat="1" applyFont="1" applyAlignment="1">
      <alignment horizontal="left" vertical="center"/>
    </xf>
    <xf numFmtId="0" fontId="85" fillId="0" borderId="0" xfId="2" applyFont="1" applyAlignment="1">
      <alignment vertical="center"/>
    </xf>
    <xf numFmtId="0" fontId="85" fillId="0" borderId="0" xfId="2" quotePrefix="1" applyFont="1" applyAlignment="1">
      <alignment vertical="center"/>
    </xf>
    <xf numFmtId="0" fontId="85" fillId="0" borderId="143" xfId="2" applyFont="1" applyBorder="1" applyAlignment="1">
      <alignment vertical="center"/>
    </xf>
    <xf numFmtId="0" fontId="85" fillId="0" borderId="122" xfId="2" applyFont="1" applyBorder="1" applyAlignment="1">
      <alignment vertical="center"/>
    </xf>
    <xf numFmtId="0" fontId="86" fillId="0" borderId="80" xfId="2" applyFont="1" applyBorder="1" applyAlignment="1">
      <alignment vertical="center"/>
    </xf>
    <xf numFmtId="0" fontId="86" fillId="0" borderId="144" xfId="2" applyFont="1" applyBorder="1" applyAlignment="1">
      <alignment vertical="top"/>
    </xf>
    <xf numFmtId="0" fontId="85" fillId="0" borderId="92" xfId="2" applyFont="1" applyBorder="1" applyAlignment="1">
      <alignment vertical="top"/>
    </xf>
    <xf numFmtId="0" fontId="85" fillId="0" borderId="131" xfId="2" applyFont="1" applyBorder="1" applyAlignment="1">
      <alignment vertical="top"/>
    </xf>
    <xf numFmtId="0" fontId="86" fillId="0" borderId="122" xfId="2" applyFont="1" applyBorder="1" applyAlignment="1">
      <alignment vertical="top"/>
    </xf>
    <xf numFmtId="0" fontId="85" fillId="0" borderId="89" xfId="2" applyFont="1" applyBorder="1" applyAlignment="1">
      <alignment vertical="top"/>
    </xf>
    <xf numFmtId="0" fontId="85" fillId="0" borderId="0" xfId="2" applyFont="1" applyAlignment="1">
      <alignment vertical="top"/>
    </xf>
    <xf numFmtId="0" fontId="85" fillId="0" borderId="3" xfId="2" applyFont="1" applyBorder="1" applyAlignment="1">
      <alignment vertical="top"/>
    </xf>
    <xf numFmtId="0" fontId="85" fillId="0" borderId="11" xfId="2" applyFont="1" applyBorder="1" applyAlignment="1">
      <alignment vertical="top"/>
    </xf>
    <xf numFmtId="0" fontId="86" fillId="0" borderId="11" xfId="2" applyFont="1" applyBorder="1" applyAlignment="1">
      <alignment vertical="top"/>
    </xf>
    <xf numFmtId="0" fontId="85" fillId="0" borderId="145" xfId="2" applyFont="1" applyBorder="1" applyAlignment="1">
      <alignment vertical="top"/>
    </xf>
    <xf numFmtId="0" fontId="85" fillId="0" borderId="142" xfId="2" applyFont="1" applyBorder="1" applyAlignment="1">
      <alignment vertical="top"/>
    </xf>
    <xf numFmtId="0" fontId="85" fillId="0" borderId="146" xfId="2" applyFont="1" applyBorder="1" applyAlignment="1">
      <alignment vertical="top"/>
    </xf>
    <xf numFmtId="0" fontId="86" fillId="0" borderId="147" xfId="2" applyFont="1" applyBorder="1" applyAlignment="1">
      <alignment vertical="top"/>
    </xf>
    <xf numFmtId="0" fontId="87" fillId="7" borderId="0" xfId="2" applyFont="1" applyFill="1" applyAlignment="1">
      <alignment horizontal="center" vertical="center"/>
    </xf>
    <xf numFmtId="0" fontId="86" fillId="7" borderId="149" xfId="2" applyFont="1" applyFill="1" applyBorder="1" applyAlignment="1">
      <alignment vertical="center"/>
    </xf>
    <xf numFmtId="0" fontId="86" fillId="7" borderId="150" xfId="2" applyFont="1" applyFill="1" applyBorder="1" applyAlignment="1">
      <alignment vertical="center"/>
    </xf>
    <xf numFmtId="0" fontId="86" fillId="7" borderId="132" xfId="2" applyFont="1" applyFill="1" applyBorder="1" applyAlignment="1">
      <alignment vertical="center"/>
    </xf>
    <xf numFmtId="0" fontId="86" fillId="7" borderId="153" xfId="2" applyFont="1" applyFill="1" applyBorder="1" applyAlignment="1">
      <alignment vertical="center"/>
    </xf>
    <xf numFmtId="0" fontId="10" fillId="0" borderId="0" xfId="2" applyFont="1" applyAlignment="1">
      <alignment vertical="center"/>
    </xf>
    <xf numFmtId="0" fontId="86" fillId="7" borderId="151" xfId="2" applyFont="1" applyFill="1" applyBorder="1" applyAlignment="1">
      <alignment vertical="center"/>
    </xf>
    <xf numFmtId="0" fontId="86" fillId="7" borderId="152" xfId="2" applyFont="1" applyFill="1" applyBorder="1" applyAlignment="1">
      <alignment vertical="center"/>
    </xf>
    <xf numFmtId="0" fontId="87" fillId="7" borderId="148" xfId="2" applyFont="1" applyFill="1" applyBorder="1" applyAlignment="1">
      <alignment vertical="center"/>
    </xf>
    <xf numFmtId="0" fontId="86" fillId="7" borderId="148" xfId="2" applyFont="1" applyFill="1" applyBorder="1" applyAlignment="1">
      <alignment vertical="center"/>
    </xf>
    <xf numFmtId="0" fontId="85" fillId="7" borderId="0" xfId="2" applyFont="1" applyFill="1" applyAlignment="1">
      <alignment vertical="center"/>
    </xf>
    <xf numFmtId="0" fontId="86" fillId="7" borderId="0" xfId="2" applyFont="1" applyFill="1" applyAlignment="1">
      <alignment vertical="center"/>
    </xf>
    <xf numFmtId="0" fontId="86" fillId="7" borderId="122" xfId="2" applyFont="1" applyFill="1" applyBorder="1" applyAlignment="1">
      <alignment horizontal="center" vertical="center"/>
    </xf>
    <xf numFmtId="0" fontId="86" fillId="7" borderId="122" xfId="2" applyFont="1" applyFill="1" applyBorder="1" applyAlignment="1">
      <alignment horizontal="center" vertical="center" wrapText="1"/>
    </xf>
    <xf numFmtId="0" fontId="85" fillId="7" borderId="118" xfId="2" applyFont="1" applyFill="1" applyBorder="1" applyAlignment="1">
      <alignment vertical="center" wrapText="1"/>
    </xf>
    <xf numFmtId="0" fontId="86" fillId="7" borderId="131" xfId="2" applyFont="1" applyFill="1" applyBorder="1" applyAlignment="1">
      <alignment vertical="center" wrapText="1"/>
    </xf>
    <xf numFmtId="0" fontId="86" fillId="7" borderId="118" xfId="2" applyFont="1" applyFill="1" applyBorder="1" applyAlignment="1">
      <alignment vertical="center"/>
    </xf>
    <xf numFmtId="0" fontId="86" fillId="7" borderId="131" xfId="2" applyFont="1" applyFill="1" applyBorder="1" applyAlignment="1">
      <alignment vertical="center"/>
    </xf>
    <xf numFmtId="0" fontId="86" fillId="7" borderId="3" xfId="2" applyFont="1" applyFill="1" applyBorder="1" applyAlignment="1">
      <alignment vertical="center"/>
    </xf>
    <xf numFmtId="0" fontId="86" fillId="7" borderId="129" xfId="2" applyFont="1" applyFill="1" applyBorder="1" applyAlignment="1">
      <alignment vertical="center" wrapText="1"/>
    </xf>
    <xf numFmtId="0" fontId="86" fillId="7" borderId="3" xfId="2" applyFont="1" applyFill="1" applyBorder="1" applyAlignment="1">
      <alignment vertical="center" wrapText="1"/>
    </xf>
    <xf numFmtId="0" fontId="86" fillId="7" borderId="129" xfId="2" applyFont="1" applyFill="1" applyBorder="1" applyAlignment="1">
      <alignment vertical="center"/>
    </xf>
    <xf numFmtId="0" fontId="85" fillId="7" borderId="129" xfId="2" applyFont="1" applyFill="1" applyBorder="1" applyAlignment="1">
      <alignment vertical="center" wrapText="1"/>
    </xf>
    <xf numFmtId="0" fontId="2" fillId="7" borderId="92" xfId="2" applyFont="1" applyFill="1" applyBorder="1" applyAlignment="1">
      <alignment vertical="center"/>
    </xf>
    <xf numFmtId="0" fontId="2" fillId="7" borderId="0" xfId="2" applyFont="1" applyFill="1" applyAlignment="1">
      <alignment vertical="center"/>
    </xf>
    <xf numFmtId="0" fontId="86" fillId="7" borderId="154" xfId="2" applyFont="1" applyFill="1" applyBorder="1" applyAlignment="1">
      <alignment vertical="center" wrapText="1"/>
    </xf>
    <xf numFmtId="0" fontId="86" fillId="0" borderId="122" xfId="2" applyFont="1" applyBorder="1" applyAlignment="1">
      <alignment vertical="center" wrapText="1"/>
    </xf>
    <xf numFmtId="165" fontId="2" fillId="8" borderId="129" xfId="7" applyNumberFormat="1" applyFill="1" applyBorder="1" applyAlignment="1">
      <alignment horizontal="left" vertical="center"/>
    </xf>
    <xf numFmtId="165" fontId="2" fillId="8" borderId="0" xfId="7" applyNumberFormat="1" applyFill="1" applyBorder="1" applyAlignment="1">
      <alignment horizontal="left" vertical="center"/>
    </xf>
    <xf numFmtId="165" fontId="2" fillId="8" borderId="3" xfId="7" applyNumberFormat="1" applyFill="1" applyBorder="1" applyAlignment="1">
      <alignment horizontal="left" vertical="center"/>
    </xf>
    <xf numFmtId="0" fontId="2" fillId="8" borderId="114" xfId="7" applyFont="1" applyFill="1" applyBorder="1" applyAlignment="1">
      <alignment horizontal="left" vertical="center"/>
    </xf>
    <xf numFmtId="0" fontId="2" fillId="8" borderId="130" xfId="7" applyFill="1" applyBorder="1" applyAlignment="1">
      <alignment horizontal="left" vertical="center"/>
    </xf>
    <xf numFmtId="0" fontId="2" fillId="8" borderId="115" xfId="7" applyFill="1" applyBorder="1" applyAlignment="1">
      <alignment horizontal="left" vertical="center"/>
    </xf>
    <xf numFmtId="0" fontId="2" fillId="14" borderId="109" xfId="7" applyFont="1" applyFill="1" applyBorder="1" applyAlignment="1">
      <alignment horizontal="left" vertical="center"/>
    </xf>
    <xf numFmtId="0" fontId="2" fillId="14" borderId="93" xfId="7" applyFont="1" applyFill="1" applyBorder="1" applyAlignment="1">
      <alignment horizontal="left" vertical="center"/>
    </xf>
    <xf numFmtId="0" fontId="2" fillId="8" borderId="106" xfId="7" applyFont="1" applyFill="1" applyBorder="1" applyAlignment="1">
      <alignment horizontal="left" vertical="center" wrapText="1"/>
    </xf>
    <xf numFmtId="0" fontId="2" fillId="8" borderId="107" xfId="7" applyFill="1" applyBorder="1" applyAlignment="1">
      <alignment horizontal="left" vertical="center"/>
    </xf>
    <xf numFmtId="0" fontId="2" fillId="8" borderId="108" xfId="7" applyFill="1" applyBorder="1" applyAlignment="1">
      <alignment horizontal="left" vertical="center"/>
    </xf>
    <xf numFmtId="0" fontId="2" fillId="14" borderId="108" xfId="7" applyFont="1" applyFill="1" applyBorder="1" applyAlignment="1">
      <alignment horizontal="center" vertical="center"/>
    </xf>
    <xf numFmtId="0" fontId="2" fillId="14" borderId="3" xfId="7" applyFont="1" applyFill="1" applyBorder="1" applyAlignment="1">
      <alignment horizontal="center" vertical="center"/>
    </xf>
    <xf numFmtId="0" fontId="2" fillId="14" borderId="101" xfId="7" applyFont="1" applyFill="1" applyBorder="1" applyAlignment="1">
      <alignment horizontal="center" vertical="center"/>
    </xf>
    <xf numFmtId="0" fontId="2" fillId="15" borderId="118" xfId="7" applyFont="1" applyFill="1" applyBorder="1" applyAlignment="1">
      <alignment horizontal="left" vertical="center" wrapText="1"/>
    </xf>
    <xf numFmtId="0" fontId="2" fillId="15" borderId="129" xfId="7" applyFont="1" applyFill="1" applyBorder="1" applyAlignment="1">
      <alignment horizontal="left" vertical="center" wrapText="1"/>
    </xf>
    <xf numFmtId="0" fontId="2" fillId="15" borderId="76" xfId="7" applyFont="1" applyFill="1" applyBorder="1" applyAlignment="1">
      <alignment horizontal="left" vertical="center" wrapText="1"/>
    </xf>
    <xf numFmtId="0" fontId="2" fillId="15" borderId="106" xfId="7" applyFont="1" applyFill="1" applyBorder="1" applyAlignment="1">
      <alignment horizontal="left" vertical="center"/>
    </xf>
    <xf numFmtId="0" fontId="2" fillId="15" borderId="111" xfId="7" applyFont="1" applyFill="1" applyBorder="1" applyAlignment="1">
      <alignment horizontal="left" vertical="center"/>
    </xf>
    <xf numFmtId="0" fontId="2" fillId="8" borderId="93" xfId="7" applyFill="1" applyBorder="1" applyAlignment="1">
      <alignment horizontal="left" vertical="center"/>
    </xf>
    <xf numFmtId="0" fontId="2" fillId="8" borderId="94" xfId="7" applyFill="1" applyBorder="1" applyAlignment="1">
      <alignment horizontal="left" vertical="center"/>
    </xf>
    <xf numFmtId="0" fontId="2" fillId="8" borderId="95" xfId="7" applyFill="1" applyBorder="1" applyAlignment="1">
      <alignment horizontal="left" vertical="center"/>
    </xf>
    <xf numFmtId="0" fontId="2" fillId="8" borderId="134" xfId="7" applyFill="1" applyBorder="1" applyAlignment="1">
      <alignment horizontal="left" vertical="center"/>
    </xf>
    <xf numFmtId="0" fontId="2" fillId="8" borderId="135" xfId="7" applyFill="1" applyBorder="1" applyAlignment="1">
      <alignment horizontal="left" vertical="center"/>
    </xf>
    <xf numFmtId="0" fontId="2" fillId="8" borderId="99" xfId="7" applyFill="1" applyBorder="1" applyAlignment="1">
      <alignment horizontal="left" vertical="center"/>
    </xf>
    <xf numFmtId="0" fontId="2" fillId="8" borderId="100" xfId="7" applyFill="1" applyBorder="1" applyAlignment="1">
      <alignment horizontal="left" vertical="center"/>
    </xf>
    <xf numFmtId="2" fontId="2" fillId="8" borderId="98" xfId="7" applyNumberFormat="1" applyFont="1" applyFill="1" applyBorder="1" applyAlignment="1">
      <alignment horizontal="left" vertical="center"/>
    </xf>
    <xf numFmtId="2" fontId="2" fillId="8" borderId="99" xfId="7" applyNumberFormat="1" applyFont="1" applyFill="1" applyBorder="1" applyAlignment="1">
      <alignment horizontal="left" vertical="center"/>
    </xf>
    <xf numFmtId="2" fontId="2" fillId="8" borderId="100" xfId="7" applyNumberFormat="1" applyFont="1" applyFill="1" applyBorder="1" applyAlignment="1">
      <alignment horizontal="left" vertical="center"/>
    </xf>
    <xf numFmtId="0" fontId="2" fillId="8" borderId="114" xfId="7" applyFill="1" applyBorder="1" applyAlignment="1">
      <alignment horizontal="left" vertical="center"/>
    </xf>
    <xf numFmtId="0" fontId="2" fillId="8" borderId="109" xfId="7" applyFont="1" applyFill="1" applyBorder="1" applyAlignment="1">
      <alignment horizontal="left" vertical="center"/>
    </xf>
    <xf numFmtId="0" fontId="2" fillId="8" borderId="119" xfId="7" applyFill="1" applyBorder="1" applyAlignment="1">
      <alignment horizontal="left" vertical="center"/>
    </xf>
    <xf numFmtId="0" fontId="2" fillId="8" borderId="110" xfId="7" applyFill="1" applyBorder="1" applyAlignment="1">
      <alignment horizontal="left" vertical="center"/>
    </xf>
    <xf numFmtId="0" fontId="2" fillId="8" borderId="99" xfId="7" quotePrefix="1" applyFont="1" applyFill="1" applyBorder="1" applyAlignment="1">
      <alignment vertical="center"/>
    </xf>
    <xf numFmtId="0" fontId="2" fillId="8" borderId="99" xfId="7" applyFill="1" applyBorder="1" applyAlignment="1">
      <alignment vertical="center"/>
    </xf>
    <xf numFmtId="0" fontId="2" fillId="8" borderId="100" xfId="7" applyFill="1" applyBorder="1" applyAlignment="1">
      <alignment vertical="center"/>
    </xf>
    <xf numFmtId="0" fontId="2" fillId="8" borderId="94" xfId="7" applyFont="1" applyFill="1" applyBorder="1" applyAlignment="1">
      <alignment horizontal="left" vertical="center"/>
    </xf>
    <xf numFmtId="0" fontId="70" fillId="8" borderId="114" xfId="6" applyFill="1" applyBorder="1" applyAlignment="1">
      <alignment horizontal="left" vertical="center"/>
    </xf>
    <xf numFmtId="0" fontId="2" fillId="8" borderId="93" xfId="7" applyFont="1" applyFill="1" applyBorder="1" applyAlignment="1">
      <alignment horizontal="left" vertical="center"/>
    </xf>
    <xf numFmtId="0" fontId="2" fillId="8" borderId="95" xfId="7" applyFont="1" applyFill="1" applyBorder="1" applyAlignment="1">
      <alignment horizontal="left" vertical="center"/>
    </xf>
    <xf numFmtId="0" fontId="2" fillId="13" borderId="106" xfId="7" applyFont="1" applyFill="1" applyBorder="1" applyAlignment="1">
      <alignment horizontal="left" vertical="center"/>
    </xf>
    <xf numFmtId="0" fontId="2" fillId="13" borderId="111" xfId="7" applyFont="1" applyFill="1" applyBorder="1" applyAlignment="1">
      <alignment horizontal="left" vertical="center"/>
    </xf>
    <xf numFmtId="0" fontId="2" fillId="8" borderId="109" xfId="7" quotePrefix="1" applyFill="1" applyBorder="1" applyAlignment="1">
      <alignment horizontal="left" vertical="center"/>
    </xf>
    <xf numFmtId="0" fontId="2" fillId="8" borderId="93" xfId="7" quotePrefix="1" applyFont="1" applyFill="1" applyBorder="1" applyAlignment="1">
      <alignment horizontal="left" vertical="center"/>
    </xf>
    <xf numFmtId="0" fontId="2" fillId="8" borderId="104" xfId="7" applyFont="1" applyFill="1" applyBorder="1" applyAlignment="1">
      <alignment horizontal="left" vertical="center"/>
    </xf>
    <xf numFmtId="165" fontId="2" fillId="8" borderId="98" xfId="7" applyNumberFormat="1" applyFill="1" applyBorder="1" applyAlignment="1">
      <alignment horizontal="left" vertical="center"/>
    </xf>
    <xf numFmtId="165" fontId="2" fillId="8" borderId="99" xfId="7" applyNumberFormat="1" applyFill="1" applyBorder="1" applyAlignment="1">
      <alignment horizontal="left" vertical="center"/>
    </xf>
    <xf numFmtId="165" fontId="2" fillId="8" borderId="100" xfId="7" applyNumberFormat="1" applyFill="1" applyBorder="1" applyAlignment="1">
      <alignment horizontal="left" vertical="center"/>
    </xf>
    <xf numFmtId="0" fontId="4" fillId="0" borderId="0" xfId="7" applyFont="1" applyAlignment="1">
      <alignment horizontal="center" vertical="center"/>
    </xf>
    <xf numFmtId="0" fontId="2" fillId="7" borderId="0" xfId="7" applyFont="1" applyFill="1" applyBorder="1" applyAlignment="1">
      <alignment horizontal="center" vertical="center"/>
    </xf>
    <xf numFmtId="0" fontId="2" fillId="0" borderId="0" xfId="7" applyAlignment="1">
      <alignment horizontal="center" vertical="center"/>
    </xf>
    <xf numFmtId="0" fontId="2" fillId="0" borderId="0" xfId="7" applyAlignment="1">
      <alignment horizontal="left" vertical="center"/>
    </xf>
    <xf numFmtId="0" fontId="2" fillId="15" borderId="119" xfId="7" applyFont="1" applyFill="1" applyBorder="1" applyAlignment="1">
      <alignment horizontal="left" vertical="center"/>
    </xf>
    <xf numFmtId="0" fontId="2" fillId="15" borderId="94" xfId="7" applyFont="1" applyFill="1" applyBorder="1" applyAlignment="1">
      <alignment horizontal="left" vertical="center"/>
    </xf>
    <xf numFmtId="0" fontId="2" fillId="15" borderId="98" xfId="7" applyFont="1" applyFill="1" applyBorder="1" applyAlignment="1">
      <alignment horizontal="left" vertical="center"/>
    </xf>
    <xf numFmtId="0" fontId="2" fillId="15" borderId="99" xfId="7" applyFont="1" applyFill="1" applyBorder="1" applyAlignment="1">
      <alignment horizontal="left" vertical="center"/>
    </xf>
    <xf numFmtId="0" fontId="2" fillId="15" borderId="106" xfId="7" applyFont="1" applyFill="1" applyBorder="1" applyAlignment="1">
      <alignment horizontal="center" vertical="center" wrapText="1"/>
    </xf>
    <xf numFmtId="0" fontId="2" fillId="15" borderId="107" xfId="7" applyFont="1" applyFill="1" applyBorder="1" applyAlignment="1">
      <alignment horizontal="center" vertical="center" wrapText="1"/>
    </xf>
    <xf numFmtId="0" fontId="2" fillId="15" borderId="108" xfId="7" applyFont="1" applyFill="1" applyBorder="1" applyAlignment="1">
      <alignment horizontal="center" vertical="center" wrapText="1"/>
    </xf>
    <xf numFmtId="0" fontId="2" fillId="15" borderId="129" xfId="7" applyFont="1" applyFill="1" applyBorder="1" applyAlignment="1">
      <alignment horizontal="center" vertical="center" wrapText="1"/>
    </xf>
    <xf numFmtId="0" fontId="2" fillId="15" borderId="0" xfId="7" applyFont="1" applyFill="1" applyBorder="1" applyAlignment="1">
      <alignment horizontal="center" vertical="center" wrapText="1"/>
    </xf>
    <xf numFmtId="0" fontId="2" fillId="15" borderId="3" xfId="7" applyFont="1" applyFill="1" applyBorder="1" applyAlignment="1">
      <alignment horizontal="center" vertical="center" wrapText="1"/>
    </xf>
    <xf numFmtId="0" fontId="2" fillId="15" borderId="76" xfId="7" applyFont="1" applyFill="1" applyBorder="1" applyAlignment="1">
      <alignment horizontal="center" vertical="center" wrapText="1"/>
    </xf>
    <xf numFmtId="0" fontId="2" fillId="15" borderId="80" xfId="7" applyFont="1" applyFill="1" applyBorder="1" applyAlignment="1">
      <alignment horizontal="center" vertical="center" wrapText="1"/>
    </xf>
    <xf numFmtId="0" fontId="2" fillId="15" borderId="77" xfId="7" applyFont="1" applyFill="1" applyBorder="1" applyAlignment="1">
      <alignment horizontal="center" vertical="center" wrapText="1"/>
    </xf>
    <xf numFmtId="0" fontId="2" fillId="8" borderId="129" xfId="7" applyFont="1" applyFill="1" applyBorder="1" applyAlignment="1">
      <alignment horizontal="center" vertical="center" wrapText="1"/>
    </xf>
    <xf numFmtId="0" fontId="2" fillId="8" borderId="0" xfId="7" applyFont="1" applyFill="1" applyBorder="1" applyAlignment="1">
      <alignment horizontal="center" vertical="center" wrapText="1"/>
    </xf>
    <xf numFmtId="0" fontId="2" fillId="8" borderId="3" xfId="7" applyFont="1" applyFill="1" applyBorder="1" applyAlignment="1">
      <alignment horizontal="center" vertical="center" wrapText="1"/>
    </xf>
    <xf numFmtId="0" fontId="2" fillId="8" borderId="133" xfId="7" applyFont="1" applyFill="1" applyBorder="1" applyAlignment="1">
      <alignment horizontal="center" vertical="center" wrapText="1"/>
    </xf>
    <xf numFmtId="0" fontId="2" fillId="8" borderId="120" xfId="7" applyFont="1" applyFill="1" applyBorder="1" applyAlignment="1">
      <alignment horizontal="center" vertical="center" wrapText="1"/>
    </xf>
    <xf numFmtId="0" fontId="2" fillId="8" borderId="101" xfId="7" applyFont="1" applyFill="1" applyBorder="1" applyAlignment="1">
      <alignment horizontal="center" vertical="center" wrapText="1"/>
    </xf>
    <xf numFmtId="0" fontId="2" fillId="8" borderId="118" xfId="7" applyFont="1" applyFill="1" applyBorder="1" applyAlignment="1">
      <alignment horizontal="left" vertical="center" wrapText="1"/>
    </xf>
    <xf numFmtId="0" fontId="2" fillId="8" borderId="92" xfId="7" applyFont="1" applyFill="1" applyBorder="1" applyAlignment="1">
      <alignment horizontal="left" vertical="center" wrapText="1"/>
    </xf>
    <xf numFmtId="0" fontId="2" fillId="8" borderId="131" xfId="7" applyFont="1" applyFill="1" applyBorder="1" applyAlignment="1">
      <alignment horizontal="left" vertical="center" wrapText="1"/>
    </xf>
    <xf numFmtId="0" fontId="2" fillId="8" borderId="129" xfId="7" applyFont="1" applyFill="1" applyBorder="1" applyAlignment="1">
      <alignment horizontal="left" vertical="center" wrapText="1"/>
    </xf>
    <xf numFmtId="0" fontId="2" fillId="8" borderId="0" xfId="7" applyFont="1" applyFill="1" applyBorder="1" applyAlignment="1">
      <alignment horizontal="left" vertical="center" wrapText="1"/>
    </xf>
    <xf numFmtId="0" fontId="2" fillId="8" borderId="3" xfId="7" applyFont="1" applyFill="1" applyBorder="1" applyAlignment="1">
      <alignment horizontal="left" vertical="center" wrapText="1"/>
    </xf>
    <xf numFmtId="0" fontId="2" fillId="8" borderId="111" xfId="7" applyFont="1" applyFill="1" applyBorder="1" applyAlignment="1">
      <alignment horizontal="left" vertical="center" wrapText="1"/>
    </xf>
    <xf numFmtId="0" fontId="2" fillId="8" borderId="112" xfId="7" applyFont="1" applyFill="1" applyBorder="1" applyAlignment="1">
      <alignment horizontal="left" vertical="center" wrapText="1"/>
    </xf>
    <xf numFmtId="0" fontId="2" fillId="8" borderId="113" xfId="7" applyFont="1" applyFill="1" applyBorder="1" applyAlignment="1">
      <alignment horizontal="left" vertical="center" wrapText="1"/>
    </xf>
    <xf numFmtId="0" fontId="2" fillId="8" borderId="133" xfId="7" applyFill="1" applyBorder="1" applyAlignment="1">
      <alignment horizontal="left" vertical="center"/>
    </xf>
    <xf numFmtId="0" fontId="2" fillId="8" borderId="120" xfId="7" applyFill="1" applyBorder="1" applyAlignment="1">
      <alignment horizontal="left" vertical="center"/>
    </xf>
    <xf numFmtId="0" fontId="2" fillId="8" borderId="101" xfId="7" applyFill="1" applyBorder="1" applyAlignment="1">
      <alignment horizontal="left" vertical="center"/>
    </xf>
    <xf numFmtId="0" fontId="2" fillId="8" borderId="121" xfId="7" applyFill="1" applyBorder="1" applyAlignment="1">
      <alignment horizontal="left" vertical="center"/>
    </xf>
    <xf numFmtId="0" fontId="2" fillId="8" borderId="124" xfId="7" applyFill="1" applyBorder="1" applyAlignment="1">
      <alignment horizontal="left" vertical="center"/>
    </xf>
    <xf numFmtId="0" fontId="2" fillId="0" borderId="122" xfId="0" applyFont="1" applyBorder="1" applyAlignment="1">
      <alignment horizontal="center"/>
    </xf>
    <xf numFmtId="0" fontId="0" fillId="0" borderId="122" xfId="0" applyBorder="1" applyAlignment="1">
      <alignment horizontal="center"/>
    </xf>
    <xf numFmtId="0" fontId="2" fillId="0" borderId="123" xfId="0" applyFont="1" applyBorder="1" applyAlignment="1">
      <alignment horizontal="center"/>
    </xf>
    <xf numFmtId="0" fontId="2" fillId="0" borderId="121" xfId="0" applyFont="1" applyBorder="1" applyAlignment="1">
      <alignment horizontal="center"/>
    </xf>
    <xf numFmtId="0" fontId="2" fillId="0" borderId="124" xfId="0" applyFont="1" applyBorder="1" applyAlignment="1">
      <alignment horizontal="center"/>
    </xf>
    <xf numFmtId="168" fontId="0" fillId="0" borderId="118" xfId="0" applyNumberFormat="1" applyBorder="1" applyAlignment="1">
      <alignment horizontal="left" vertical="top"/>
    </xf>
    <xf numFmtId="168" fontId="0" fillId="0" borderId="131" xfId="0" applyNumberFormat="1" applyBorder="1" applyAlignment="1">
      <alignment horizontal="left" vertical="top"/>
    </xf>
    <xf numFmtId="0" fontId="0" fillId="0" borderId="111" xfId="0" applyBorder="1" applyAlignment="1">
      <alignment horizontal="left" vertical="top"/>
    </xf>
    <xf numFmtId="0" fontId="0" fillId="0" borderId="113" xfId="0" applyBorder="1" applyAlignment="1">
      <alignment horizontal="left" vertical="top"/>
    </xf>
    <xf numFmtId="0" fontId="2" fillId="0" borderId="80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78" fillId="16" borderId="122" xfId="0" applyFont="1" applyFill="1" applyBorder="1" applyAlignment="1">
      <alignment horizontal="center" vertical="center" wrapText="1"/>
    </xf>
    <xf numFmtId="0" fontId="78" fillId="16" borderId="139" xfId="0" applyFont="1" applyFill="1" applyBorder="1" applyAlignment="1">
      <alignment horizontal="center" vertical="center" wrapText="1"/>
    </xf>
    <xf numFmtId="0" fontId="78" fillId="16" borderId="11" xfId="0" applyFont="1" applyFill="1" applyBorder="1" applyAlignment="1">
      <alignment horizontal="center" vertical="center" wrapText="1"/>
    </xf>
    <xf numFmtId="0" fontId="50" fillId="0" borderId="0" xfId="1" applyFont="1" applyAlignment="1">
      <alignment horizontal="center" vertical="center"/>
    </xf>
    <xf numFmtId="0" fontId="19" fillId="0" borderId="41" xfId="0" applyFont="1" applyBorder="1" applyAlignment="1">
      <alignment horizontal="left" vertical="top"/>
    </xf>
    <xf numFmtId="0" fontId="19" fillId="0" borderId="42" xfId="0" applyFont="1" applyBorder="1" applyAlignment="1">
      <alignment horizontal="left" vertical="top"/>
    </xf>
    <xf numFmtId="0" fontId="19" fillId="0" borderId="43" xfId="0" applyFont="1" applyBorder="1" applyAlignment="1">
      <alignment horizontal="left" vertical="top"/>
    </xf>
    <xf numFmtId="0" fontId="19" fillId="0" borderId="44" xfId="0" applyFont="1" applyBorder="1" applyAlignment="1">
      <alignment horizontal="left" vertical="top"/>
    </xf>
    <xf numFmtId="0" fontId="19" fillId="0" borderId="0" xfId="0" applyFont="1" applyBorder="1" applyAlignment="1">
      <alignment horizontal="left" vertical="top"/>
    </xf>
    <xf numFmtId="0" fontId="19" fillId="0" borderId="45" xfId="0" applyFont="1" applyBorder="1" applyAlignment="1">
      <alignment horizontal="left" vertical="top"/>
    </xf>
    <xf numFmtId="0" fontId="3" fillId="0" borderId="41" xfId="0" applyFont="1" applyBorder="1" applyAlignment="1">
      <alignment horizontal="left" vertical="top" wrapText="1"/>
    </xf>
    <xf numFmtId="0" fontId="3" fillId="0" borderId="42" xfId="0" applyFont="1" applyBorder="1" applyAlignment="1">
      <alignment horizontal="left" vertical="top"/>
    </xf>
    <xf numFmtId="0" fontId="3" fillId="0" borderId="43" xfId="0" applyFont="1" applyBorder="1" applyAlignment="1">
      <alignment horizontal="left" vertical="top"/>
    </xf>
    <xf numFmtId="0" fontId="3" fillId="0" borderId="44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3" fillId="0" borderId="45" xfId="0" applyFont="1" applyBorder="1" applyAlignment="1">
      <alignment horizontal="left" vertical="top"/>
    </xf>
    <xf numFmtId="0" fontId="3" fillId="0" borderId="46" xfId="0" applyFont="1" applyBorder="1" applyAlignment="1">
      <alignment horizontal="left" vertical="top"/>
    </xf>
    <xf numFmtId="0" fontId="3" fillId="0" borderId="47" xfId="0" applyFont="1" applyBorder="1" applyAlignment="1">
      <alignment horizontal="left" vertical="top"/>
    </xf>
    <xf numFmtId="0" fontId="3" fillId="0" borderId="48" xfId="0" applyFont="1" applyBorder="1" applyAlignment="1">
      <alignment horizontal="left" vertical="top"/>
    </xf>
    <xf numFmtId="0" fontId="56" fillId="0" borderId="21" xfId="4" applyFont="1" applyBorder="1" applyAlignment="1">
      <alignment horizontal="center" vertical="center" wrapText="1"/>
    </xf>
    <xf numFmtId="0" fontId="56" fillId="0" borderId="28" xfId="4" applyFont="1" applyBorder="1" applyAlignment="1">
      <alignment horizontal="center" vertical="center" wrapText="1"/>
    </xf>
    <xf numFmtId="0" fontId="42" fillId="0" borderId="49" xfId="4" applyFont="1" applyBorder="1" applyAlignment="1">
      <alignment horizontal="left" vertical="center" wrapText="1"/>
    </xf>
    <xf numFmtId="0" fontId="42" fillId="0" borderId="50" xfId="4" applyFont="1" applyBorder="1" applyAlignment="1">
      <alignment horizontal="left" vertical="center" wrapText="1"/>
    </xf>
    <xf numFmtId="0" fontId="42" fillId="0" borderId="23" xfId="4" applyFont="1" applyBorder="1" applyAlignment="1">
      <alignment horizontal="left" vertical="center" wrapText="1"/>
    </xf>
    <xf numFmtId="0" fontId="40" fillId="0" borderId="51" xfId="4" applyFont="1" applyBorder="1" applyAlignment="1">
      <alignment horizontal="center" vertical="center"/>
    </xf>
    <xf numFmtId="0" fontId="40" fillId="0" borderId="52" xfId="4" applyFont="1" applyBorder="1" applyAlignment="1">
      <alignment horizontal="center" vertical="center"/>
    </xf>
    <xf numFmtId="0" fontId="40" fillId="0" borderId="53" xfId="4" applyFont="1" applyBorder="1" applyAlignment="1">
      <alignment horizontal="center" vertical="center"/>
    </xf>
    <xf numFmtId="0" fontId="45" fillId="0" borderId="13" xfId="4" applyFont="1" applyBorder="1" applyAlignment="1">
      <alignment horizontal="center" vertical="center"/>
    </xf>
    <xf numFmtId="0" fontId="45" fillId="0" borderId="14" xfId="4" applyFont="1" applyBorder="1" applyAlignment="1">
      <alignment horizontal="center" vertical="center"/>
    </xf>
    <xf numFmtId="0" fontId="45" fillId="0" borderId="4" xfId="4" applyFont="1" applyBorder="1" applyAlignment="1">
      <alignment horizontal="center" vertical="center"/>
    </xf>
    <xf numFmtId="0" fontId="45" fillId="0" borderId="30" xfId="4" applyFont="1" applyBorder="1" applyAlignment="1">
      <alignment horizontal="center" vertical="center"/>
    </xf>
    <xf numFmtId="0" fontId="45" fillId="0" borderId="26" xfId="4" applyFont="1" applyBorder="1" applyAlignment="1">
      <alignment horizontal="center" vertical="center"/>
    </xf>
    <xf numFmtId="0" fontId="45" fillId="0" borderId="54" xfId="4" applyFont="1" applyBorder="1" applyAlignment="1">
      <alignment horizontal="center" vertical="center"/>
    </xf>
    <xf numFmtId="0" fontId="45" fillId="0" borderId="5" xfId="4" applyFont="1" applyBorder="1" applyAlignment="1">
      <alignment horizontal="center" vertical="center"/>
    </xf>
    <xf numFmtId="0" fontId="45" fillId="0" borderId="6" xfId="4" applyFont="1" applyBorder="1" applyAlignment="1">
      <alignment horizontal="center" vertical="center"/>
    </xf>
    <xf numFmtId="0" fontId="45" fillId="0" borderId="1" xfId="4" applyFont="1" applyBorder="1" applyAlignment="1">
      <alignment horizontal="center" vertical="center"/>
    </xf>
    <xf numFmtId="0" fontId="45" fillId="0" borderId="7" xfId="4" applyFont="1" applyBorder="1" applyAlignment="1">
      <alignment horizontal="center" vertical="center"/>
    </xf>
    <xf numFmtId="0" fontId="45" fillId="0" borderId="8" xfId="4" applyFont="1" applyBorder="1" applyAlignment="1">
      <alignment horizontal="center" vertical="center"/>
    </xf>
    <xf numFmtId="0" fontId="45" fillId="0" borderId="2" xfId="4" applyFont="1" applyBorder="1" applyAlignment="1">
      <alignment horizontal="center" vertical="center"/>
    </xf>
    <xf numFmtId="0" fontId="40" fillId="0" borderId="55" xfId="4" applyFont="1" applyBorder="1" applyAlignment="1">
      <alignment horizontal="center" vertical="center"/>
    </xf>
    <xf numFmtId="0" fontId="40" fillId="0" borderId="56" xfId="4" applyFont="1" applyBorder="1" applyAlignment="1">
      <alignment horizontal="center" vertical="center"/>
    </xf>
    <xf numFmtId="0" fontId="45" fillId="0" borderId="57" xfId="4" applyFont="1" applyBorder="1" applyAlignment="1">
      <alignment horizontal="center" vertical="center"/>
    </xf>
    <xf numFmtId="0" fontId="45" fillId="0" borderId="22" xfId="4" applyFont="1" applyBorder="1" applyAlignment="1">
      <alignment horizontal="center" vertical="center"/>
    </xf>
    <xf numFmtId="0" fontId="45" fillId="0" borderId="50" xfId="4" applyFont="1" applyBorder="1" applyAlignment="1">
      <alignment horizontal="center" vertical="center"/>
    </xf>
    <xf numFmtId="0" fontId="56" fillId="0" borderId="23" xfId="4" applyFont="1" applyBorder="1" applyAlignment="1">
      <alignment horizontal="center" vertical="center" wrapText="1"/>
    </xf>
    <xf numFmtId="0" fontId="42" fillId="0" borderId="27" xfId="4" applyFont="1" applyBorder="1" applyAlignment="1">
      <alignment horizontal="left" vertical="center" wrapText="1"/>
    </xf>
    <xf numFmtId="0" fontId="42" fillId="0" borderId="58" xfId="4" applyFont="1" applyBorder="1" applyAlignment="1">
      <alignment horizontal="left" vertical="center" wrapText="1"/>
    </xf>
    <xf numFmtId="0" fontId="42" fillId="0" borderId="21" xfId="4" applyFont="1" applyBorder="1" applyAlignment="1">
      <alignment horizontal="left" vertical="center" wrapText="1"/>
    </xf>
    <xf numFmtId="0" fontId="42" fillId="0" borderId="25" xfId="4" applyFont="1" applyBorder="1" applyAlignment="1">
      <alignment horizontal="left" vertical="center" wrapText="1"/>
    </xf>
    <xf numFmtId="0" fontId="42" fillId="0" borderId="1" xfId="4" applyFont="1" applyBorder="1" applyAlignment="1">
      <alignment horizontal="left" vertical="center" wrapText="1"/>
    </xf>
    <xf numFmtId="0" fontId="42" fillId="0" borderId="12" xfId="4" applyFont="1" applyBorder="1" applyAlignment="1">
      <alignment horizontal="left" vertical="center" wrapText="1"/>
    </xf>
    <xf numFmtId="0" fontId="56" fillId="0" borderId="12" xfId="4" applyFont="1" applyBorder="1" applyAlignment="1">
      <alignment horizontal="center" vertical="center" wrapText="1"/>
    </xf>
    <xf numFmtId="0" fontId="56" fillId="0" borderId="26" xfId="4" applyFont="1" applyBorder="1" applyAlignment="1">
      <alignment horizontal="center" vertical="center" wrapText="1"/>
    </xf>
    <xf numFmtId="0" fontId="56" fillId="0" borderId="59" xfId="4" applyFont="1" applyBorder="1" applyAlignment="1">
      <alignment horizontal="center" vertical="center" wrapText="1"/>
    </xf>
    <xf numFmtId="0" fontId="45" fillId="0" borderId="59" xfId="4" applyFont="1" applyBorder="1" applyAlignment="1">
      <alignment horizontal="center" vertical="center"/>
    </xf>
    <xf numFmtId="0" fontId="45" fillId="0" borderId="28" xfId="4" applyFont="1" applyBorder="1" applyAlignment="1">
      <alignment horizontal="center" vertical="center"/>
    </xf>
    <xf numFmtId="0" fontId="45" fillId="0" borderId="60" xfId="4" applyFont="1" applyBorder="1" applyAlignment="1">
      <alignment horizontal="center" vertical="center"/>
    </xf>
    <xf numFmtId="0" fontId="45" fillId="0" borderId="24" xfId="4" applyFont="1" applyBorder="1" applyAlignment="1">
      <alignment horizontal="center" vertical="center"/>
    </xf>
    <xf numFmtId="0" fontId="45" fillId="0" borderId="58" xfId="4" applyFont="1" applyBorder="1" applyAlignment="1">
      <alignment horizontal="center" vertical="center"/>
    </xf>
    <xf numFmtId="0" fontId="55" fillId="0" borderId="25" xfId="4" applyFont="1" applyBorder="1" applyAlignment="1">
      <alignment horizontal="center" vertical="center" wrapText="1"/>
    </xf>
    <xf numFmtId="0" fontId="55" fillId="0" borderId="12" xfId="4" applyFont="1" applyBorder="1" applyAlignment="1">
      <alignment horizontal="center" vertical="center" wrapText="1"/>
    </xf>
    <xf numFmtId="0" fontId="55" fillId="0" borderId="26" xfId="4" applyFont="1" applyBorder="1" applyAlignment="1">
      <alignment horizontal="center" vertical="center" wrapText="1"/>
    </xf>
    <xf numFmtId="0" fontId="42" fillId="0" borderId="26" xfId="4" applyFont="1" applyBorder="1" applyAlignment="1">
      <alignment horizontal="left" vertical="center" wrapText="1"/>
    </xf>
    <xf numFmtId="0" fontId="36" fillId="0" borderId="57" xfId="4" applyFont="1" applyBorder="1" applyAlignment="1">
      <alignment horizontal="center" vertical="center"/>
    </xf>
    <xf numFmtId="0" fontId="36" fillId="0" borderId="22" xfId="4" applyFont="1" applyBorder="1" applyAlignment="1">
      <alignment horizontal="center" vertical="center"/>
    </xf>
    <xf numFmtId="0" fontId="36" fillId="0" borderId="50" xfId="4" applyFont="1" applyBorder="1" applyAlignment="1">
      <alignment horizontal="center" vertical="center"/>
    </xf>
    <xf numFmtId="0" fontId="36" fillId="0" borderId="61" xfId="4" applyFont="1" applyBorder="1" applyAlignment="1">
      <alignment horizontal="center" vertical="center"/>
    </xf>
    <xf numFmtId="0" fontId="36" fillId="0" borderId="62" xfId="4" applyFont="1" applyBorder="1" applyAlignment="1">
      <alignment horizontal="center" vertical="center"/>
    </xf>
    <xf numFmtId="0" fontId="36" fillId="0" borderId="63" xfId="4" applyFont="1" applyBorder="1" applyAlignment="1">
      <alignment horizontal="center" vertical="center"/>
    </xf>
    <xf numFmtId="0" fontId="42" fillId="0" borderId="116" xfId="4" applyFont="1" applyBorder="1" applyAlignment="1">
      <alignment horizontal="left" vertical="top" wrapText="1"/>
    </xf>
    <xf numFmtId="0" fontId="42" fillId="0" borderId="81" xfId="4" applyFont="1" applyBorder="1" applyAlignment="1">
      <alignment horizontal="left" vertical="top" wrapText="1"/>
    </xf>
    <xf numFmtId="0" fontId="42" fillId="0" borderId="117" xfId="4" applyFont="1" applyBorder="1" applyAlignment="1">
      <alignment horizontal="left" vertical="top" wrapText="1"/>
    </xf>
    <xf numFmtId="0" fontId="36" fillId="0" borderId="60" xfId="4" applyFont="1" applyBorder="1" applyAlignment="1">
      <alignment horizontal="center" vertical="center"/>
    </xf>
    <xf numFmtId="0" fontId="36" fillId="0" borderId="24" xfId="4" applyFont="1" applyBorder="1" applyAlignment="1">
      <alignment horizontal="center" vertical="center"/>
    </xf>
    <xf numFmtId="0" fontId="36" fillId="0" borderId="58" xfId="4" applyFont="1" applyBorder="1" applyAlignment="1">
      <alignment horizontal="center" vertical="center"/>
    </xf>
    <xf numFmtId="0" fontId="55" fillId="0" borderId="27" xfId="4" applyFont="1" applyBorder="1" applyAlignment="1">
      <alignment horizontal="center" vertical="center" wrapText="1"/>
    </xf>
    <xf numFmtId="0" fontId="55" fillId="0" borderId="21" xfId="4" applyFont="1" applyBorder="1" applyAlignment="1">
      <alignment horizontal="center" vertical="center" wrapText="1"/>
    </xf>
    <xf numFmtId="0" fontId="55" fillId="0" borderId="28" xfId="4" applyFont="1" applyBorder="1" applyAlignment="1">
      <alignment horizontal="center" vertical="center" wrapText="1"/>
    </xf>
    <xf numFmtId="0" fontId="42" fillId="0" borderId="28" xfId="4" applyFont="1" applyBorder="1" applyAlignment="1">
      <alignment horizontal="left" vertical="center" wrapText="1"/>
    </xf>
    <xf numFmtId="0" fontId="42" fillId="0" borderId="64" xfId="4" applyFont="1" applyBorder="1" applyAlignment="1">
      <alignment horizontal="center" vertical="center"/>
    </xf>
    <xf numFmtId="0" fontId="42" fillId="0" borderId="65" xfId="4" applyFont="1" applyBorder="1" applyAlignment="1">
      <alignment horizontal="center" vertical="center"/>
    </xf>
    <xf numFmtId="0" fontId="42" fillId="0" borderId="23" xfId="4" applyFont="1" applyBorder="1" applyAlignment="1">
      <alignment horizontal="center" vertical="center"/>
    </xf>
    <xf numFmtId="0" fontId="42" fillId="0" borderId="66" xfId="4" applyFont="1" applyBorder="1" applyAlignment="1">
      <alignment horizontal="center" vertical="center"/>
    </xf>
    <xf numFmtId="0" fontId="42" fillId="0" borderId="42" xfId="4" applyFont="1" applyBorder="1" applyAlignment="1">
      <alignment horizontal="center" vertical="center"/>
    </xf>
    <xf numFmtId="0" fontId="42" fillId="0" borderId="67" xfId="4" applyFont="1" applyBorder="1" applyAlignment="1">
      <alignment horizontal="center" vertical="center"/>
    </xf>
    <xf numFmtId="0" fontId="42" fillId="0" borderId="68" xfId="4" applyFont="1" applyBorder="1" applyAlignment="1">
      <alignment horizontal="center" vertical="center"/>
    </xf>
    <xf numFmtId="0" fontId="42" fillId="0" borderId="47" xfId="4" applyFont="1" applyBorder="1" applyAlignment="1">
      <alignment horizontal="center" vertical="center"/>
    </xf>
    <xf numFmtId="0" fontId="42" fillId="0" borderId="69" xfId="4" applyFont="1" applyBorder="1" applyAlignment="1">
      <alignment horizontal="center" vertical="center"/>
    </xf>
    <xf numFmtId="0" fontId="36" fillId="0" borderId="5" xfId="4" applyFont="1" applyBorder="1" applyAlignment="1">
      <alignment horizontal="center" vertical="center"/>
    </xf>
    <xf numFmtId="0" fontId="36" fillId="0" borderId="6" xfId="4" applyFont="1" applyBorder="1" applyAlignment="1">
      <alignment horizontal="center" vertical="center"/>
    </xf>
    <xf numFmtId="0" fontId="36" fillId="0" borderId="1" xfId="4" applyFont="1" applyBorder="1" applyAlignment="1">
      <alignment horizontal="center" vertical="center"/>
    </xf>
    <xf numFmtId="0" fontId="42" fillId="0" borderId="21" xfId="4" applyFont="1" applyBorder="1" applyAlignment="1">
      <alignment horizontal="center" vertical="center"/>
    </xf>
    <xf numFmtId="0" fontId="42" fillId="0" borderId="59" xfId="4" applyFont="1" applyBorder="1" applyAlignment="1">
      <alignment horizontal="center" vertical="center"/>
    </xf>
    <xf numFmtId="0" fontId="42" fillId="0" borderId="28" xfId="4" applyFont="1" applyBorder="1" applyAlignment="1">
      <alignment horizontal="center" vertical="center"/>
    </xf>
    <xf numFmtId="0" fontId="53" fillId="0" borderId="0" xfId="4" applyFont="1" applyAlignment="1">
      <alignment horizontal="center" vertical="center"/>
    </xf>
    <xf numFmtId="0" fontId="54" fillId="0" borderId="0" xfId="4" applyFont="1" applyAlignment="1">
      <alignment horizontal="center" vertical="center"/>
    </xf>
    <xf numFmtId="0" fontId="55" fillId="0" borderId="49" xfId="4" applyFont="1" applyBorder="1" applyAlignment="1">
      <alignment horizontal="center" vertical="center" wrapText="1"/>
    </xf>
    <xf numFmtId="0" fontId="55" fillId="0" borderId="23" xfId="4" applyFont="1" applyBorder="1" applyAlignment="1">
      <alignment horizontal="center" vertical="center" wrapText="1"/>
    </xf>
    <xf numFmtId="0" fontId="55" fillId="0" borderId="59" xfId="4" applyFont="1" applyBorder="1" applyAlignment="1">
      <alignment horizontal="center" vertical="center" wrapText="1"/>
    </xf>
    <xf numFmtId="0" fontId="42" fillId="0" borderId="50" xfId="4" quotePrefix="1" applyNumberFormat="1" applyFont="1" applyBorder="1" applyAlignment="1">
      <alignment horizontal="left" vertical="center" wrapText="1"/>
    </xf>
    <xf numFmtId="0" fontId="42" fillId="0" borderId="23" xfId="4" applyNumberFormat="1" applyFont="1" applyBorder="1" applyAlignment="1">
      <alignment horizontal="left" vertical="center" wrapText="1"/>
    </xf>
    <xf numFmtId="0" fontId="42" fillId="0" borderId="59" xfId="4" applyNumberFormat="1" applyFont="1" applyBorder="1" applyAlignment="1">
      <alignment horizontal="left" vertical="center" wrapText="1"/>
    </xf>
    <xf numFmtId="0" fontId="42" fillId="0" borderId="1" xfId="4" applyNumberFormat="1" applyFont="1" applyBorder="1" applyAlignment="1">
      <alignment horizontal="left" vertical="center" wrapText="1"/>
    </xf>
    <xf numFmtId="0" fontId="42" fillId="0" borderId="12" xfId="4" applyNumberFormat="1" applyFont="1" applyBorder="1" applyAlignment="1">
      <alignment horizontal="left" vertical="center" wrapText="1"/>
    </xf>
    <xf numFmtId="0" fontId="42" fillId="0" borderId="26" xfId="4" applyNumberFormat="1" applyFont="1" applyBorder="1" applyAlignment="1">
      <alignment horizontal="left" vertical="center" wrapText="1"/>
    </xf>
    <xf numFmtId="0" fontId="21" fillId="0" borderId="0" xfId="1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65" fillId="0" borderId="11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3" fillId="0" borderId="1" xfId="1" applyFont="1" applyBorder="1" applyAlignment="1">
      <alignment horizontal="left" vertical="top" wrapText="1"/>
    </xf>
    <xf numFmtId="0" fontId="3" fillId="0" borderId="5" xfId="1" applyFont="1" applyFill="1" applyBorder="1" applyAlignment="1">
      <alignment horizontal="left" vertical="top" wrapText="1"/>
    </xf>
    <xf numFmtId="0" fontId="3" fillId="0" borderId="6" xfId="1" applyFont="1" applyFill="1" applyBorder="1" applyAlignment="1">
      <alignment horizontal="left" vertical="top" wrapText="1"/>
    </xf>
    <xf numFmtId="0" fontId="3" fillId="0" borderId="1" xfId="1" applyFont="1" applyFill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/>
    </xf>
    <xf numFmtId="0" fontId="3" fillId="0" borderId="6" xfId="1" applyFont="1" applyBorder="1" applyAlignment="1">
      <alignment horizontal="left" vertical="top"/>
    </xf>
    <xf numFmtId="0" fontId="3" fillId="0" borderId="1" xfId="1" applyFont="1" applyBorder="1" applyAlignment="1">
      <alignment horizontal="left" vertical="top"/>
    </xf>
    <xf numFmtId="0" fontId="23" fillId="3" borderId="5" xfId="1" applyFont="1" applyFill="1" applyBorder="1" applyAlignment="1">
      <alignment horizontal="center" vertical="center" wrapText="1"/>
    </xf>
    <xf numFmtId="0" fontId="23" fillId="3" borderId="6" xfId="1" applyFont="1" applyFill="1" applyBorder="1" applyAlignment="1">
      <alignment horizontal="center" vertical="center" wrapText="1"/>
    </xf>
    <xf numFmtId="0" fontId="23" fillId="3" borderId="1" xfId="1" applyFont="1" applyFill="1" applyBorder="1" applyAlignment="1">
      <alignment horizontal="center" vertical="center" wrapText="1"/>
    </xf>
    <xf numFmtId="0" fontId="4" fillId="6" borderId="121" xfId="1" quotePrefix="1" applyFont="1" applyFill="1" applyBorder="1" applyAlignment="1">
      <alignment horizontal="left" vertical="center"/>
    </xf>
    <xf numFmtId="0" fontId="4" fillId="6" borderId="124" xfId="1" quotePrefix="1" applyFont="1" applyFill="1" applyBorder="1" applyAlignment="1">
      <alignment horizontal="left" vertical="center"/>
    </xf>
    <xf numFmtId="0" fontId="4" fillId="6" borderId="121" xfId="1" applyFont="1" applyFill="1" applyBorder="1" applyAlignment="1">
      <alignment horizontal="left" vertical="center"/>
    </xf>
    <xf numFmtId="0" fontId="4" fillId="6" borderId="124" xfId="1" applyFont="1" applyFill="1" applyBorder="1" applyAlignment="1">
      <alignment horizontal="left" vertical="center"/>
    </xf>
    <xf numFmtId="165" fontId="4" fillId="6" borderId="121" xfId="2" applyNumberFormat="1" applyFont="1" applyFill="1" applyBorder="1" applyAlignment="1">
      <alignment horizontal="left" vertical="center"/>
    </xf>
    <xf numFmtId="165" fontId="4" fillId="6" borderId="124" xfId="2" applyNumberFormat="1" applyFont="1" applyFill="1" applyBorder="1" applyAlignment="1">
      <alignment horizontal="left" vertical="center"/>
    </xf>
    <xf numFmtId="0" fontId="2" fillId="0" borderId="70" xfId="1" applyFont="1" applyBorder="1" applyAlignment="1">
      <alignment horizontal="left" vertical="center" wrapText="1"/>
    </xf>
    <xf numFmtId="0" fontId="0" fillId="0" borderId="70" xfId="1" quotePrefix="1" applyFont="1" applyBorder="1" applyAlignment="1">
      <alignment horizontal="left" vertical="center"/>
    </xf>
    <xf numFmtId="0" fontId="0" fillId="0" borderId="71" xfId="1" quotePrefix="1" applyFont="1" applyBorder="1" applyAlignment="1">
      <alignment horizontal="left" vertical="center"/>
    </xf>
    <xf numFmtId="0" fontId="2" fillId="0" borderId="70" xfId="1" quotePrefix="1" applyFont="1" applyBorder="1" applyAlignment="1">
      <alignment horizontal="left" vertical="center"/>
    </xf>
    <xf numFmtId="0" fontId="2" fillId="0" borderId="71" xfId="1" quotePrefix="1" applyFont="1" applyBorder="1" applyAlignment="1">
      <alignment horizontal="left" vertical="center"/>
    </xf>
    <xf numFmtId="0" fontId="2" fillId="0" borderId="70" xfId="1" applyFont="1" applyBorder="1" applyAlignment="1">
      <alignment horizontal="left" vertical="center"/>
    </xf>
    <xf numFmtId="0" fontId="2" fillId="0" borderId="70" xfId="1" quotePrefix="1" applyNumberFormat="1" applyFont="1" applyBorder="1" applyAlignment="1">
      <alignment horizontal="left" vertical="center"/>
    </xf>
    <xf numFmtId="0" fontId="0" fillId="0" borderId="70" xfId="1" quotePrefix="1" applyNumberFormat="1" applyFont="1" applyBorder="1" applyAlignment="1">
      <alignment horizontal="left" vertical="center"/>
    </xf>
    <xf numFmtId="0" fontId="0" fillId="0" borderId="71" xfId="1" quotePrefix="1" applyNumberFormat="1" applyFont="1" applyBorder="1" applyAlignment="1">
      <alignment horizontal="left" vertical="center"/>
    </xf>
    <xf numFmtId="0" fontId="15" fillId="0" borderId="10" xfId="1" applyFont="1" applyBorder="1" applyAlignment="1">
      <alignment horizontal="left" vertical="center"/>
    </xf>
    <xf numFmtId="0" fontId="15" fillId="0" borderId="0" xfId="1" applyFont="1" applyBorder="1" applyAlignment="1">
      <alignment horizontal="left" vertical="center"/>
    </xf>
    <xf numFmtId="0" fontId="15" fillId="0" borderId="3" xfId="1" applyFont="1" applyBorder="1" applyAlignment="1">
      <alignment horizontal="left" vertical="center"/>
    </xf>
    <xf numFmtId="0" fontId="0" fillId="0" borderId="0" xfId="1" applyFont="1" applyBorder="1" applyAlignment="1">
      <alignment horizontal="left" vertical="center"/>
    </xf>
    <xf numFmtId="0" fontId="0" fillId="0" borderId="3" xfId="1" applyFont="1" applyBorder="1" applyAlignment="1">
      <alignment horizontal="left" vertical="center"/>
    </xf>
    <xf numFmtId="0" fontId="0" fillId="0" borderId="12" xfId="1" applyFont="1" applyBorder="1" applyAlignment="1">
      <alignment horizontal="center" vertical="center"/>
    </xf>
    <xf numFmtId="0" fontId="0" fillId="0" borderId="5" xfId="1" applyFont="1" applyBorder="1" applyAlignment="1">
      <alignment horizontal="center" vertical="center"/>
    </xf>
    <xf numFmtId="0" fontId="0" fillId="0" borderId="6" xfId="1" applyFont="1" applyBorder="1" applyAlignment="1">
      <alignment horizontal="center" vertical="center"/>
    </xf>
    <xf numFmtId="0" fontId="0" fillId="0" borderId="1" xfId="1" applyFont="1" applyBorder="1" applyAlignment="1">
      <alignment horizontal="center" vertical="center"/>
    </xf>
    <xf numFmtId="0" fontId="2" fillId="0" borderId="5" xfId="1" applyFont="1" applyBorder="1" applyAlignment="1">
      <alignment horizontal="left" vertical="center"/>
    </xf>
    <xf numFmtId="0" fontId="0" fillId="0" borderId="6" xfId="1" quotePrefix="1" applyFont="1" applyBorder="1" applyAlignment="1">
      <alignment horizontal="left" vertical="center"/>
    </xf>
    <xf numFmtId="0" fontId="0" fillId="0" borderId="1" xfId="1" quotePrefix="1" applyFont="1" applyBorder="1" applyAlignment="1">
      <alignment horizontal="left" vertical="center"/>
    </xf>
    <xf numFmtId="0" fontId="2" fillId="0" borderId="5" xfId="1" applyFont="1" applyBorder="1" applyAlignment="1">
      <alignment horizontal="center" vertical="center"/>
    </xf>
    <xf numFmtId="0" fontId="15" fillId="0" borderId="7" xfId="1" applyFont="1" applyFill="1" applyBorder="1" applyAlignment="1">
      <alignment horizontal="left" vertical="center" wrapText="1"/>
    </xf>
    <xf numFmtId="0" fontId="15" fillId="0" borderId="13" xfId="1" applyFont="1" applyFill="1" applyBorder="1" applyAlignment="1">
      <alignment horizontal="left" vertical="center" wrapText="1"/>
    </xf>
    <xf numFmtId="0" fontId="0" fillId="0" borderId="2" xfId="1" quotePrefix="1" applyFont="1" applyFill="1" applyBorder="1" applyAlignment="1">
      <alignment horizontal="center" vertical="center"/>
    </xf>
    <xf numFmtId="0" fontId="0" fillId="0" borderId="4" xfId="1" quotePrefix="1" applyFont="1" applyFill="1" applyBorder="1" applyAlignment="1">
      <alignment horizontal="center" vertical="center"/>
    </xf>
    <xf numFmtId="0" fontId="0" fillId="0" borderId="5" xfId="1" quotePrefix="1" applyFont="1" applyBorder="1" applyAlignment="1">
      <alignment horizontal="left" vertical="center"/>
    </xf>
    <xf numFmtId="0" fontId="3" fillId="0" borderId="10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3" fillId="0" borderId="3" xfId="2" applyFont="1" applyBorder="1" applyAlignment="1">
      <alignment vertical="center"/>
    </xf>
    <xf numFmtId="0" fontId="3" fillId="0" borderId="10" xfId="2" applyFont="1" applyBorder="1" applyAlignment="1">
      <alignment horizontal="left" vertical="center"/>
    </xf>
    <xf numFmtId="0" fontId="3" fillId="0" borderId="13" xfId="2" applyFont="1" applyBorder="1" applyAlignment="1">
      <alignment horizontal="left" vertical="center"/>
    </xf>
    <xf numFmtId="0" fontId="3" fillId="0" borderId="0" xfId="2" quotePrefix="1" applyFont="1" applyBorder="1" applyAlignment="1">
      <alignment horizontal="left" vertical="center"/>
    </xf>
    <xf numFmtId="0" fontId="3" fillId="0" borderId="14" xfId="2" quotePrefix="1" applyFont="1" applyBorder="1" applyAlignment="1">
      <alignment horizontal="left" vertical="center"/>
    </xf>
    <xf numFmtId="0" fontId="29" fillId="0" borderId="2" xfId="2" applyFont="1" applyBorder="1" applyAlignment="1">
      <alignment horizontal="left" vertical="center"/>
    </xf>
    <xf numFmtId="0" fontId="29" fillId="0" borderId="4" xfId="2" applyFont="1" applyBorder="1" applyAlignment="1">
      <alignment horizontal="left" vertical="center"/>
    </xf>
    <xf numFmtId="0" fontId="15" fillId="0" borderId="10" xfId="2" applyFont="1" applyBorder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15" fillId="0" borderId="0" xfId="2" applyFont="1" applyBorder="1" applyAlignment="1">
      <alignment horizontal="center" vertical="center"/>
    </xf>
    <xf numFmtId="0" fontId="15" fillId="0" borderId="3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3" fillId="0" borderId="0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0" xfId="2" applyFont="1" applyBorder="1" applyAlignment="1">
      <alignment horizontal="left" vertical="center"/>
    </xf>
    <xf numFmtId="0" fontId="3" fillId="0" borderId="3" xfId="2" applyFont="1" applyBorder="1" applyAlignment="1">
      <alignment horizontal="left" vertical="center"/>
    </xf>
    <xf numFmtId="0" fontId="0" fillId="0" borderId="0" xfId="2" applyFont="1" applyBorder="1" applyAlignment="1">
      <alignment horizontal="center" vertical="center"/>
    </xf>
    <xf numFmtId="0" fontId="0" fillId="0" borderId="3" xfId="2" applyFont="1" applyBorder="1" applyAlignment="1">
      <alignment horizontal="center" vertical="center"/>
    </xf>
    <xf numFmtId="0" fontId="66" fillId="0" borderId="13" xfId="0" applyFont="1" applyBorder="1" applyAlignment="1">
      <alignment horizontal="left" vertical="center"/>
    </xf>
    <xf numFmtId="0" fontId="66" fillId="0" borderId="14" xfId="0" applyFont="1" applyBorder="1" applyAlignment="1">
      <alignment horizontal="left" vertical="center"/>
    </xf>
    <xf numFmtId="0" fontId="66" fillId="0" borderId="4" xfId="0" applyFont="1" applyBorder="1" applyAlignment="1">
      <alignment horizontal="left" vertical="center"/>
    </xf>
    <xf numFmtId="0" fontId="2" fillId="0" borderId="10" xfId="2" applyFont="1" applyBorder="1" applyAlignment="1">
      <alignment horizontal="center" vertical="center"/>
    </xf>
    <xf numFmtId="0" fontId="66" fillId="0" borderId="10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0" fontId="66" fillId="0" borderId="3" xfId="0" applyFont="1" applyBorder="1" applyAlignment="1">
      <alignment horizontal="left" vertical="center"/>
    </xf>
    <xf numFmtId="0" fontId="15" fillId="0" borderId="76" xfId="2" applyFont="1" applyBorder="1" applyAlignment="1">
      <alignment horizontal="center" vertical="center"/>
    </xf>
    <xf numFmtId="0" fontId="15" fillId="0" borderId="80" xfId="2" applyFont="1" applyBorder="1" applyAlignment="1">
      <alignment horizontal="center" vertical="center"/>
    </xf>
    <xf numFmtId="0" fontId="15" fillId="0" borderId="77" xfId="2" applyFont="1" applyBorder="1" applyAlignment="1">
      <alignment horizontal="center" vertical="center"/>
    </xf>
    <xf numFmtId="0" fontId="2" fillId="0" borderId="10" xfId="2" applyFont="1" applyBorder="1" applyAlignment="1">
      <alignment horizontal="left" vertical="center"/>
    </xf>
    <xf numFmtId="0" fontId="15" fillId="0" borderId="0" xfId="2" applyFont="1" applyBorder="1" applyAlignment="1">
      <alignment horizontal="left" vertical="center"/>
    </xf>
    <xf numFmtId="0" fontId="15" fillId="0" borderId="3" xfId="2" applyFont="1" applyBorder="1" applyAlignment="1">
      <alignment horizontal="left" vertical="center"/>
    </xf>
    <xf numFmtId="0" fontId="2" fillId="0" borderId="0" xfId="2" applyFont="1" applyBorder="1" applyAlignment="1">
      <alignment horizontal="left" vertical="center"/>
    </xf>
    <xf numFmtId="0" fontId="2" fillId="0" borderId="3" xfId="2" applyFont="1" applyBorder="1" applyAlignment="1">
      <alignment horizontal="left" vertical="center"/>
    </xf>
    <xf numFmtId="0" fontId="3" fillId="0" borderId="35" xfId="2" quotePrefix="1" applyFont="1" applyBorder="1" applyAlignment="1">
      <alignment horizontal="left" vertical="center"/>
    </xf>
    <xf numFmtId="0" fontId="3" fillId="0" borderId="73" xfId="2" applyFont="1" applyBorder="1" applyAlignment="1">
      <alignment horizontal="left" vertical="center"/>
    </xf>
    <xf numFmtId="0" fontId="3" fillId="0" borderId="13" xfId="2" applyFont="1" applyBorder="1" applyAlignment="1">
      <alignment horizontal="center" vertical="center"/>
    </xf>
    <xf numFmtId="0" fontId="3" fillId="0" borderId="14" xfId="2" applyFont="1" applyBorder="1" applyAlignment="1">
      <alignment horizontal="center" vertical="center"/>
    </xf>
    <xf numFmtId="0" fontId="3" fillId="0" borderId="4" xfId="2" applyFont="1" applyBorder="1" applyAlignment="1">
      <alignment horizontal="center" vertical="center"/>
    </xf>
    <xf numFmtId="0" fontId="3" fillId="0" borderId="2" xfId="2" applyFont="1" applyBorder="1" applyAlignment="1">
      <alignment horizontal="left" vertical="center"/>
    </xf>
    <xf numFmtId="0" fontId="3" fillId="0" borderId="4" xfId="2" applyFont="1" applyBorder="1" applyAlignment="1">
      <alignment horizontal="left" vertical="center"/>
    </xf>
    <xf numFmtId="0" fontId="29" fillId="0" borderId="75" xfId="2" applyFont="1" applyBorder="1" applyAlignment="1">
      <alignment horizontal="left" vertical="center"/>
    </xf>
    <xf numFmtId="0" fontId="3" fillId="0" borderId="91" xfId="2" applyFont="1" applyBorder="1" applyAlignment="1">
      <alignment horizontal="center" vertical="top"/>
    </xf>
    <xf numFmtId="0" fontId="3" fillId="0" borderId="92" xfId="2" applyFont="1" applyBorder="1" applyAlignment="1">
      <alignment horizontal="center" vertical="top"/>
    </xf>
    <xf numFmtId="0" fontId="3" fillId="0" borderId="131" xfId="2" applyFont="1" applyBorder="1" applyAlignment="1">
      <alignment horizontal="center" vertical="top"/>
    </xf>
    <xf numFmtId="0" fontId="86" fillId="0" borderId="122" xfId="2" applyFont="1" applyBorder="1" applyAlignment="1">
      <alignment horizontal="left" vertical="center" wrapText="1"/>
    </xf>
    <xf numFmtId="0" fontId="12" fillId="0" borderId="142" xfId="2" applyFont="1" applyBorder="1" applyAlignment="1">
      <alignment horizontal="center" vertical="center" wrapText="1"/>
    </xf>
    <xf numFmtId="0" fontId="84" fillId="0" borderId="0" xfId="2" applyFont="1" applyAlignment="1">
      <alignment horizontal="center" vertical="center" wrapText="1"/>
    </xf>
    <xf numFmtId="0" fontId="87" fillId="7" borderId="148" xfId="2" applyFont="1" applyFill="1" applyBorder="1" applyAlignment="1">
      <alignment horizontal="center" vertical="center"/>
    </xf>
    <xf numFmtId="0" fontId="87" fillId="7" borderId="0" xfId="2" applyFont="1" applyFill="1" applyAlignment="1">
      <alignment horizontal="left" vertical="center"/>
    </xf>
    <xf numFmtId="0" fontId="86" fillId="7" borderId="149" xfId="2" applyFont="1" applyFill="1" applyBorder="1" applyAlignment="1">
      <alignment horizontal="center" vertical="center" wrapText="1"/>
    </xf>
    <xf numFmtId="0" fontId="86" fillId="7" borderId="151" xfId="2" applyFont="1" applyFill="1" applyBorder="1" applyAlignment="1">
      <alignment horizontal="center" vertical="center" wrapText="1"/>
    </xf>
    <xf numFmtId="0" fontId="86" fillId="7" borderId="150" xfId="2" applyFont="1" applyFill="1" applyBorder="1" applyAlignment="1">
      <alignment horizontal="center" vertical="center" wrapText="1"/>
    </xf>
    <xf numFmtId="0" fontId="86" fillId="7" borderId="152" xfId="2" applyFont="1" applyFill="1" applyBorder="1" applyAlignment="1">
      <alignment horizontal="center" vertical="center" wrapText="1"/>
    </xf>
    <xf numFmtId="0" fontId="86" fillId="7" borderId="132" xfId="2" applyFont="1" applyFill="1" applyBorder="1" applyAlignment="1">
      <alignment horizontal="center" vertical="center" wrapText="1"/>
    </xf>
    <xf numFmtId="0" fontId="86" fillId="7" borderId="123" xfId="2" applyFont="1" applyFill="1" applyBorder="1" applyAlignment="1">
      <alignment horizontal="center" vertical="center" wrapText="1"/>
    </xf>
    <xf numFmtId="0" fontId="86" fillId="7" borderId="121" xfId="2" applyFont="1" applyFill="1" applyBorder="1" applyAlignment="1">
      <alignment horizontal="center" vertical="center" wrapText="1"/>
    </xf>
    <xf numFmtId="0" fontId="86" fillId="7" borderId="124" xfId="2" applyFont="1" applyFill="1" applyBorder="1" applyAlignment="1">
      <alignment horizontal="center" vertical="center" wrapText="1"/>
    </xf>
    <xf numFmtId="0" fontId="86" fillId="7" borderId="122" xfId="2" applyFont="1" applyFill="1" applyBorder="1" applyAlignment="1">
      <alignment horizontal="center" vertical="center" wrapText="1"/>
    </xf>
    <xf numFmtId="0" fontId="86" fillId="7" borderId="122" xfId="2" applyFont="1" applyFill="1" applyBorder="1" applyAlignment="1">
      <alignment horizontal="center" vertical="center"/>
    </xf>
  </cellXfs>
  <cellStyles count="29">
    <cellStyle name="%" xfId="8"/>
    <cellStyle name="_Copy of Template CMDL RBS6201" xfId="9"/>
    <cellStyle name="_MDN017W Pancing 3107 32 64" xfId="10"/>
    <cellStyle name="0,0_x000d__x000a_NA_x000d__x000a_" xfId="1"/>
    <cellStyle name="0,0_x000d__x000a_NA_x000d__x000a_ 2" xfId="2"/>
    <cellStyle name="0,0_x000d__x000a_NA_x000d__x000a__BELAWAN ESR_new banget" xfId="3"/>
    <cellStyle name="Comma" xfId="25" builtinId="3"/>
    <cellStyle name="Comma [0] 2" xfId="26"/>
    <cellStyle name="Comma [0] 3" xfId="28"/>
    <cellStyle name="Comma 2" xfId="11"/>
    <cellStyle name="Grey" xfId="12"/>
    <cellStyle name="Header - Style1" xfId="13"/>
    <cellStyle name="Heading" xfId="14"/>
    <cellStyle name="Hyperlink" xfId="6" builtinId="8"/>
    <cellStyle name="Input [yellow]" xfId="15"/>
    <cellStyle name="Normal" xfId="0" builtinId="0"/>
    <cellStyle name="Normal - Style1" xfId="16"/>
    <cellStyle name="Normal 2" xfId="4"/>
    <cellStyle name="Normal 3" xfId="5"/>
    <cellStyle name="Normal 4" xfId="7"/>
    <cellStyle name="Normal 5" xfId="17"/>
    <cellStyle name="Normal 8" xfId="27"/>
    <cellStyle name="Percent [2]" xfId="18"/>
    <cellStyle name="Table" xfId="19"/>
    <cellStyle name="Tusental_NPV" xfId="20"/>
    <cellStyle name="Valuta_NPV" xfId="21"/>
    <cellStyle name="VerdiProductNo" xfId="22"/>
    <cellStyle name="VerdiQuantity" xfId="23"/>
    <cellStyle name="WHead - Style2" xfId="2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23.xml"/><Relationship Id="rId50" Type="http://schemas.openxmlformats.org/officeDocument/2006/relationships/externalLink" Target="externalLinks/externalLink26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2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41" Type="http://schemas.openxmlformats.org/officeDocument/2006/relationships/externalLink" Target="externalLinks/externalLink17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16.xml"/><Relationship Id="rId45" Type="http://schemas.openxmlformats.org/officeDocument/2006/relationships/externalLink" Target="externalLinks/externalLink21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49" Type="http://schemas.openxmlformats.org/officeDocument/2006/relationships/externalLink" Target="externalLinks/externalLink2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4" Type="http://schemas.openxmlformats.org/officeDocument/2006/relationships/externalLink" Target="externalLinks/externalLink20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2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7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checked="Checked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checked="Checked" lockText="1" noThreeD="1"/>
</file>

<file path=xl/ctrlProps/ctrlProp115.xml><?xml version="1.0" encoding="utf-8"?>
<formControlPr xmlns="http://schemas.microsoft.com/office/spreadsheetml/2009/9/main" objectType="CheckBox" checked="Checked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checked="Checked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checked="Checked" lockText="1" noThreeD="1"/>
</file>

<file path=xl/ctrlProps/ctrlProp121.xml><?xml version="1.0" encoding="utf-8"?>
<formControlPr xmlns="http://schemas.microsoft.com/office/spreadsheetml/2009/9/main" objectType="CheckBox" checked="Checked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checked="Checked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microsoft.com/office/2007/relationships/hdphoto" Target="../media/hdphoto1.wdp"/><Relationship Id="rId1" Type="http://schemas.openxmlformats.org/officeDocument/2006/relationships/image" Target="../media/image16.png"/><Relationship Id="rId6" Type="http://schemas.microsoft.com/office/2007/relationships/hdphoto" Target="../media/hdphoto3.wdp"/><Relationship Id="rId5" Type="http://schemas.openxmlformats.org/officeDocument/2006/relationships/image" Target="../media/image18.png"/><Relationship Id="rId4" Type="http://schemas.microsoft.com/office/2007/relationships/hdphoto" Target="../media/hdphoto2.wdp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microsoft.com/office/2007/relationships/hdphoto" Target="../media/hdphoto4.wdp"/><Relationship Id="rId1" Type="http://schemas.openxmlformats.org/officeDocument/2006/relationships/image" Target="../media/image19.png"/><Relationship Id="rId4" Type="http://schemas.microsoft.com/office/2007/relationships/hdphoto" Target="../media/hdphoto5.wd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microsoft.com/office/2007/relationships/hdphoto" Target="../media/hdphoto6.wdp"/><Relationship Id="rId1" Type="http://schemas.openxmlformats.org/officeDocument/2006/relationships/image" Target="../media/image21.png"/><Relationship Id="rId4" Type="http://schemas.microsoft.com/office/2007/relationships/hdphoto" Target="../media/hdphoto1.wd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4.png"/><Relationship Id="rId7" Type="http://schemas.openxmlformats.org/officeDocument/2006/relationships/image" Target="../media/image26.png"/><Relationship Id="rId2" Type="http://schemas.microsoft.com/office/2007/relationships/hdphoto" Target="../media/hdphoto7.wdp"/><Relationship Id="rId1" Type="http://schemas.openxmlformats.org/officeDocument/2006/relationships/image" Target="../media/image23.png"/><Relationship Id="rId6" Type="http://schemas.microsoft.com/office/2007/relationships/hdphoto" Target="../media/hdphoto9.wdp"/><Relationship Id="rId11" Type="http://schemas.microsoft.com/office/2007/relationships/hdphoto" Target="../media/hdphoto11.wdp"/><Relationship Id="rId5" Type="http://schemas.openxmlformats.org/officeDocument/2006/relationships/image" Target="../media/image25.png"/><Relationship Id="rId10" Type="http://schemas.openxmlformats.org/officeDocument/2006/relationships/image" Target="../media/image28.png"/><Relationship Id="rId4" Type="http://schemas.microsoft.com/office/2007/relationships/hdphoto" Target="../media/hdphoto8.wdp"/><Relationship Id="rId9" Type="http://schemas.microsoft.com/office/2007/relationships/hdphoto" Target="../media/hdphoto10.wdp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microsoft.com/office/2007/relationships/hdphoto" Target="../media/hdphoto12.wdp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microsoft.com/office/2007/relationships/hdphoto" Target="../media/hdphoto13.wdp"/><Relationship Id="rId1" Type="http://schemas.openxmlformats.org/officeDocument/2006/relationships/image" Target="../media/image31.png"/><Relationship Id="rId4" Type="http://schemas.microsoft.com/office/2007/relationships/hdphoto" Target="../media/hdphoto14.wd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jpeg"/><Relationship Id="rId1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</xdr:row>
      <xdr:rowOff>38100</xdr:rowOff>
    </xdr:from>
    <xdr:to>
      <xdr:col>2</xdr:col>
      <xdr:colOff>9525</xdr:colOff>
      <xdr:row>3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38175" y="419100"/>
          <a:ext cx="1428750" cy="285750"/>
        </a:xfrm>
        <a:prstGeom prst="rect">
          <a:avLst/>
        </a:prstGeom>
        <a:solidFill>
          <a:srgbClr val="92D050"/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XL </a:t>
          </a:r>
          <a:r>
            <a:rPr lang="en-US" sz="1100" b="1" baseline="0">
              <a:solidFill>
                <a:sysClr val="windowText" lastClr="000000"/>
              </a:solidFill>
            </a:rPr>
            <a:t> DATA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14</xdr:row>
      <xdr:rowOff>47625</xdr:rowOff>
    </xdr:from>
    <xdr:to>
      <xdr:col>1</xdr:col>
      <xdr:colOff>95250</xdr:colOff>
      <xdr:row>15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552575"/>
          <a:ext cx="1428750" cy="285750"/>
        </a:xfrm>
        <a:prstGeom prst="rect">
          <a:avLst/>
        </a:prstGeom>
        <a:solidFill>
          <a:srgbClr val="00B0F0"/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002060"/>
              </a:solidFill>
            </a:rPr>
            <a:t>TBG.SYS</a:t>
          </a:r>
          <a:r>
            <a:rPr lang="en-US" sz="1100" b="1" baseline="0">
              <a:solidFill>
                <a:srgbClr val="002060"/>
              </a:solidFill>
            </a:rPr>
            <a:t> DATA</a:t>
          </a:r>
          <a:endParaRPr lang="en-US" sz="1100" b="1">
            <a:solidFill>
              <a:srgbClr val="002060"/>
            </a:solidFill>
          </a:endParaRPr>
        </a:p>
        <a:p>
          <a:pPr algn="ctr"/>
          <a:endParaRPr lang="en-US" sz="11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56030</xdr:rowOff>
    </xdr:from>
    <xdr:to>
      <xdr:col>1</xdr:col>
      <xdr:colOff>95250</xdr:colOff>
      <xdr:row>22</xdr:row>
      <xdr:rowOff>151280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0" y="4146177"/>
          <a:ext cx="1428750" cy="2857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rgbClr val="00B0F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002060"/>
              </a:solidFill>
            </a:rPr>
            <a:t>ESR DATA</a:t>
          </a:r>
        </a:p>
        <a:p>
          <a:pPr algn="ctr"/>
          <a:endParaRPr lang="en-US" sz="11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163286</xdr:colOff>
      <xdr:row>0</xdr:row>
      <xdr:rowOff>108858</xdr:rowOff>
    </xdr:from>
    <xdr:to>
      <xdr:col>1</xdr:col>
      <xdr:colOff>227187</xdr:colOff>
      <xdr:row>3</xdr:row>
      <xdr:rowOff>332015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3286" y="108858"/>
          <a:ext cx="1424615" cy="10395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76200</xdr:rowOff>
    </xdr:from>
    <xdr:to>
      <xdr:col>5</xdr:col>
      <xdr:colOff>3086100</xdr:colOff>
      <xdr:row>27</xdr:row>
      <xdr:rowOff>123825</xdr:rowOff>
    </xdr:to>
    <xdr:grpSp>
      <xdr:nvGrpSpPr>
        <xdr:cNvPr id="3703" name="Group 7">
          <a:extLst>
            <a:ext uri="{FF2B5EF4-FFF2-40B4-BE49-F238E27FC236}">
              <a16:creationId xmlns:a16="http://schemas.microsoft.com/office/drawing/2014/main" id="{00000000-0008-0000-0500-0000770E0000}"/>
            </a:ext>
          </a:extLst>
        </xdr:cNvPr>
        <xdr:cNvGrpSpPr>
          <a:grpSpLocks/>
        </xdr:cNvGrpSpPr>
      </xdr:nvGrpSpPr>
      <xdr:grpSpPr bwMode="auto">
        <a:xfrm>
          <a:off x="57150" y="0"/>
          <a:ext cx="9429750" cy="0"/>
          <a:chOff x="6" y="443"/>
          <a:chExt cx="896" cy="169"/>
        </a:xfrm>
      </xdr:grpSpPr>
      <xdr:sp macro="" textlink="">
        <xdr:nvSpPr>
          <xdr:cNvPr id="1027" name="Text Box 3">
            <a:extLst>
              <a:ext uri="{FF2B5EF4-FFF2-40B4-BE49-F238E27FC236}">
                <a16:creationId xmlns:a16="http://schemas.microsoft.com/office/drawing/2014/main" id="{00000000-0008-0000-0500-000003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937364117350" y="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Approved by : XL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</a:t>
            </a:r>
          </a:p>
        </xdr:txBody>
      </xdr:sp>
      <xdr:sp macro="" textlink="">
        <xdr:nvSpPr>
          <xdr:cNvPr id="1028" name="Text Box 4">
            <a:extLst>
              <a:ext uri="{FF2B5EF4-FFF2-40B4-BE49-F238E27FC236}">
                <a16:creationId xmlns:a16="http://schemas.microsoft.com/office/drawing/2014/main" id="{00000000-0008-0000-0500-000004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61050911475" y="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Released to vendor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  <xdr:sp macro="" textlink="">
        <xdr:nvSpPr>
          <xdr:cNvPr id="1029" name="Text Box 5">
            <a:extLst>
              <a:ext uri="{FF2B5EF4-FFF2-40B4-BE49-F238E27FC236}">
                <a16:creationId xmlns:a16="http://schemas.microsoft.com/office/drawing/2014/main" id="{00000000-0008-0000-0500-000005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585125249975" y="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Prepared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PT.</a:t>
            </a:r>
            <a:endParaRPr lang="en-US" sz="11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PIC : </a:t>
            </a:r>
          </a:p>
          <a:p>
            <a:pPr algn="l" rtl="0">
              <a:defRPr sz="1000"/>
            </a:pPr>
            <a:r>
              <a:rPr lang="en-US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 </a:t>
            </a:r>
          </a:p>
          <a:p>
            <a:pPr algn="l" rtl="0">
              <a:defRPr sz="1000"/>
            </a:pPr>
            <a:endParaRPr lang="en-US" sz="11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1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PIC: NANANG S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030" name="Text Box 6">
            <a:extLst>
              <a:ext uri="{FF2B5EF4-FFF2-40B4-BE49-F238E27FC236}">
                <a16:creationId xmlns:a16="http://schemas.microsoft.com/office/drawing/2014/main" id="{00000000-0008-0000-0500-000006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3329455016379" y="0"/>
            <a:ext cx="216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Reviewed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</xdr:grpSp>
    <xdr:clientData/>
  </xdr:twoCellAnchor>
  <xdr:twoCellAnchor>
    <xdr:from>
      <xdr:col>0</xdr:col>
      <xdr:colOff>57150</xdr:colOff>
      <xdr:row>69</xdr:row>
      <xdr:rowOff>0</xdr:rowOff>
    </xdr:from>
    <xdr:to>
      <xdr:col>5</xdr:col>
      <xdr:colOff>2981325</xdr:colOff>
      <xdr:row>69</xdr:row>
      <xdr:rowOff>0</xdr:rowOff>
    </xdr:to>
    <xdr:grpSp>
      <xdr:nvGrpSpPr>
        <xdr:cNvPr id="3704" name="Group 13">
          <a:extLst>
            <a:ext uri="{FF2B5EF4-FFF2-40B4-BE49-F238E27FC236}">
              <a16:creationId xmlns:a16="http://schemas.microsoft.com/office/drawing/2014/main" id="{00000000-0008-0000-0500-0000780E0000}"/>
            </a:ext>
          </a:extLst>
        </xdr:cNvPr>
        <xdr:cNvGrpSpPr>
          <a:grpSpLocks/>
        </xdr:cNvGrpSpPr>
      </xdr:nvGrpSpPr>
      <xdr:grpSpPr bwMode="auto">
        <a:xfrm>
          <a:off x="58674" y="7881257"/>
          <a:ext cx="9533466" cy="0"/>
          <a:chOff x="6" y="443"/>
          <a:chExt cx="896" cy="169"/>
        </a:xfrm>
      </xdr:grpSpPr>
      <xdr:sp macro="" textlink="">
        <xdr:nvSpPr>
          <xdr:cNvPr id="1038" name="Text Box 14">
            <a:extLst>
              <a:ext uri="{FF2B5EF4-FFF2-40B4-BE49-F238E27FC236}">
                <a16:creationId xmlns:a16="http://schemas.microsoft.com/office/drawing/2014/main" id="{00000000-0008-0000-0500-00000E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6844305365" y="6877050"/>
            <a:ext cx="196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Approved by : XL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</a:t>
            </a:r>
          </a:p>
        </xdr:txBody>
      </xdr:sp>
      <xdr:sp macro="" textlink="">
        <xdr:nvSpPr>
          <xdr:cNvPr id="1039" name="Text Box 15">
            <a:extLst>
              <a:ext uri="{FF2B5EF4-FFF2-40B4-BE49-F238E27FC236}">
                <a16:creationId xmlns:a16="http://schemas.microsoft.com/office/drawing/2014/main" id="{00000000-0008-0000-0500-00000F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-11461257487650" y="687705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Released to vendor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  <xdr:sp macro="" textlink="">
        <xdr:nvSpPr>
          <xdr:cNvPr id="1040" name="Text Box 16">
            <a:extLst>
              <a:ext uri="{FF2B5EF4-FFF2-40B4-BE49-F238E27FC236}">
                <a16:creationId xmlns:a16="http://schemas.microsoft.com/office/drawing/2014/main" id="{00000000-0008-0000-0500-000010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1724375" y="6877050"/>
            <a:ext cx="0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Prepared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PT. Inti Samudra Prakarsa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PIC: Herman Effendi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1041" name="Text Box 17">
            <a:extLst>
              <a:ext uri="{FF2B5EF4-FFF2-40B4-BE49-F238E27FC236}">
                <a16:creationId xmlns:a16="http://schemas.microsoft.com/office/drawing/2014/main" id="{00000000-0008-0000-0500-00001104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3823974652173" y="6877050"/>
            <a:ext cx="229" cy="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Reviewed by :</a:t>
            </a: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endParaRPr lang="en-US" sz="1200" b="0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Name :</a:t>
            </a:r>
          </a:p>
          <a:p>
            <a:pPr algn="l" rtl="0">
              <a:defRPr sz="1000"/>
            </a:pPr>
            <a:r>
              <a:rPr lang="en-US" sz="12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Date :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1552575</xdr:colOff>
          <xdr:row>13</xdr:row>
          <xdr:rowOff>85725</xdr:rowOff>
        </xdr:from>
        <xdr:to>
          <xdr:col>1</xdr:col>
          <xdr:colOff>1743075</xdr:colOff>
          <xdr:row>13</xdr:row>
          <xdr:rowOff>228600</xdr:rowOff>
        </xdr:to>
        <xdr:sp macro="" textlink="">
          <xdr:nvSpPr>
            <xdr:cNvPr id="23553" name="Check Box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6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13</xdr:row>
          <xdr:rowOff>76200</xdr:rowOff>
        </xdr:from>
        <xdr:to>
          <xdr:col>6</xdr:col>
          <xdr:colOff>314325</xdr:colOff>
          <xdr:row>13</xdr:row>
          <xdr:rowOff>219075</xdr:rowOff>
        </xdr:to>
        <xdr:sp macro="" textlink="">
          <xdr:nvSpPr>
            <xdr:cNvPr id="23554" name="Check Box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6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457200</xdr:colOff>
          <xdr:row>13</xdr:row>
          <xdr:rowOff>85725</xdr:rowOff>
        </xdr:from>
        <xdr:to>
          <xdr:col>10</xdr:col>
          <xdr:colOff>647700</xdr:colOff>
          <xdr:row>13</xdr:row>
          <xdr:rowOff>228600</xdr:rowOff>
        </xdr:to>
        <xdr:sp macro="" textlink="">
          <xdr:nvSpPr>
            <xdr:cNvPr id="23555" name="Check Box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6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1552575</xdr:colOff>
          <xdr:row>14</xdr:row>
          <xdr:rowOff>228600</xdr:rowOff>
        </xdr:from>
        <xdr:to>
          <xdr:col>1</xdr:col>
          <xdr:colOff>1743075</xdr:colOff>
          <xdr:row>15</xdr:row>
          <xdr:rowOff>114300</xdr:rowOff>
        </xdr:to>
        <xdr:sp macro="" textlink="">
          <xdr:nvSpPr>
            <xdr:cNvPr id="23556" name="Check Box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6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14</xdr:row>
          <xdr:rowOff>228600</xdr:rowOff>
        </xdr:from>
        <xdr:to>
          <xdr:col>6</xdr:col>
          <xdr:colOff>323850</xdr:colOff>
          <xdr:row>15</xdr:row>
          <xdr:rowOff>114300</xdr:rowOff>
        </xdr:to>
        <xdr:sp macro="" textlink="">
          <xdr:nvSpPr>
            <xdr:cNvPr id="23557" name="Check Box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06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22</xdr:row>
          <xdr:rowOff>133350</xdr:rowOff>
        </xdr:from>
        <xdr:to>
          <xdr:col>1</xdr:col>
          <xdr:colOff>1733550</xdr:colOff>
          <xdr:row>23</xdr:row>
          <xdr:rowOff>19050</xdr:rowOff>
        </xdr:to>
        <xdr:sp macro="" textlink="">
          <xdr:nvSpPr>
            <xdr:cNvPr id="23558" name="Check Box 6" hidden="1">
              <a:extLst>
                <a:ext uri="{63B3BB69-23CF-44E3-9099-C40C66FF867C}">
                  <a14:compatExt spid="_x0000_s23558"/>
                </a:ext>
                <a:ext uri="{FF2B5EF4-FFF2-40B4-BE49-F238E27FC236}">
                  <a16:creationId xmlns:a16="http://schemas.microsoft.com/office/drawing/2014/main" id="{00000000-0008-0000-0600-00000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21</xdr:row>
          <xdr:rowOff>133350</xdr:rowOff>
        </xdr:from>
        <xdr:to>
          <xdr:col>1</xdr:col>
          <xdr:colOff>171450</xdr:colOff>
          <xdr:row>22</xdr:row>
          <xdr:rowOff>76200</xdr:rowOff>
        </xdr:to>
        <xdr:sp macro="" textlink="">
          <xdr:nvSpPr>
            <xdr:cNvPr id="23559" name="Check Box 7" hidden="1">
              <a:extLst>
                <a:ext uri="{63B3BB69-23CF-44E3-9099-C40C66FF867C}">
                  <a14:compatExt spid="_x0000_s23559"/>
                </a:ext>
                <a:ext uri="{FF2B5EF4-FFF2-40B4-BE49-F238E27FC236}">
                  <a16:creationId xmlns:a16="http://schemas.microsoft.com/office/drawing/2014/main" id="{00000000-0008-0000-0600-00000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22</xdr:row>
          <xdr:rowOff>133350</xdr:rowOff>
        </xdr:from>
        <xdr:to>
          <xdr:col>1</xdr:col>
          <xdr:colOff>171450</xdr:colOff>
          <xdr:row>23</xdr:row>
          <xdr:rowOff>19050</xdr:rowOff>
        </xdr:to>
        <xdr:sp macro="" textlink="">
          <xdr:nvSpPr>
            <xdr:cNvPr id="23560" name="Check Box 8" hidden="1">
              <a:extLst>
                <a:ext uri="{63B3BB69-23CF-44E3-9099-C40C66FF867C}">
                  <a14:compatExt spid="_x0000_s23560"/>
                </a:ext>
                <a:ext uri="{FF2B5EF4-FFF2-40B4-BE49-F238E27FC236}">
                  <a16:creationId xmlns:a16="http://schemas.microsoft.com/office/drawing/2014/main" id="{00000000-0008-0000-0600-00000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25</xdr:row>
          <xdr:rowOff>200025</xdr:rowOff>
        </xdr:from>
        <xdr:to>
          <xdr:col>1</xdr:col>
          <xdr:colOff>1733550</xdr:colOff>
          <xdr:row>26</xdr:row>
          <xdr:rowOff>85725</xdr:rowOff>
        </xdr:to>
        <xdr:sp macro="" textlink="">
          <xdr:nvSpPr>
            <xdr:cNvPr id="23561" name="Check Box 9" hidden="1">
              <a:extLst>
                <a:ext uri="{63B3BB69-23CF-44E3-9099-C40C66FF867C}">
                  <a14:compatExt spid="_x0000_s23561"/>
                </a:ext>
                <a:ext uri="{FF2B5EF4-FFF2-40B4-BE49-F238E27FC236}">
                  <a16:creationId xmlns:a16="http://schemas.microsoft.com/office/drawing/2014/main" id="{00000000-0008-0000-0600-00000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26</xdr:row>
          <xdr:rowOff>152400</xdr:rowOff>
        </xdr:from>
        <xdr:to>
          <xdr:col>1</xdr:col>
          <xdr:colOff>1733550</xdr:colOff>
          <xdr:row>27</xdr:row>
          <xdr:rowOff>38100</xdr:rowOff>
        </xdr:to>
        <xdr:sp macro="" textlink="">
          <xdr:nvSpPr>
            <xdr:cNvPr id="23562" name="Check Box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06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27</xdr:row>
          <xdr:rowOff>104775</xdr:rowOff>
        </xdr:from>
        <xdr:to>
          <xdr:col>1</xdr:col>
          <xdr:colOff>1733550</xdr:colOff>
          <xdr:row>28</xdr:row>
          <xdr:rowOff>0</xdr:rowOff>
        </xdr:to>
        <xdr:sp macro="" textlink="">
          <xdr:nvSpPr>
            <xdr:cNvPr id="23563" name="Check Box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06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28</xdr:row>
          <xdr:rowOff>57150</xdr:rowOff>
        </xdr:from>
        <xdr:to>
          <xdr:col>1</xdr:col>
          <xdr:colOff>1733550</xdr:colOff>
          <xdr:row>28</xdr:row>
          <xdr:rowOff>200025</xdr:rowOff>
        </xdr:to>
        <xdr:sp macro="" textlink="">
          <xdr:nvSpPr>
            <xdr:cNvPr id="23564" name="Check Box 12" hidden="1">
              <a:extLst>
                <a:ext uri="{63B3BB69-23CF-44E3-9099-C40C66FF867C}">
                  <a14:compatExt spid="_x0000_s23564"/>
                </a:ext>
                <a:ext uri="{FF2B5EF4-FFF2-40B4-BE49-F238E27FC236}">
                  <a16:creationId xmlns:a16="http://schemas.microsoft.com/office/drawing/2014/main" id="{00000000-0008-0000-0600-00000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29</xdr:row>
          <xdr:rowOff>9525</xdr:rowOff>
        </xdr:from>
        <xdr:to>
          <xdr:col>1</xdr:col>
          <xdr:colOff>1733550</xdr:colOff>
          <xdr:row>29</xdr:row>
          <xdr:rowOff>152400</xdr:rowOff>
        </xdr:to>
        <xdr:sp macro="" textlink="">
          <xdr:nvSpPr>
            <xdr:cNvPr id="23565" name="Check Box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06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29</xdr:row>
          <xdr:rowOff>209550</xdr:rowOff>
        </xdr:from>
        <xdr:to>
          <xdr:col>1</xdr:col>
          <xdr:colOff>1733550</xdr:colOff>
          <xdr:row>30</xdr:row>
          <xdr:rowOff>95250</xdr:rowOff>
        </xdr:to>
        <xdr:sp macro="" textlink="">
          <xdr:nvSpPr>
            <xdr:cNvPr id="23566" name="Check Box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06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1533525</xdr:colOff>
          <xdr:row>31</xdr:row>
          <xdr:rowOff>104775</xdr:rowOff>
        </xdr:from>
        <xdr:to>
          <xdr:col>1</xdr:col>
          <xdr:colOff>1724025</xdr:colOff>
          <xdr:row>32</xdr:row>
          <xdr:rowOff>0</xdr:rowOff>
        </xdr:to>
        <xdr:sp macro="" textlink="">
          <xdr:nvSpPr>
            <xdr:cNvPr id="23567" name="Check Box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06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31</xdr:row>
          <xdr:rowOff>104775</xdr:rowOff>
        </xdr:from>
        <xdr:to>
          <xdr:col>6</xdr:col>
          <xdr:colOff>314325</xdr:colOff>
          <xdr:row>32</xdr:row>
          <xdr:rowOff>0</xdr:rowOff>
        </xdr:to>
        <xdr:sp macro="" textlink="">
          <xdr:nvSpPr>
            <xdr:cNvPr id="23568" name="Check Box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06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31</xdr:row>
          <xdr:rowOff>104775</xdr:rowOff>
        </xdr:from>
        <xdr:to>
          <xdr:col>10</xdr:col>
          <xdr:colOff>638175</xdr:colOff>
          <xdr:row>32</xdr:row>
          <xdr:rowOff>0</xdr:rowOff>
        </xdr:to>
        <xdr:sp macro="" textlink="">
          <xdr:nvSpPr>
            <xdr:cNvPr id="23569" name="Check Box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06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476250</xdr:colOff>
          <xdr:row>31</xdr:row>
          <xdr:rowOff>95250</xdr:rowOff>
        </xdr:from>
        <xdr:to>
          <xdr:col>13</xdr:col>
          <xdr:colOff>666750</xdr:colOff>
          <xdr:row>31</xdr:row>
          <xdr:rowOff>238125</xdr:rowOff>
        </xdr:to>
        <xdr:sp macro="" textlink="">
          <xdr:nvSpPr>
            <xdr:cNvPr id="23570" name="Check Box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06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33</xdr:row>
          <xdr:rowOff>9525</xdr:rowOff>
        </xdr:from>
        <xdr:to>
          <xdr:col>1</xdr:col>
          <xdr:colOff>161925</xdr:colOff>
          <xdr:row>33</xdr:row>
          <xdr:rowOff>152400</xdr:rowOff>
        </xdr:to>
        <xdr:sp macro="" textlink="">
          <xdr:nvSpPr>
            <xdr:cNvPr id="23571" name="Check Box 19" hidden="1">
              <a:extLst>
                <a:ext uri="{63B3BB69-23CF-44E3-9099-C40C66FF867C}">
                  <a14:compatExt spid="_x0000_s23571"/>
                </a:ext>
                <a:ext uri="{FF2B5EF4-FFF2-40B4-BE49-F238E27FC236}">
                  <a16:creationId xmlns:a16="http://schemas.microsoft.com/office/drawing/2014/main" id="{00000000-0008-0000-0600-00001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1543050</xdr:colOff>
          <xdr:row>33</xdr:row>
          <xdr:rowOff>9525</xdr:rowOff>
        </xdr:from>
        <xdr:to>
          <xdr:col>1</xdr:col>
          <xdr:colOff>1724025</xdr:colOff>
          <xdr:row>33</xdr:row>
          <xdr:rowOff>152400</xdr:rowOff>
        </xdr:to>
        <xdr:sp macro="" textlink="">
          <xdr:nvSpPr>
            <xdr:cNvPr id="23572" name="Check Box 20" hidden="1">
              <a:extLst>
                <a:ext uri="{63B3BB69-23CF-44E3-9099-C40C66FF867C}">
                  <a14:compatExt spid="_x0000_s23572"/>
                </a:ext>
                <a:ext uri="{FF2B5EF4-FFF2-40B4-BE49-F238E27FC236}">
                  <a16:creationId xmlns:a16="http://schemas.microsoft.com/office/drawing/2014/main" id="{00000000-0008-0000-0600-00001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1552575</xdr:colOff>
          <xdr:row>37</xdr:row>
          <xdr:rowOff>228600</xdr:rowOff>
        </xdr:from>
        <xdr:to>
          <xdr:col>1</xdr:col>
          <xdr:colOff>1733550</xdr:colOff>
          <xdr:row>38</xdr:row>
          <xdr:rowOff>114300</xdr:rowOff>
        </xdr:to>
        <xdr:sp macro="" textlink="">
          <xdr:nvSpPr>
            <xdr:cNvPr id="23573" name="Check Box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06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104775</xdr:colOff>
          <xdr:row>37</xdr:row>
          <xdr:rowOff>228600</xdr:rowOff>
        </xdr:from>
        <xdr:to>
          <xdr:col>6</xdr:col>
          <xdr:colOff>295275</xdr:colOff>
          <xdr:row>38</xdr:row>
          <xdr:rowOff>123825</xdr:rowOff>
        </xdr:to>
        <xdr:sp macro="" textlink="">
          <xdr:nvSpPr>
            <xdr:cNvPr id="23574" name="Check Box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06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37</xdr:row>
          <xdr:rowOff>228600</xdr:rowOff>
        </xdr:from>
        <xdr:to>
          <xdr:col>10</xdr:col>
          <xdr:colOff>619125</xdr:colOff>
          <xdr:row>38</xdr:row>
          <xdr:rowOff>114300</xdr:rowOff>
        </xdr:to>
        <xdr:sp macro="" textlink="">
          <xdr:nvSpPr>
            <xdr:cNvPr id="23575" name="Check Box 23" hidden="1">
              <a:extLst>
                <a:ext uri="{63B3BB69-23CF-44E3-9099-C40C66FF867C}">
                  <a14:compatExt spid="_x0000_s23575"/>
                </a:ext>
                <a:ext uri="{FF2B5EF4-FFF2-40B4-BE49-F238E27FC236}">
                  <a16:creationId xmlns:a16="http://schemas.microsoft.com/office/drawing/2014/main" id="{00000000-0008-0000-0600-00001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49</xdr:row>
          <xdr:rowOff>0</xdr:rowOff>
        </xdr:from>
        <xdr:to>
          <xdr:col>6</xdr:col>
          <xdr:colOff>304800</xdr:colOff>
          <xdr:row>49</xdr:row>
          <xdr:rowOff>133350</xdr:rowOff>
        </xdr:to>
        <xdr:sp macro="" textlink="">
          <xdr:nvSpPr>
            <xdr:cNvPr id="23576" name="Check Box 24" hidden="1">
              <a:extLst>
                <a:ext uri="{63B3BB69-23CF-44E3-9099-C40C66FF867C}">
                  <a14:compatExt spid="_x0000_s23576"/>
                </a:ext>
                <a:ext uri="{FF2B5EF4-FFF2-40B4-BE49-F238E27FC236}">
                  <a16:creationId xmlns:a16="http://schemas.microsoft.com/office/drawing/2014/main" id="{00000000-0008-0000-0600-00001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209550</xdr:colOff>
          <xdr:row>49</xdr:row>
          <xdr:rowOff>0</xdr:rowOff>
        </xdr:from>
        <xdr:to>
          <xdr:col>10</xdr:col>
          <xdr:colOff>400050</xdr:colOff>
          <xdr:row>49</xdr:row>
          <xdr:rowOff>133350</xdr:rowOff>
        </xdr:to>
        <xdr:sp macro="" textlink="">
          <xdr:nvSpPr>
            <xdr:cNvPr id="23577" name="Check Box 25" hidden="1">
              <a:extLst>
                <a:ext uri="{63B3BB69-23CF-44E3-9099-C40C66FF867C}">
                  <a14:compatExt spid="_x0000_s23577"/>
                </a:ext>
                <a:ext uri="{FF2B5EF4-FFF2-40B4-BE49-F238E27FC236}">
                  <a16:creationId xmlns:a16="http://schemas.microsoft.com/office/drawing/2014/main" id="{00000000-0008-0000-0600-00001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50</xdr:row>
          <xdr:rowOff>0</xdr:rowOff>
        </xdr:from>
        <xdr:to>
          <xdr:col>6</xdr:col>
          <xdr:colOff>304800</xdr:colOff>
          <xdr:row>50</xdr:row>
          <xdr:rowOff>142875</xdr:rowOff>
        </xdr:to>
        <xdr:sp macro="" textlink="">
          <xdr:nvSpPr>
            <xdr:cNvPr id="23578" name="Check Box 26" hidden="1">
              <a:extLst>
                <a:ext uri="{63B3BB69-23CF-44E3-9099-C40C66FF867C}">
                  <a14:compatExt spid="_x0000_s23578"/>
                </a:ext>
                <a:ext uri="{FF2B5EF4-FFF2-40B4-BE49-F238E27FC236}">
                  <a16:creationId xmlns:a16="http://schemas.microsoft.com/office/drawing/2014/main" id="{00000000-0008-0000-0600-00001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209550</xdr:colOff>
          <xdr:row>50</xdr:row>
          <xdr:rowOff>0</xdr:rowOff>
        </xdr:from>
        <xdr:to>
          <xdr:col>10</xdr:col>
          <xdr:colOff>390525</xdr:colOff>
          <xdr:row>50</xdr:row>
          <xdr:rowOff>142875</xdr:rowOff>
        </xdr:to>
        <xdr:sp macro="" textlink="">
          <xdr:nvSpPr>
            <xdr:cNvPr id="23579" name="Check Box 27" hidden="1">
              <a:extLst>
                <a:ext uri="{63B3BB69-23CF-44E3-9099-C40C66FF867C}">
                  <a14:compatExt spid="_x0000_s23579"/>
                </a:ext>
                <a:ext uri="{FF2B5EF4-FFF2-40B4-BE49-F238E27FC236}">
                  <a16:creationId xmlns:a16="http://schemas.microsoft.com/office/drawing/2014/main" id="{00000000-0008-0000-0600-00001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60</xdr:row>
          <xdr:rowOff>104775</xdr:rowOff>
        </xdr:from>
        <xdr:to>
          <xdr:col>6</xdr:col>
          <xdr:colOff>304800</xdr:colOff>
          <xdr:row>60</xdr:row>
          <xdr:rowOff>247650</xdr:rowOff>
        </xdr:to>
        <xdr:sp macro="" textlink="">
          <xdr:nvSpPr>
            <xdr:cNvPr id="23580" name="Check Box 28" hidden="1">
              <a:extLst>
                <a:ext uri="{63B3BB69-23CF-44E3-9099-C40C66FF867C}">
                  <a14:compatExt spid="_x0000_s23580"/>
                </a:ext>
                <a:ext uri="{FF2B5EF4-FFF2-40B4-BE49-F238E27FC236}">
                  <a16:creationId xmlns:a16="http://schemas.microsoft.com/office/drawing/2014/main" id="{00000000-0008-0000-0600-00001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60</xdr:row>
          <xdr:rowOff>104775</xdr:rowOff>
        </xdr:from>
        <xdr:to>
          <xdr:col>10</xdr:col>
          <xdr:colOff>638175</xdr:colOff>
          <xdr:row>60</xdr:row>
          <xdr:rowOff>247650</xdr:rowOff>
        </xdr:to>
        <xdr:sp macro="" textlink="">
          <xdr:nvSpPr>
            <xdr:cNvPr id="23581" name="Check Box 29" hidden="1">
              <a:extLst>
                <a:ext uri="{63B3BB69-23CF-44E3-9099-C40C66FF867C}">
                  <a14:compatExt spid="_x0000_s23581"/>
                </a:ext>
                <a:ext uri="{FF2B5EF4-FFF2-40B4-BE49-F238E27FC236}">
                  <a16:creationId xmlns:a16="http://schemas.microsoft.com/office/drawing/2014/main" id="{00000000-0008-0000-0600-00001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87</xdr:row>
          <xdr:rowOff>57150</xdr:rowOff>
        </xdr:from>
        <xdr:to>
          <xdr:col>6</xdr:col>
          <xdr:colOff>304800</xdr:colOff>
          <xdr:row>87</xdr:row>
          <xdr:rowOff>200025</xdr:rowOff>
        </xdr:to>
        <xdr:sp macro="" textlink="">
          <xdr:nvSpPr>
            <xdr:cNvPr id="23582" name="Check Box 30" hidden="1">
              <a:extLst>
                <a:ext uri="{63B3BB69-23CF-44E3-9099-C40C66FF867C}">
                  <a14:compatExt spid="_x0000_s23582"/>
                </a:ext>
                <a:ext uri="{FF2B5EF4-FFF2-40B4-BE49-F238E27FC236}">
                  <a16:creationId xmlns:a16="http://schemas.microsoft.com/office/drawing/2014/main" id="{00000000-0008-0000-0600-00001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457200</xdr:colOff>
          <xdr:row>87</xdr:row>
          <xdr:rowOff>57150</xdr:rowOff>
        </xdr:from>
        <xdr:to>
          <xdr:col>10</xdr:col>
          <xdr:colOff>638175</xdr:colOff>
          <xdr:row>87</xdr:row>
          <xdr:rowOff>200025</xdr:rowOff>
        </xdr:to>
        <xdr:sp macro="" textlink="">
          <xdr:nvSpPr>
            <xdr:cNvPr id="23583" name="Check Box 31" hidden="1">
              <a:extLst>
                <a:ext uri="{63B3BB69-23CF-44E3-9099-C40C66FF867C}">
                  <a14:compatExt spid="_x0000_s23583"/>
                </a:ext>
                <a:ext uri="{FF2B5EF4-FFF2-40B4-BE49-F238E27FC236}">
                  <a16:creationId xmlns:a16="http://schemas.microsoft.com/office/drawing/2014/main" id="{00000000-0008-0000-0600-00001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91</xdr:row>
          <xdr:rowOff>161925</xdr:rowOff>
        </xdr:from>
        <xdr:to>
          <xdr:col>1</xdr:col>
          <xdr:colOff>1762125</xdr:colOff>
          <xdr:row>92</xdr:row>
          <xdr:rowOff>47625</xdr:rowOff>
        </xdr:to>
        <xdr:sp macro="" textlink="">
          <xdr:nvSpPr>
            <xdr:cNvPr id="23584" name="Check Box 32" hidden="1">
              <a:extLst>
                <a:ext uri="{63B3BB69-23CF-44E3-9099-C40C66FF867C}">
                  <a14:compatExt spid="_x0000_s23584"/>
                </a:ext>
                <a:ext uri="{FF2B5EF4-FFF2-40B4-BE49-F238E27FC236}">
                  <a16:creationId xmlns:a16="http://schemas.microsoft.com/office/drawing/2014/main" id="{00000000-0008-0000-0600-00002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266700</xdr:colOff>
          <xdr:row>91</xdr:row>
          <xdr:rowOff>161925</xdr:rowOff>
        </xdr:from>
        <xdr:to>
          <xdr:col>6</xdr:col>
          <xdr:colOff>447675</xdr:colOff>
          <xdr:row>92</xdr:row>
          <xdr:rowOff>47625</xdr:rowOff>
        </xdr:to>
        <xdr:sp macro="" textlink="">
          <xdr:nvSpPr>
            <xdr:cNvPr id="23585" name="Check Box 33" hidden="1">
              <a:extLst>
                <a:ext uri="{63B3BB69-23CF-44E3-9099-C40C66FF867C}">
                  <a14:compatExt spid="_x0000_s23585"/>
                </a:ext>
                <a:ext uri="{FF2B5EF4-FFF2-40B4-BE49-F238E27FC236}">
                  <a16:creationId xmlns:a16="http://schemas.microsoft.com/office/drawing/2014/main" id="{00000000-0008-0000-0600-00002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91</xdr:row>
          <xdr:rowOff>161925</xdr:rowOff>
        </xdr:from>
        <xdr:to>
          <xdr:col>10</xdr:col>
          <xdr:colOff>619125</xdr:colOff>
          <xdr:row>92</xdr:row>
          <xdr:rowOff>47625</xdr:rowOff>
        </xdr:to>
        <xdr:sp macro="" textlink="">
          <xdr:nvSpPr>
            <xdr:cNvPr id="23586" name="Check Box 34" hidden="1">
              <a:extLst>
                <a:ext uri="{63B3BB69-23CF-44E3-9099-C40C66FF867C}">
                  <a14:compatExt spid="_x0000_s23586"/>
                </a:ext>
                <a:ext uri="{FF2B5EF4-FFF2-40B4-BE49-F238E27FC236}">
                  <a16:creationId xmlns:a16="http://schemas.microsoft.com/office/drawing/2014/main" id="{00000000-0008-0000-0600-00002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93</xdr:row>
          <xdr:rowOff>57150</xdr:rowOff>
        </xdr:from>
        <xdr:to>
          <xdr:col>1</xdr:col>
          <xdr:colOff>1771650</xdr:colOff>
          <xdr:row>93</xdr:row>
          <xdr:rowOff>190500</xdr:rowOff>
        </xdr:to>
        <xdr:sp macro="" textlink="">
          <xdr:nvSpPr>
            <xdr:cNvPr id="23587" name="Check Box 35" hidden="1">
              <a:extLst>
                <a:ext uri="{63B3BB69-23CF-44E3-9099-C40C66FF867C}">
                  <a14:compatExt spid="_x0000_s23587"/>
                </a:ext>
                <a:ext uri="{FF2B5EF4-FFF2-40B4-BE49-F238E27FC236}">
                  <a16:creationId xmlns:a16="http://schemas.microsoft.com/office/drawing/2014/main" id="{00000000-0008-0000-0600-00002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94</xdr:row>
          <xdr:rowOff>9525</xdr:rowOff>
        </xdr:from>
        <xdr:to>
          <xdr:col>1</xdr:col>
          <xdr:colOff>1771650</xdr:colOff>
          <xdr:row>94</xdr:row>
          <xdr:rowOff>161925</xdr:rowOff>
        </xdr:to>
        <xdr:sp macro="" textlink="">
          <xdr:nvSpPr>
            <xdr:cNvPr id="23588" name="Check Box 36" hidden="1">
              <a:extLst>
                <a:ext uri="{63B3BB69-23CF-44E3-9099-C40C66FF867C}">
                  <a14:compatExt spid="_x0000_s23588"/>
                </a:ext>
                <a:ext uri="{FF2B5EF4-FFF2-40B4-BE49-F238E27FC236}">
                  <a16:creationId xmlns:a16="http://schemas.microsoft.com/office/drawing/2014/main" id="{00000000-0008-0000-0600-00002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94</xdr:row>
          <xdr:rowOff>219075</xdr:rowOff>
        </xdr:from>
        <xdr:to>
          <xdr:col>1</xdr:col>
          <xdr:colOff>1771650</xdr:colOff>
          <xdr:row>95</xdr:row>
          <xdr:rowOff>114300</xdr:rowOff>
        </xdr:to>
        <xdr:sp macro="" textlink="">
          <xdr:nvSpPr>
            <xdr:cNvPr id="23589" name="Check Box 37" hidden="1">
              <a:extLst>
                <a:ext uri="{63B3BB69-23CF-44E3-9099-C40C66FF867C}">
                  <a14:compatExt spid="_x0000_s23589"/>
                </a:ext>
                <a:ext uri="{FF2B5EF4-FFF2-40B4-BE49-F238E27FC236}">
                  <a16:creationId xmlns:a16="http://schemas.microsoft.com/office/drawing/2014/main" id="{00000000-0008-0000-0600-00002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1581150</xdr:colOff>
          <xdr:row>95</xdr:row>
          <xdr:rowOff>228600</xdr:rowOff>
        </xdr:from>
        <xdr:to>
          <xdr:col>1</xdr:col>
          <xdr:colOff>1771650</xdr:colOff>
          <xdr:row>96</xdr:row>
          <xdr:rowOff>123825</xdr:rowOff>
        </xdr:to>
        <xdr:sp macro="" textlink="">
          <xdr:nvSpPr>
            <xdr:cNvPr id="23590" name="Check Box 38" hidden="1">
              <a:extLst>
                <a:ext uri="{63B3BB69-23CF-44E3-9099-C40C66FF867C}">
                  <a14:compatExt spid="_x0000_s23590"/>
                </a:ext>
                <a:ext uri="{FF2B5EF4-FFF2-40B4-BE49-F238E27FC236}">
                  <a16:creationId xmlns:a16="http://schemas.microsoft.com/office/drawing/2014/main" id="{00000000-0008-0000-0600-00002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93</xdr:row>
          <xdr:rowOff>57150</xdr:rowOff>
        </xdr:from>
        <xdr:to>
          <xdr:col>6</xdr:col>
          <xdr:colOff>323850</xdr:colOff>
          <xdr:row>93</xdr:row>
          <xdr:rowOff>190500</xdr:rowOff>
        </xdr:to>
        <xdr:sp macro="" textlink="">
          <xdr:nvSpPr>
            <xdr:cNvPr id="23591" name="Check Box 39" hidden="1">
              <a:extLst>
                <a:ext uri="{63B3BB69-23CF-44E3-9099-C40C66FF867C}">
                  <a14:compatExt spid="_x0000_s23591"/>
                </a:ext>
                <a:ext uri="{FF2B5EF4-FFF2-40B4-BE49-F238E27FC236}">
                  <a16:creationId xmlns:a16="http://schemas.microsoft.com/office/drawing/2014/main" id="{00000000-0008-0000-0600-00002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94</xdr:row>
          <xdr:rowOff>9525</xdr:rowOff>
        </xdr:from>
        <xdr:to>
          <xdr:col>6</xdr:col>
          <xdr:colOff>323850</xdr:colOff>
          <xdr:row>94</xdr:row>
          <xdr:rowOff>161925</xdr:rowOff>
        </xdr:to>
        <xdr:sp macro="" textlink="">
          <xdr:nvSpPr>
            <xdr:cNvPr id="23592" name="Check Box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06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94</xdr:row>
          <xdr:rowOff>219075</xdr:rowOff>
        </xdr:from>
        <xdr:to>
          <xdr:col>6</xdr:col>
          <xdr:colOff>323850</xdr:colOff>
          <xdr:row>95</xdr:row>
          <xdr:rowOff>114300</xdr:rowOff>
        </xdr:to>
        <xdr:sp macro="" textlink="">
          <xdr:nvSpPr>
            <xdr:cNvPr id="23593" name="Check Box 41" hidden="1">
              <a:extLst>
                <a:ext uri="{63B3BB69-23CF-44E3-9099-C40C66FF867C}">
                  <a14:compatExt spid="_x0000_s23593"/>
                </a:ext>
                <a:ext uri="{FF2B5EF4-FFF2-40B4-BE49-F238E27FC236}">
                  <a16:creationId xmlns:a16="http://schemas.microsoft.com/office/drawing/2014/main" id="{00000000-0008-0000-0600-00002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95</xdr:row>
          <xdr:rowOff>228600</xdr:rowOff>
        </xdr:from>
        <xdr:to>
          <xdr:col>6</xdr:col>
          <xdr:colOff>323850</xdr:colOff>
          <xdr:row>96</xdr:row>
          <xdr:rowOff>123825</xdr:rowOff>
        </xdr:to>
        <xdr:sp macro="" textlink="">
          <xdr:nvSpPr>
            <xdr:cNvPr id="23594" name="Check Box 42" hidden="1">
              <a:extLst>
                <a:ext uri="{63B3BB69-23CF-44E3-9099-C40C66FF867C}">
                  <a14:compatExt spid="_x0000_s23594"/>
                </a:ext>
                <a:ext uri="{FF2B5EF4-FFF2-40B4-BE49-F238E27FC236}">
                  <a16:creationId xmlns:a16="http://schemas.microsoft.com/office/drawing/2014/main" id="{00000000-0008-0000-0600-00002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93</xdr:row>
          <xdr:rowOff>57150</xdr:rowOff>
        </xdr:from>
        <xdr:to>
          <xdr:col>10</xdr:col>
          <xdr:colOff>619125</xdr:colOff>
          <xdr:row>93</xdr:row>
          <xdr:rowOff>190500</xdr:rowOff>
        </xdr:to>
        <xdr:sp macro="" textlink="">
          <xdr:nvSpPr>
            <xdr:cNvPr id="23595" name="Check Box 43" hidden="1">
              <a:extLst>
                <a:ext uri="{63B3BB69-23CF-44E3-9099-C40C66FF867C}">
                  <a14:compatExt spid="_x0000_s23595"/>
                </a:ext>
                <a:ext uri="{FF2B5EF4-FFF2-40B4-BE49-F238E27FC236}">
                  <a16:creationId xmlns:a16="http://schemas.microsoft.com/office/drawing/2014/main" id="{00000000-0008-0000-0600-00002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94</xdr:row>
          <xdr:rowOff>9525</xdr:rowOff>
        </xdr:from>
        <xdr:to>
          <xdr:col>10</xdr:col>
          <xdr:colOff>619125</xdr:colOff>
          <xdr:row>94</xdr:row>
          <xdr:rowOff>161925</xdr:rowOff>
        </xdr:to>
        <xdr:sp macro="" textlink="">
          <xdr:nvSpPr>
            <xdr:cNvPr id="23596" name="Check Box 44" hidden="1">
              <a:extLst>
                <a:ext uri="{63B3BB69-23CF-44E3-9099-C40C66FF867C}">
                  <a14:compatExt spid="_x0000_s23596"/>
                </a:ext>
                <a:ext uri="{FF2B5EF4-FFF2-40B4-BE49-F238E27FC236}">
                  <a16:creationId xmlns:a16="http://schemas.microsoft.com/office/drawing/2014/main" id="{00000000-0008-0000-0600-00002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94</xdr:row>
          <xdr:rowOff>219075</xdr:rowOff>
        </xdr:from>
        <xdr:to>
          <xdr:col>10</xdr:col>
          <xdr:colOff>619125</xdr:colOff>
          <xdr:row>95</xdr:row>
          <xdr:rowOff>114300</xdr:rowOff>
        </xdr:to>
        <xdr:sp macro="" textlink="">
          <xdr:nvSpPr>
            <xdr:cNvPr id="23597" name="Check Box 45" hidden="1">
              <a:extLst>
                <a:ext uri="{63B3BB69-23CF-44E3-9099-C40C66FF867C}">
                  <a14:compatExt spid="_x0000_s23597"/>
                </a:ext>
                <a:ext uri="{FF2B5EF4-FFF2-40B4-BE49-F238E27FC236}">
                  <a16:creationId xmlns:a16="http://schemas.microsoft.com/office/drawing/2014/main" id="{00000000-0008-0000-0600-00002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428625</xdr:colOff>
          <xdr:row>95</xdr:row>
          <xdr:rowOff>228600</xdr:rowOff>
        </xdr:from>
        <xdr:to>
          <xdr:col>10</xdr:col>
          <xdr:colOff>619125</xdr:colOff>
          <xdr:row>96</xdr:row>
          <xdr:rowOff>123825</xdr:rowOff>
        </xdr:to>
        <xdr:sp macro="" textlink="">
          <xdr:nvSpPr>
            <xdr:cNvPr id="23598" name="Check Box 46" hidden="1">
              <a:extLst>
                <a:ext uri="{63B3BB69-23CF-44E3-9099-C40C66FF867C}">
                  <a14:compatExt spid="_x0000_s23598"/>
                </a:ext>
                <a:ext uri="{FF2B5EF4-FFF2-40B4-BE49-F238E27FC236}">
                  <a16:creationId xmlns:a16="http://schemas.microsoft.com/office/drawing/2014/main" id="{00000000-0008-0000-0600-00002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99</xdr:row>
          <xdr:rowOff>47625</xdr:rowOff>
        </xdr:from>
        <xdr:to>
          <xdr:col>1</xdr:col>
          <xdr:colOff>1752600</xdr:colOff>
          <xdr:row>99</xdr:row>
          <xdr:rowOff>190500</xdr:rowOff>
        </xdr:to>
        <xdr:sp macro="" textlink="">
          <xdr:nvSpPr>
            <xdr:cNvPr id="23599" name="Check Box 47" hidden="1">
              <a:extLst>
                <a:ext uri="{63B3BB69-23CF-44E3-9099-C40C66FF867C}">
                  <a14:compatExt spid="_x0000_s23599"/>
                </a:ext>
                <a:ext uri="{FF2B5EF4-FFF2-40B4-BE49-F238E27FC236}">
                  <a16:creationId xmlns:a16="http://schemas.microsoft.com/office/drawing/2014/main" id="{00000000-0008-0000-0600-00002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100</xdr:row>
          <xdr:rowOff>0</xdr:rowOff>
        </xdr:from>
        <xdr:to>
          <xdr:col>1</xdr:col>
          <xdr:colOff>1752600</xdr:colOff>
          <xdr:row>100</xdr:row>
          <xdr:rowOff>152400</xdr:rowOff>
        </xdr:to>
        <xdr:sp macro="" textlink="">
          <xdr:nvSpPr>
            <xdr:cNvPr id="23600" name="Check Box 48" hidden="1">
              <a:extLst>
                <a:ext uri="{63B3BB69-23CF-44E3-9099-C40C66FF867C}">
                  <a14:compatExt spid="_x0000_s23600"/>
                </a:ext>
                <a:ext uri="{FF2B5EF4-FFF2-40B4-BE49-F238E27FC236}">
                  <a16:creationId xmlns:a16="http://schemas.microsoft.com/office/drawing/2014/main" id="{00000000-0008-0000-0600-00003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99</xdr:row>
          <xdr:rowOff>47625</xdr:rowOff>
        </xdr:from>
        <xdr:to>
          <xdr:col>6</xdr:col>
          <xdr:colOff>314325</xdr:colOff>
          <xdr:row>99</xdr:row>
          <xdr:rowOff>190500</xdr:rowOff>
        </xdr:to>
        <xdr:sp macro="" textlink="">
          <xdr:nvSpPr>
            <xdr:cNvPr id="23601" name="Check Box 49" hidden="1">
              <a:extLst>
                <a:ext uri="{63B3BB69-23CF-44E3-9099-C40C66FF867C}">
                  <a14:compatExt spid="_x0000_s23601"/>
                </a:ext>
                <a:ext uri="{FF2B5EF4-FFF2-40B4-BE49-F238E27FC236}">
                  <a16:creationId xmlns:a16="http://schemas.microsoft.com/office/drawing/2014/main" id="{00000000-0008-0000-0600-00003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100</xdr:row>
          <xdr:rowOff>0</xdr:rowOff>
        </xdr:from>
        <xdr:to>
          <xdr:col>6</xdr:col>
          <xdr:colOff>314325</xdr:colOff>
          <xdr:row>100</xdr:row>
          <xdr:rowOff>152400</xdr:rowOff>
        </xdr:to>
        <xdr:sp macro="" textlink="">
          <xdr:nvSpPr>
            <xdr:cNvPr id="23602" name="Check Box 50" hidden="1">
              <a:extLst>
                <a:ext uri="{63B3BB69-23CF-44E3-9099-C40C66FF867C}">
                  <a14:compatExt spid="_x0000_s23602"/>
                </a:ext>
                <a:ext uri="{FF2B5EF4-FFF2-40B4-BE49-F238E27FC236}">
                  <a16:creationId xmlns:a16="http://schemas.microsoft.com/office/drawing/2014/main" id="{00000000-0008-0000-0600-00003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161925</xdr:colOff>
          <xdr:row>99</xdr:row>
          <xdr:rowOff>47625</xdr:rowOff>
        </xdr:from>
        <xdr:to>
          <xdr:col>10</xdr:col>
          <xdr:colOff>352425</xdr:colOff>
          <xdr:row>99</xdr:row>
          <xdr:rowOff>190500</xdr:rowOff>
        </xdr:to>
        <xdr:sp macro="" textlink="">
          <xdr:nvSpPr>
            <xdr:cNvPr id="23603" name="Check Box 51" hidden="1">
              <a:extLst>
                <a:ext uri="{63B3BB69-23CF-44E3-9099-C40C66FF867C}">
                  <a14:compatExt spid="_x0000_s23603"/>
                </a:ext>
                <a:ext uri="{FF2B5EF4-FFF2-40B4-BE49-F238E27FC236}">
                  <a16:creationId xmlns:a16="http://schemas.microsoft.com/office/drawing/2014/main" id="{00000000-0008-0000-0600-00003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161925</xdr:colOff>
          <xdr:row>100</xdr:row>
          <xdr:rowOff>0</xdr:rowOff>
        </xdr:from>
        <xdr:to>
          <xdr:col>10</xdr:col>
          <xdr:colOff>352425</xdr:colOff>
          <xdr:row>100</xdr:row>
          <xdr:rowOff>152400</xdr:rowOff>
        </xdr:to>
        <xdr:sp macro="" textlink="">
          <xdr:nvSpPr>
            <xdr:cNvPr id="23604" name="Check Box 52" hidden="1">
              <a:extLst>
                <a:ext uri="{63B3BB69-23CF-44E3-9099-C40C66FF867C}">
                  <a14:compatExt spid="_x0000_s23604"/>
                </a:ext>
                <a:ext uri="{FF2B5EF4-FFF2-40B4-BE49-F238E27FC236}">
                  <a16:creationId xmlns:a16="http://schemas.microsoft.com/office/drawing/2014/main" id="{00000000-0008-0000-0600-00003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99</xdr:row>
          <xdr:rowOff>47625</xdr:rowOff>
        </xdr:from>
        <xdr:to>
          <xdr:col>13</xdr:col>
          <xdr:colOff>657225</xdr:colOff>
          <xdr:row>99</xdr:row>
          <xdr:rowOff>190500</xdr:rowOff>
        </xdr:to>
        <xdr:sp macro="" textlink="">
          <xdr:nvSpPr>
            <xdr:cNvPr id="23605" name="Check Box 53" hidden="1">
              <a:extLst>
                <a:ext uri="{63B3BB69-23CF-44E3-9099-C40C66FF867C}">
                  <a14:compatExt spid="_x0000_s23605"/>
                </a:ext>
                <a:ext uri="{FF2B5EF4-FFF2-40B4-BE49-F238E27FC236}">
                  <a16:creationId xmlns:a16="http://schemas.microsoft.com/office/drawing/2014/main" id="{00000000-0008-0000-0600-00003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101</xdr:row>
          <xdr:rowOff>152400</xdr:rowOff>
        </xdr:from>
        <xdr:to>
          <xdr:col>1</xdr:col>
          <xdr:colOff>1752600</xdr:colOff>
          <xdr:row>102</xdr:row>
          <xdr:rowOff>47625</xdr:rowOff>
        </xdr:to>
        <xdr:sp macro="" textlink="">
          <xdr:nvSpPr>
            <xdr:cNvPr id="23607" name="Check Box 55" hidden="1">
              <a:extLst>
                <a:ext uri="{63B3BB69-23CF-44E3-9099-C40C66FF867C}">
                  <a14:compatExt spid="_x0000_s23607"/>
                </a:ext>
                <a:ext uri="{FF2B5EF4-FFF2-40B4-BE49-F238E27FC236}">
                  <a16:creationId xmlns:a16="http://schemas.microsoft.com/office/drawing/2014/main" id="{00000000-0008-0000-0600-00003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102</xdr:row>
          <xdr:rowOff>104775</xdr:rowOff>
        </xdr:from>
        <xdr:to>
          <xdr:col>1</xdr:col>
          <xdr:colOff>1752600</xdr:colOff>
          <xdr:row>103</xdr:row>
          <xdr:rowOff>0</xdr:rowOff>
        </xdr:to>
        <xdr:sp macro="" textlink="">
          <xdr:nvSpPr>
            <xdr:cNvPr id="23608" name="Check Box 56" hidden="1">
              <a:extLst>
                <a:ext uri="{63B3BB69-23CF-44E3-9099-C40C66FF867C}">
                  <a14:compatExt spid="_x0000_s23608"/>
                </a:ext>
                <a:ext uri="{FF2B5EF4-FFF2-40B4-BE49-F238E27FC236}">
                  <a16:creationId xmlns:a16="http://schemas.microsoft.com/office/drawing/2014/main" id="{00000000-0008-0000-0600-00003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103</xdr:row>
          <xdr:rowOff>57150</xdr:rowOff>
        </xdr:from>
        <xdr:to>
          <xdr:col>1</xdr:col>
          <xdr:colOff>1752600</xdr:colOff>
          <xdr:row>103</xdr:row>
          <xdr:rowOff>200025</xdr:rowOff>
        </xdr:to>
        <xdr:sp macro="" textlink="">
          <xdr:nvSpPr>
            <xdr:cNvPr id="23609" name="Check Box 57" hidden="1">
              <a:extLst>
                <a:ext uri="{63B3BB69-23CF-44E3-9099-C40C66FF867C}">
                  <a14:compatExt spid="_x0000_s23609"/>
                </a:ext>
                <a:ext uri="{FF2B5EF4-FFF2-40B4-BE49-F238E27FC236}">
                  <a16:creationId xmlns:a16="http://schemas.microsoft.com/office/drawing/2014/main" id="{00000000-0008-0000-0600-00003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101</xdr:row>
          <xdr:rowOff>152400</xdr:rowOff>
        </xdr:from>
        <xdr:to>
          <xdr:col>6</xdr:col>
          <xdr:colOff>304800</xdr:colOff>
          <xdr:row>102</xdr:row>
          <xdr:rowOff>47625</xdr:rowOff>
        </xdr:to>
        <xdr:sp macro="" textlink="">
          <xdr:nvSpPr>
            <xdr:cNvPr id="23610" name="Check Box 58" hidden="1">
              <a:extLst>
                <a:ext uri="{63B3BB69-23CF-44E3-9099-C40C66FF867C}">
                  <a14:compatExt spid="_x0000_s23610"/>
                </a:ext>
                <a:ext uri="{FF2B5EF4-FFF2-40B4-BE49-F238E27FC236}">
                  <a16:creationId xmlns:a16="http://schemas.microsoft.com/office/drawing/2014/main" id="{00000000-0008-0000-0600-00003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102</xdr:row>
          <xdr:rowOff>104775</xdr:rowOff>
        </xdr:from>
        <xdr:to>
          <xdr:col>6</xdr:col>
          <xdr:colOff>304800</xdr:colOff>
          <xdr:row>103</xdr:row>
          <xdr:rowOff>0</xdr:rowOff>
        </xdr:to>
        <xdr:sp macro="" textlink="">
          <xdr:nvSpPr>
            <xdr:cNvPr id="23611" name="Check Box 59" hidden="1">
              <a:extLst>
                <a:ext uri="{63B3BB69-23CF-44E3-9099-C40C66FF867C}">
                  <a14:compatExt spid="_x0000_s23611"/>
                </a:ext>
                <a:ext uri="{FF2B5EF4-FFF2-40B4-BE49-F238E27FC236}">
                  <a16:creationId xmlns:a16="http://schemas.microsoft.com/office/drawing/2014/main" id="{00000000-0008-0000-0600-00003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103</xdr:row>
          <xdr:rowOff>57150</xdr:rowOff>
        </xdr:from>
        <xdr:to>
          <xdr:col>6</xdr:col>
          <xdr:colOff>304800</xdr:colOff>
          <xdr:row>103</xdr:row>
          <xdr:rowOff>200025</xdr:rowOff>
        </xdr:to>
        <xdr:sp macro="" textlink="">
          <xdr:nvSpPr>
            <xdr:cNvPr id="23612" name="Check Box 60" hidden="1">
              <a:extLst>
                <a:ext uri="{63B3BB69-23CF-44E3-9099-C40C66FF867C}">
                  <a14:compatExt spid="_x0000_s23612"/>
                </a:ext>
                <a:ext uri="{FF2B5EF4-FFF2-40B4-BE49-F238E27FC236}">
                  <a16:creationId xmlns:a16="http://schemas.microsoft.com/office/drawing/2014/main" id="{00000000-0008-0000-0600-00003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101</xdr:row>
          <xdr:rowOff>152400</xdr:rowOff>
        </xdr:from>
        <xdr:to>
          <xdr:col>10</xdr:col>
          <xdr:colOff>628650</xdr:colOff>
          <xdr:row>102</xdr:row>
          <xdr:rowOff>47625</xdr:rowOff>
        </xdr:to>
        <xdr:sp macro="" textlink="">
          <xdr:nvSpPr>
            <xdr:cNvPr id="23613" name="Check Box 61" hidden="1">
              <a:extLst>
                <a:ext uri="{63B3BB69-23CF-44E3-9099-C40C66FF867C}">
                  <a14:compatExt spid="_x0000_s23613"/>
                </a:ext>
                <a:ext uri="{FF2B5EF4-FFF2-40B4-BE49-F238E27FC236}">
                  <a16:creationId xmlns:a16="http://schemas.microsoft.com/office/drawing/2014/main" id="{00000000-0008-0000-0600-00003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102</xdr:row>
          <xdr:rowOff>104775</xdr:rowOff>
        </xdr:from>
        <xdr:to>
          <xdr:col>10</xdr:col>
          <xdr:colOff>628650</xdr:colOff>
          <xdr:row>103</xdr:row>
          <xdr:rowOff>0</xdr:rowOff>
        </xdr:to>
        <xdr:sp macro="" textlink="">
          <xdr:nvSpPr>
            <xdr:cNvPr id="23614" name="Check Box 62" hidden="1">
              <a:extLst>
                <a:ext uri="{63B3BB69-23CF-44E3-9099-C40C66FF867C}">
                  <a14:compatExt spid="_x0000_s23614"/>
                </a:ext>
                <a:ext uri="{FF2B5EF4-FFF2-40B4-BE49-F238E27FC236}">
                  <a16:creationId xmlns:a16="http://schemas.microsoft.com/office/drawing/2014/main" id="{00000000-0008-0000-0600-00003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103</xdr:row>
          <xdr:rowOff>57150</xdr:rowOff>
        </xdr:from>
        <xdr:to>
          <xdr:col>10</xdr:col>
          <xdr:colOff>628650</xdr:colOff>
          <xdr:row>103</xdr:row>
          <xdr:rowOff>200025</xdr:rowOff>
        </xdr:to>
        <xdr:sp macro="" textlink="">
          <xdr:nvSpPr>
            <xdr:cNvPr id="23615" name="Check Box 63" hidden="1">
              <a:extLst>
                <a:ext uri="{63B3BB69-23CF-44E3-9099-C40C66FF867C}">
                  <a14:compatExt spid="_x0000_s23615"/>
                </a:ext>
                <a:ext uri="{FF2B5EF4-FFF2-40B4-BE49-F238E27FC236}">
                  <a16:creationId xmlns:a16="http://schemas.microsoft.com/office/drawing/2014/main" id="{00000000-0008-0000-0600-00003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101</xdr:row>
          <xdr:rowOff>152400</xdr:rowOff>
        </xdr:from>
        <xdr:to>
          <xdr:col>13</xdr:col>
          <xdr:colOff>666750</xdr:colOff>
          <xdr:row>102</xdr:row>
          <xdr:rowOff>47625</xdr:rowOff>
        </xdr:to>
        <xdr:sp macro="" textlink="">
          <xdr:nvSpPr>
            <xdr:cNvPr id="23616" name="Check Box 64" hidden="1">
              <a:extLst>
                <a:ext uri="{63B3BB69-23CF-44E3-9099-C40C66FF867C}">
                  <a14:compatExt spid="_x0000_s23616"/>
                </a:ext>
                <a:ext uri="{FF2B5EF4-FFF2-40B4-BE49-F238E27FC236}">
                  <a16:creationId xmlns:a16="http://schemas.microsoft.com/office/drawing/2014/main" id="{00000000-0008-0000-0600-00004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102</xdr:row>
          <xdr:rowOff>104775</xdr:rowOff>
        </xdr:from>
        <xdr:to>
          <xdr:col>13</xdr:col>
          <xdr:colOff>666750</xdr:colOff>
          <xdr:row>103</xdr:row>
          <xdr:rowOff>0</xdr:rowOff>
        </xdr:to>
        <xdr:sp macro="" textlink="">
          <xdr:nvSpPr>
            <xdr:cNvPr id="23617" name="Check Box 65" hidden="1">
              <a:extLst>
                <a:ext uri="{63B3BB69-23CF-44E3-9099-C40C66FF867C}">
                  <a14:compatExt spid="_x0000_s23617"/>
                </a:ext>
                <a:ext uri="{FF2B5EF4-FFF2-40B4-BE49-F238E27FC236}">
                  <a16:creationId xmlns:a16="http://schemas.microsoft.com/office/drawing/2014/main" id="{00000000-0008-0000-0600-00004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114</xdr:row>
          <xdr:rowOff>9525</xdr:rowOff>
        </xdr:from>
        <xdr:to>
          <xdr:col>1</xdr:col>
          <xdr:colOff>1752600</xdr:colOff>
          <xdr:row>114</xdr:row>
          <xdr:rowOff>152400</xdr:rowOff>
        </xdr:to>
        <xdr:sp macro="" textlink="">
          <xdr:nvSpPr>
            <xdr:cNvPr id="23619" name="Check Box 67" hidden="1">
              <a:extLst>
                <a:ext uri="{63B3BB69-23CF-44E3-9099-C40C66FF867C}">
                  <a14:compatExt spid="_x0000_s23619"/>
                </a:ext>
                <a:ext uri="{FF2B5EF4-FFF2-40B4-BE49-F238E27FC236}">
                  <a16:creationId xmlns:a16="http://schemas.microsoft.com/office/drawing/2014/main" id="{00000000-0008-0000-0600-00004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115</xdr:row>
          <xdr:rowOff>57150</xdr:rowOff>
        </xdr:from>
        <xdr:to>
          <xdr:col>1</xdr:col>
          <xdr:colOff>1752600</xdr:colOff>
          <xdr:row>115</xdr:row>
          <xdr:rowOff>200025</xdr:rowOff>
        </xdr:to>
        <xdr:sp macro="" textlink="">
          <xdr:nvSpPr>
            <xdr:cNvPr id="23620" name="Check Box 68" hidden="1">
              <a:extLst>
                <a:ext uri="{63B3BB69-23CF-44E3-9099-C40C66FF867C}">
                  <a14:compatExt spid="_x0000_s23620"/>
                </a:ext>
                <a:ext uri="{FF2B5EF4-FFF2-40B4-BE49-F238E27FC236}">
                  <a16:creationId xmlns:a16="http://schemas.microsoft.com/office/drawing/2014/main" id="{00000000-0008-0000-0600-00004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115</xdr:row>
          <xdr:rowOff>57150</xdr:rowOff>
        </xdr:from>
        <xdr:to>
          <xdr:col>6</xdr:col>
          <xdr:colOff>304800</xdr:colOff>
          <xdr:row>115</xdr:row>
          <xdr:rowOff>200025</xdr:rowOff>
        </xdr:to>
        <xdr:sp macro="" textlink="">
          <xdr:nvSpPr>
            <xdr:cNvPr id="23622" name="Check Box 70" hidden="1">
              <a:extLst>
                <a:ext uri="{63B3BB69-23CF-44E3-9099-C40C66FF867C}">
                  <a14:compatExt spid="_x0000_s23622"/>
                </a:ext>
                <a:ext uri="{FF2B5EF4-FFF2-40B4-BE49-F238E27FC236}">
                  <a16:creationId xmlns:a16="http://schemas.microsoft.com/office/drawing/2014/main" id="{00000000-0008-0000-0600-00004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114</xdr:row>
          <xdr:rowOff>9525</xdr:rowOff>
        </xdr:from>
        <xdr:to>
          <xdr:col>10</xdr:col>
          <xdr:colOff>666750</xdr:colOff>
          <xdr:row>114</xdr:row>
          <xdr:rowOff>152400</xdr:rowOff>
        </xdr:to>
        <xdr:sp macro="" textlink="">
          <xdr:nvSpPr>
            <xdr:cNvPr id="23627" name="Check Box 75" hidden="1">
              <a:extLst>
                <a:ext uri="{63B3BB69-23CF-44E3-9099-C40C66FF867C}">
                  <a14:compatExt spid="_x0000_s23627"/>
                </a:ext>
                <a:ext uri="{FF2B5EF4-FFF2-40B4-BE49-F238E27FC236}">
                  <a16:creationId xmlns:a16="http://schemas.microsoft.com/office/drawing/2014/main" id="{00000000-0008-0000-0600-00004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476250</xdr:colOff>
          <xdr:row>115</xdr:row>
          <xdr:rowOff>57150</xdr:rowOff>
        </xdr:from>
        <xdr:to>
          <xdr:col>10</xdr:col>
          <xdr:colOff>666750</xdr:colOff>
          <xdr:row>115</xdr:row>
          <xdr:rowOff>200025</xdr:rowOff>
        </xdr:to>
        <xdr:sp macro="" textlink="">
          <xdr:nvSpPr>
            <xdr:cNvPr id="23628" name="Check Box 76" hidden="1">
              <a:extLst>
                <a:ext uri="{63B3BB69-23CF-44E3-9099-C40C66FF867C}">
                  <a14:compatExt spid="_x0000_s23628"/>
                </a:ext>
                <a:ext uri="{FF2B5EF4-FFF2-40B4-BE49-F238E27FC236}">
                  <a16:creationId xmlns:a16="http://schemas.microsoft.com/office/drawing/2014/main" id="{00000000-0008-0000-0600-00004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114</xdr:row>
          <xdr:rowOff>9525</xdr:rowOff>
        </xdr:from>
        <xdr:to>
          <xdr:col>13</xdr:col>
          <xdr:colOff>657225</xdr:colOff>
          <xdr:row>114</xdr:row>
          <xdr:rowOff>152400</xdr:rowOff>
        </xdr:to>
        <xdr:sp macro="" textlink="">
          <xdr:nvSpPr>
            <xdr:cNvPr id="23629" name="Check Box 77" hidden="1">
              <a:extLst>
                <a:ext uri="{63B3BB69-23CF-44E3-9099-C40C66FF867C}">
                  <a14:compatExt spid="_x0000_s23629"/>
                </a:ext>
                <a:ext uri="{FF2B5EF4-FFF2-40B4-BE49-F238E27FC236}">
                  <a16:creationId xmlns:a16="http://schemas.microsoft.com/office/drawing/2014/main" id="{00000000-0008-0000-0600-00004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466725</xdr:colOff>
          <xdr:row>115</xdr:row>
          <xdr:rowOff>57150</xdr:rowOff>
        </xdr:from>
        <xdr:to>
          <xdr:col>13</xdr:col>
          <xdr:colOff>657225</xdr:colOff>
          <xdr:row>115</xdr:row>
          <xdr:rowOff>200025</xdr:rowOff>
        </xdr:to>
        <xdr:sp macro="" textlink="">
          <xdr:nvSpPr>
            <xdr:cNvPr id="23630" name="Check Box 78" hidden="1">
              <a:extLst>
                <a:ext uri="{63B3BB69-23CF-44E3-9099-C40C66FF867C}">
                  <a14:compatExt spid="_x0000_s23630"/>
                </a:ext>
                <a:ext uri="{FF2B5EF4-FFF2-40B4-BE49-F238E27FC236}">
                  <a16:creationId xmlns:a16="http://schemas.microsoft.com/office/drawing/2014/main" id="{00000000-0008-0000-0600-00004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119</xdr:row>
          <xdr:rowOff>133350</xdr:rowOff>
        </xdr:from>
        <xdr:to>
          <xdr:col>1</xdr:col>
          <xdr:colOff>1752600</xdr:colOff>
          <xdr:row>119</xdr:row>
          <xdr:rowOff>285750</xdr:rowOff>
        </xdr:to>
        <xdr:sp macro="" textlink="">
          <xdr:nvSpPr>
            <xdr:cNvPr id="23631" name="Check Box 79" hidden="1">
              <a:extLst>
                <a:ext uri="{63B3BB69-23CF-44E3-9099-C40C66FF867C}">
                  <a14:compatExt spid="_x0000_s23631"/>
                </a:ext>
                <a:ext uri="{FF2B5EF4-FFF2-40B4-BE49-F238E27FC236}">
                  <a16:creationId xmlns:a16="http://schemas.microsoft.com/office/drawing/2014/main" id="{00000000-0008-0000-0600-00004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119</xdr:row>
          <xdr:rowOff>333375</xdr:rowOff>
        </xdr:from>
        <xdr:to>
          <xdr:col>1</xdr:col>
          <xdr:colOff>1752600</xdr:colOff>
          <xdr:row>120</xdr:row>
          <xdr:rowOff>76200</xdr:rowOff>
        </xdr:to>
        <xdr:sp macro="" textlink="">
          <xdr:nvSpPr>
            <xdr:cNvPr id="23632" name="Check Box 80" hidden="1">
              <a:extLst>
                <a:ext uri="{63B3BB69-23CF-44E3-9099-C40C66FF867C}">
                  <a14:compatExt spid="_x0000_s23632"/>
                </a:ext>
                <a:ext uri="{FF2B5EF4-FFF2-40B4-BE49-F238E27FC236}">
                  <a16:creationId xmlns:a16="http://schemas.microsoft.com/office/drawing/2014/main" id="{00000000-0008-0000-0600-00005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119</xdr:row>
          <xdr:rowOff>133350</xdr:rowOff>
        </xdr:from>
        <xdr:to>
          <xdr:col>6</xdr:col>
          <xdr:colOff>323850</xdr:colOff>
          <xdr:row>119</xdr:row>
          <xdr:rowOff>285750</xdr:rowOff>
        </xdr:to>
        <xdr:sp macro="" textlink="">
          <xdr:nvSpPr>
            <xdr:cNvPr id="23633" name="Check Box 81" hidden="1">
              <a:extLst>
                <a:ext uri="{63B3BB69-23CF-44E3-9099-C40C66FF867C}">
                  <a14:compatExt spid="_x0000_s23633"/>
                </a:ext>
                <a:ext uri="{FF2B5EF4-FFF2-40B4-BE49-F238E27FC236}">
                  <a16:creationId xmlns:a16="http://schemas.microsoft.com/office/drawing/2014/main" id="{00000000-0008-0000-0600-00005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119</xdr:row>
          <xdr:rowOff>333375</xdr:rowOff>
        </xdr:from>
        <xdr:to>
          <xdr:col>6</xdr:col>
          <xdr:colOff>323850</xdr:colOff>
          <xdr:row>120</xdr:row>
          <xdr:rowOff>76200</xdr:rowOff>
        </xdr:to>
        <xdr:sp macro="" textlink="">
          <xdr:nvSpPr>
            <xdr:cNvPr id="23634" name="Check Box 82" hidden="1">
              <a:extLst>
                <a:ext uri="{63B3BB69-23CF-44E3-9099-C40C66FF867C}">
                  <a14:compatExt spid="_x0000_s23634"/>
                </a:ext>
                <a:ext uri="{FF2B5EF4-FFF2-40B4-BE49-F238E27FC236}">
                  <a16:creationId xmlns:a16="http://schemas.microsoft.com/office/drawing/2014/main" id="{00000000-0008-0000-0600-00005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121</xdr:row>
          <xdr:rowOff>152400</xdr:rowOff>
        </xdr:from>
        <xdr:to>
          <xdr:col>1</xdr:col>
          <xdr:colOff>1752600</xdr:colOff>
          <xdr:row>122</xdr:row>
          <xdr:rowOff>47625</xdr:rowOff>
        </xdr:to>
        <xdr:sp macro="" textlink="">
          <xdr:nvSpPr>
            <xdr:cNvPr id="23635" name="Check Box 83" hidden="1">
              <a:extLst>
                <a:ext uri="{63B3BB69-23CF-44E3-9099-C40C66FF867C}">
                  <a14:compatExt spid="_x0000_s23635"/>
                </a:ext>
                <a:ext uri="{FF2B5EF4-FFF2-40B4-BE49-F238E27FC236}">
                  <a16:creationId xmlns:a16="http://schemas.microsoft.com/office/drawing/2014/main" id="{00000000-0008-0000-0600-00005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121</xdr:row>
          <xdr:rowOff>152400</xdr:rowOff>
        </xdr:from>
        <xdr:to>
          <xdr:col>6</xdr:col>
          <xdr:colOff>323850</xdr:colOff>
          <xdr:row>122</xdr:row>
          <xdr:rowOff>47625</xdr:rowOff>
        </xdr:to>
        <xdr:sp macro="" textlink="">
          <xdr:nvSpPr>
            <xdr:cNvPr id="23636" name="Check Box 84" hidden="1">
              <a:extLst>
                <a:ext uri="{63B3BB69-23CF-44E3-9099-C40C66FF867C}">
                  <a14:compatExt spid="_x0000_s23636"/>
                </a:ext>
                <a:ext uri="{FF2B5EF4-FFF2-40B4-BE49-F238E27FC236}">
                  <a16:creationId xmlns:a16="http://schemas.microsoft.com/office/drawing/2014/main" id="{00000000-0008-0000-0600-00005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123</xdr:row>
          <xdr:rowOff>47625</xdr:rowOff>
        </xdr:from>
        <xdr:to>
          <xdr:col>1</xdr:col>
          <xdr:colOff>1752600</xdr:colOff>
          <xdr:row>123</xdr:row>
          <xdr:rowOff>190500</xdr:rowOff>
        </xdr:to>
        <xdr:sp macro="" textlink="">
          <xdr:nvSpPr>
            <xdr:cNvPr id="23637" name="Check Box 85" hidden="1">
              <a:extLst>
                <a:ext uri="{63B3BB69-23CF-44E3-9099-C40C66FF867C}">
                  <a14:compatExt spid="_x0000_s23637"/>
                </a:ext>
                <a:ext uri="{FF2B5EF4-FFF2-40B4-BE49-F238E27FC236}">
                  <a16:creationId xmlns:a16="http://schemas.microsoft.com/office/drawing/2014/main" id="{00000000-0008-0000-0600-00005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123</xdr:row>
          <xdr:rowOff>47625</xdr:rowOff>
        </xdr:from>
        <xdr:to>
          <xdr:col>6</xdr:col>
          <xdr:colOff>323850</xdr:colOff>
          <xdr:row>123</xdr:row>
          <xdr:rowOff>190500</xdr:rowOff>
        </xdr:to>
        <xdr:sp macro="" textlink="">
          <xdr:nvSpPr>
            <xdr:cNvPr id="23638" name="Check Box 86" hidden="1">
              <a:extLst>
                <a:ext uri="{63B3BB69-23CF-44E3-9099-C40C66FF867C}">
                  <a14:compatExt spid="_x0000_s23638"/>
                </a:ext>
                <a:ext uri="{FF2B5EF4-FFF2-40B4-BE49-F238E27FC236}">
                  <a16:creationId xmlns:a16="http://schemas.microsoft.com/office/drawing/2014/main" id="{00000000-0008-0000-0600-00005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125</xdr:row>
          <xdr:rowOff>161925</xdr:rowOff>
        </xdr:from>
        <xdr:to>
          <xdr:col>1</xdr:col>
          <xdr:colOff>1752600</xdr:colOff>
          <xdr:row>126</xdr:row>
          <xdr:rowOff>57150</xdr:rowOff>
        </xdr:to>
        <xdr:sp macro="" textlink="">
          <xdr:nvSpPr>
            <xdr:cNvPr id="23639" name="Check Box 87" hidden="1">
              <a:extLst>
                <a:ext uri="{63B3BB69-23CF-44E3-9099-C40C66FF867C}">
                  <a14:compatExt spid="_x0000_s23639"/>
                </a:ext>
                <a:ext uri="{FF2B5EF4-FFF2-40B4-BE49-F238E27FC236}">
                  <a16:creationId xmlns:a16="http://schemas.microsoft.com/office/drawing/2014/main" id="{00000000-0008-0000-0600-00005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125</xdr:row>
          <xdr:rowOff>161925</xdr:rowOff>
        </xdr:from>
        <xdr:to>
          <xdr:col>6</xdr:col>
          <xdr:colOff>323850</xdr:colOff>
          <xdr:row>126</xdr:row>
          <xdr:rowOff>57150</xdr:rowOff>
        </xdr:to>
        <xdr:sp macro="" textlink="">
          <xdr:nvSpPr>
            <xdr:cNvPr id="23640" name="Check Box 88" hidden="1">
              <a:extLst>
                <a:ext uri="{63B3BB69-23CF-44E3-9099-C40C66FF867C}">
                  <a14:compatExt spid="_x0000_s23640"/>
                </a:ext>
                <a:ext uri="{FF2B5EF4-FFF2-40B4-BE49-F238E27FC236}">
                  <a16:creationId xmlns:a16="http://schemas.microsoft.com/office/drawing/2014/main" id="{00000000-0008-0000-0600-00005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133</xdr:row>
          <xdr:rowOff>228600</xdr:rowOff>
        </xdr:from>
        <xdr:to>
          <xdr:col>1</xdr:col>
          <xdr:colOff>1752600</xdr:colOff>
          <xdr:row>134</xdr:row>
          <xdr:rowOff>133350</xdr:rowOff>
        </xdr:to>
        <xdr:sp macro="" textlink="">
          <xdr:nvSpPr>
            <xdr:cNvPr id="23641" name="Check Box 89" hidden="1">
              <a:extLst>
                <a:ext uri="{63B3BB69-23CF-44E3-9099-C40C66FF867C}">
                  <a14:compatExt spid="_x0000_s23641"/>
                </a:ext>
                <a:ext uri="{FF2B5EF4-FFF2-40B4-BE49-F238E27FC236}">
                  <a16:creationId xmlns:a16="http://schemas.microsoft.com/office/drawing/2014/main" id="{00000000-0008-0000-0600-00005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135</xdr:row>
          <xdr:rowOff>9525</xdr:rowOff>
        </xdr:from>
        <xdr:to>
          <xdr:col>1</xdr:col>
          <xdr:colOff>1752600</xdr:colOff>
          <xdr:row>135</xdr:row>
          <xdr:rowOff>152400</xdr:rowOff>
        </xdr:to>
        <xdr:sp macro="" textlink="">
          <xdr:nvSpPr>
            <xdr:cNvPr id="23642" name="Check Box 90" hidden="1">
              <a:extLst>
                <a:ext uri="{63B3BB69-23CF-44E3-9099-C40C66FF867C}">
                  <a14:compatExt spid="_x0000_s23642"/>
                </a:ext>
                <a:ext uri="{FF2B5EF4-FFF2-40B4-BE49-F238E27FC236}">
                  <a16:creationId xmlns:a16="http://schemas.microsoft.com/office/drawing/2014/main" id="{00000000-0008-0000-0600-00005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135</xdr:row>
          <xdr:rowOff>219075</xdr:rowOff>
        </xdr:from>
        <xdr:to>
          <xdr:col>1</xdr:col>
          <xdr:colOff>1752600</xdr:colOff>
          <xdr:row>136</xdr:row>
          <xdr:rowOff>57150</xdr:rowOff>
        </xdr:to>
        <xdr:sp macro="" textlink="">
          <xdr:nvSpPr>
            <xdr:cNvPr id="23643" name="Check Box 91" hidden="1">
              <a:extLst>
                <a:ext uri="{63B3BB69-23CF-44E3-9099-C40C66FF867C}">
                  <a14:compatExt spid="_x0000_s23643"/>
                </a:ext>
                <a:ext uri="{FF2B5EF4-FFF2-40B4-BE49-F238E27FC236}">
                  <a16:creationId xmlns:a16="http://schemas.microsoft.com/office/drawing/2014/main" id="{00000000-0008-0000-0600-00005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136</xdr:row>
          <xdr:rowOff>114300</xdr:rowOff>
        </xdr:from>
        <xdr:to>
          <xdr:col>1</xdr:col>
          <xdr:colOff>1752600</xdr:colOff>
          <xdr:row>137</xdr:row>
          <xdr:rowOff>0</xdr:rowOff>
        </xdr:to>
        <xdr:sp macro="" textlink="">
          <xdr:nvSpPr>
            <xdr:cNvPr id="23644" name="Check Box 92" hidden="1">
              <a:extLst>
                <a:ext uri="{63B3BB69-23CF-44E3-9099-C40C66FF867C}">
                  <a14:compatExt spid="_x0000_s23644"/>
                </a:ext>
                <a:ext uri="{FF2B5EF4-FFF2-40B4-BE49-F238E27FC236}">
                  <a16:creationId xmlns:a16="http://schemas.microsoft.com/office/drawing/2014/main" id="{00000000-0008-0000-0600-00005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133</xdr:row>
          <xdr:rowOff>228600</xdr:rowOff>
        </xdr:from>
        <xdr:to>
          <xdr:col>6</xdr:col>
          <xdr:colOff>304800</xdr:colOff>
          <xdr:row>134</xdr:row>
          <xdr:rowOff>133350</xdr:rowOff>
        </xdr:to>
        <xdr:sp macro="" textlink="">
          <xdr:nvSpPr>
            <xdr:cNvPr id="23645" name="Check Box 93" hidden="1">
              <a:extLst>
                <a:ext uri="{63B3BB69-23CF-44E3-9099-C40C66FF867C}">
                  <a14:compatExt spid="_x0000_s23645"/>
                </a:ext>
                <a:ext uri="{FF2B5EF4-FFF2-40B4-BE49-F238E27FC236}">
                  <a16:creationId xmlns:a16="http://schemas.microsoft.com/office/drawing/2014/main" id="{00000000-0008-0000-0600-00005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135</xdr:row>
          <xdr:rowOff>9525</xdr:rowOff>
        </xdr:from>
        <xdr:to>
          <xdr:col>6</xdr:col>
          <xdr:colOff>304800</xdr:colOff>
          <xdr:row>135</xdr:row>
          <xdr:rowOff>152400</xdr:rowOff>
        </xdr:to>
        <xdr:sp macro="" textlink="">
          <xdr:nvSpPr>
            <xdr:cNvPr id="23646" name="Check Box 94" hidden="1">
              <a:extLst>
                <a:ext uri="{63B3BB69-23CF-44E3-9099-C40C66FF867C}">
                  <a14:compatExt spid="_x0000_s23646"/>
                </a:ext>
                <a:ext uri="{FF2B5EF4-FFF2-40B4-BE49-F238E27FC236}">
                  <a16:creationId xmlns:a16="http://schemas.microsoft.com/office/drawing/2014/main" id="{00000000-0008-0000-0600-00005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135</xdr:row>
          <xdr:rowOff>219075</xdr:rowOff>
        </xdr:from>
        <xdr:to>
          <xdr:col>6</xdr:col>
          <xdr:colOff>304800</xdr:colOff>
          <xdr:row>136</xdr:row>
          <xdr:rowOff>57150</xdr:rowOff>
        </xdr:to>
        <xdr:sp macro="" textlink="">
          <xdr:nvSpPr>
            <xdr:cNvPr id="23647" name="Check Box 95" hidden="1">
              <a:extLst>
                <a:ext uri="{63B3BB69-23CF-44E3-9099-C40C66FF867C}">
                  <a14:compatExt spid="_x0000_s23647"/>
                </a:ext>
                <a:ext uri="{FF2B5EF4-FFF2-40B4-BE49-F238E27FC236}">
                  <a16:creationId xmlns:a16="http://schemas.microsoft.com/office/drawing/2014/main" id="{00000000-0008-0000-0600-00005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136</xdr:row>
          <xdr:rowOff>114300</xdr:rowOff>
        </xdr:from>
        <xdr:to>
          <xdr:col>6</xdr:col>
          <xdr:colOff>304800</xdr:colOff>
          <xdr:row>137</xdr:row>
          <xdr:rowOff>0</xdr:rowOff>
        </xdr:to>
        <xdr:sp macro="" textlink="">
          <xdr:nvSpPr>
            <xdr:cNvPr id="23648" name="Check Box 96" hidden="1">
              <a:extLst>
                <a:ext uri="{63B3BB69-23CF-44E3-9099-C40C66FF867C}">
                  <a14:compatExt spid="_x0000_s23648"/>
                </a:ext>
                <a:ext uri="{FF2B5EF4-FFF2-40B4-BE49-F238E27FC236}">
                  <a16:creationId xmlns:a16="http://schemas.microsoft.com/office/drawing/2014/main" id="{00000000-0008-0000-0600-00006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138</xdr:row>
          <xdr:rowOff>142875</xdr:rowOff>
        </xdr:from>
        <xdr:to>
          <xdr:col>1</xdr:col>
          <xdr:colOff>1752600</xdr:colOff>
          <xdr:row>139</xdr:row>
          <xdr:rowOff>19050</xdr:rowOff>
        </xdr:to>
        <xdr:sp macro="" textlink="">
          <xdr:nvSpPr>
            <xdr:cNvPr id="23649" name="Check Box 97" hidden="1">
              <a:extLst>
                <a:ext uri="{63B3BB69-23CF-44E3-9099-C40C66FF867C}">
                  <a14:compatExt spid="_x0000_s23649"/>
                </a:ext>
                <a:ext uri="{FF2B5EF4-FFF2-40B4-BE49-F238E27FC236}">
                  <a16:creationId xmlns:a16="http://schemas.microsoft.com/office/drawing/2014/main" id="{00000000-0008-0000-0600-00006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139</xdr:row>
          <xdr:rowOff>66675</xdr:rowOff>
        </xdr:from>
        <xdr:to>
          <xdr:col>1</xdr:col>
          <xdr:colOff>1752600</xdr:colOff>
          <xdr:row>139</xdr:row>
          <xdr:rowOff>209550</xdr:rowOff>
        </xdr:to>
        <xdr:sp macro="" textlink="">
          <xdr:nvSpPr>
            <xdr:cNvPr id="23650" name="Check Box 98" hidden="1">
              <a:extLst>
                <a:ext uri="{63B3BB69-23CF-44E3-9099-C40C66FF867C}">
                  <a14:compatExt spid="_x0000_s23650"/>
                </a:ext>
                <a:ext uri="{FF2B5EF4-FFF2-40B4-BE49-F238E27FC236}">
                  <a16:creationId xmlns:a16="http://schemas.microsoft.com/office/drawing/2014/main" id="{00000000-0008-0000-0600-00006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138</xdr:row>
          <xdr:rowOff>142875</xdr:rowOff>
        </xdr:from>
        <xdr:to>
          <xdr:col>6</xdr:col>
          <xdr:colOff>304800</xdr:colOff>
          <xdr:row>139</xdr:row>
          <xdr:rowOff>19050</xdr:rowOff>
        </xdr:to>
        <xdr:sp macro="" textlink="">
          <xdr:nvSpPr>
            <xdr:cNvPr id="23651" name="Check Box 99" hidden="1">
              <a:extLst>
                <a:ext uri="{63B3BB69-23CF-44E3-9099-C40C66FF867C}">
                  <a14:compatExt spid="_x0000_s23651"/>
                </a:ext>
                <a:ext uri="{FF2B5EF4-FFF2-40B4-BE49-F238E27FC236}">
                  <a16:creationId xmlns:a16="http://schemas.microsoft.com/office/drawing/2014/main" id="{00000000-0008-0000-0600-00006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139</xdr:row>
          <xdr:rowOff>66675</xdr:rowOff>
        </xdr:from>
        <xdr:to>
          <xdr:col>6</xdr:col>
          <xdr:colOff>304800</xdr:colOff>
          <xdr:row>139</xdr:row>
          <xdr:rowOff>209550</xdr:rowOff>
        </xdr:to>
        <xdr:sp macro="" textlink="">
          <xdr:nvSpPr>
            <xdr:cNvPr id="23652" name="Check Box 100" hidden="1">
              <a:extLst>
                <a:ext uri="{63B3BB69-23CF-44E3-9099-C40C66FF867C}">
                  <a14:compatExt spid="_x0000_s23652"/>
                </a:ext>
                <a:ext uri="{FF2B5EF4-FFF2-40B4-BE49-F238E27FC236}">
                  <a16:creationId xmlns:a16="http://schemas.microsoft.com/office/drawing/2014/main" id="{00000000-0008-0000-0600-00006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438150</xdr:colOff>
          <xdr:row>139</xdr:row>
          <xdr:rowOff>66675</xdr:rowOff>
        </xdr:from>
        <xdr:to>
          <xdr:col>10</xdr:col>
          <xdr:colOff>628650</xdr:colOff>
          <xdr:row>139</xdr:row>
          <xdr:rowOff>209550</xdr:rowOff>
        </xdr:to>
        <xdr:sp macro="" textlink="">
          <xdr:nvSpPr>
            <xdr:cNvPr id="23653" name="Check Box 101" hidden="1">
              <a:extLst>
                <a:ext uri="{63B3BB69-23CF-44E3-9099-C40C66FF867C}">
                  <a14:compatExt spid="_x0000_s23653"/>
                </a:ext>
                <a:ext uri="{FF2B5EF4-FFF2-40B4-BE49-F238E27FC236}">
                  <a16:creationId xmlns:a16="http://schemas.microsoft.com/office/drawing/2014/main" id="{00000000-0008-0000-0600-00006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147</xdr:row>
          <xdr:rowOff>85725</xdr:rowOff>
        </xdr:from>
        <xdr:to>
          <xdr:col>1</xdr:col>
          <xdr:colOff>1752600</xdr:colOff>
          <xdr:row>147</xdr:row>
          <xdr:rowOff>238125</xdr:rowOff>
        </xdr:to>
        <xdr:sp macro="" textlink="">
          <xdr:nvSpPr>
            <xdr:cNvPr id="23654" name="Check Box 102" hidden="1">
              <a:extLst>
                <a:ext uri="{63B3BB69-23CF-44E3-9099-C40C66FF867C}">
                  <a14:compatExt spid="_x0000_s23654"/>
                </a:ext>
                <a:ext uri="{FF2B5EF4-FFF2-40B4-BE49-F238E27FC236}">
                  <a16:creationId xmlns:a16="http://schemas.microsoft.com/office/drawing/2014/main" id="{00000000-0008-0000-0600-00006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148</xdr:row>
          <xdr:rowOff>28575</xdr:rowOff>
        </xdr:from>
        <xdr:to>
          <xdr:col>1</xdr:col>
          <xdr:colOff>1752600</xdr:colOff>
          <xdr:row>148</xdr:row>
          <xdr:rowOff>171450</xdr:rowOff>
        </xdr:to>
        <xdr:sp macro="" textlink="">
          <xdr:nvSpPr>
            <xdr:cNvPr id="23655" name="Check Box 103" hidden="1">
              <a:extLst>
                <a:ext uri="{63B3BB69-23CF-44E3-9099-C40C66FF867C}">
                  <a14:compatExt spid="_x0000_s23655"/>
                </a:ext>
                <a:ext uri="{FF2B5EF4-FFF2-40B4-BE49-F238E27FC236}">
                  <a16:creationId xmlns:a16="http://schemas.microsoft.com/office/drawing/2014/main" id="{00000000-0008-0000-0600-00006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147</xdr:row>
          <xdr:rowOff>85725</xdr:rowOff>
        </xdr:from>
        <xdr:to>
          <xdr:col>10</xdr:col>
          <xdr:colOff>180975</xdr:colOff>
          <xdr:row>147</xdr:row>
          <xdr:rowOff>238125</xdr:rowOff>
        </xdr:to>
        <xdr:sp macro="" textlink="">
          <xdr:nvSpPr>
            <xdr:cNvPr id="23656" name="Check Box 104" hidden="1">
              <a:extLst>
                <a:ext uri="{63B3BB69-23CF-44E3-9099-C40C66FF867C}">
                  <a14:compatExt spid="_x0000_s23656"/>
                </a:ext>
                <a:ext uri="{FF2B5EF4-FFF2-40B4-BE49-F238E27FC236}">
                  <a16:creationId xmlns:a16="http://schemas.microsoft.com/office/drawing/2014/main" id="{00000000-0008-0000-0600-00006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148</xdr:row>
          <xdr:rowOff>28575</xdr:rowOff>
        </xdr:from>
        <xdr:to>
          <xdr:col>10</xdr:col>
          <xdr:colOff>180975</xdr:colOff>
          <xdr:row>148</xdr:row>
          <xdr:rowOff>171450</xdr:rowOff>
        </xdr:to>
        <xdr:sp macro="" textlink="">
          <xdr:nvSpPr>
            <xdr:cNvPr id="23657" name="Check Box 105" hidden="1">
              <a:extLst>
                <a:ext uri="{63B3BB69-23CF-44E3-9099-C40C66FF867C}">
                  <a14:compatExt spid="_x0000_s23657"/>
                </a:ext>
                <a:ext uri="{FF2B5EF4-FFF2-40B4-BE49-F238E27FC236}">
                  <a16:creationId xmlns:a16="http://schemas.microsoft.com/office/drawing/2014/main" id="{00000000-0008-0000-0600-00006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123825</xdr:colOff>
          <xdr:row>146</xdr:row>
          <xdr:rowOff>123825</xdr:rowOff>
        </xdr:from>
        <xdr:to>
          <xdr:col>6</xdr:col>
          <xdr:colOff>314325</xdr:colOff>
          <xdr:row>147</xdr:row>
          <xdr:rowOff>19050</xdr:rowOff>
        </xdr:to>
        <xdr:sp macro="" textlink="">
          <xdr:nvSpPr>
            <xdr:cNvPr id="23658" name="Check Box 106" hidden="1">
              <a:extLst>
                <a:ext uri="{63B3BB69-23CF-44E3-9099-C40C66FF867C}">
                  <a14:compatExt spid="_x0000_s23658"/>
                </a:ext>
                <a:ext uri="{FF2B5EF4-FFF2-40B4-BE49-F238E27FC236}">
                  <a16:creationId xmlns:a16="http://schemas.microsoft.com/office/drawing/2014/main" id="{00000000-0008-0000-0600-00006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419100</xdr:colOff>
          <xdr:row>146</xdr:row>
          <xdr:rowOff>123825</xdr:rowOff>
        </xdr:from>
        <xdr:to>
          <xdr:col>10</xdr:col>
          <xdr:colOff>609600</xdr:colOff>
          <xdr:row>147</xdr:row>
          <xdr:rowOff>19050</xdr:rowOff>
        </xdr:to>
        <xdr:sp macro="" textlink="">
          <xdr:nvSpPr>
            <xdr:cNvPr id="23659" name="Check Box 107" hidden="1">
              <a:extLst>
                <a:ext uri="{63B3BB69-23CF-44E3-9099-C40C66FF867C}">
                  <a14:compatExt spid="_x0000_s23659"/>
                </a:ext>
                <a:ext uri="{FF2B5EF4-FFF2-40B4-BE49-F238E27FC236}">
                  <a16:creationId xmlns:a16="http://schemas.microsoft.com/office/drawing/2014/main" id="{00000000-0008-0000-0600-00006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151</xdr:row>
          <xdr:rowOff>38100</xdr:rowOff>
        </xdr:from>
        <xdr:to>
          <xdr:col>1</xdr:col>
          <xdr:colOff>1752600</xdr:colOff>
          <xdr:row>151</xdr:row>
          <xdr:rowOff>180975</xdr:rowOff>
        </xdr:to>
        <xdr:sp macro="" textlink="">
          <xdr:nvSpPr>
            <xdr:cNvPr id="23660" name="Check Box 108" hidden="1">
              <a:extLst>
                <a:ext uri="{63B3BB69-23CF-44E3-9099-C40C66FF867C}">
                  <a14:compatExt spid="_x0000_s23660"/>
                </a:ext>
                <a:ext uri="{FF2B5EF4-FFF2-40B4-BE49-F238E27FC236}">
                  <a16:creationId xmlns:a16="http://schemas.microsoft.com/office/drawing/2014/main" id="{00000000-0008-0000-0600-00006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151</xdr:row>
          <xdr:rowOff>238125</xdr:rowOff>
        </xdr:from>
        <xdr:to>
          <xdr:col>1</xdr:col>
          <xdr:colOff>1752600</xdr:colOff>
          <xdr:row>152</xdr:row>
          <xdr:rowOff>133350</xdr:rowOff>
        </xdr:to>
        <xdr:sp macro="" textlink="">
          <xdr:nvSpPr>
            <xdr:cNvPr id="23661" name="Check Box 109" hidden="1">
              <a:extLst>
                <a:ext uri="{63B3BB69-23CF-44E3-9099-C40C66FF867C}">
                  <a14:compatExt spid="_x0000_s23661"/>
                </a:ext>
                <a:ext uri="{FF2B5EF4-FFF2-40B4-BE49-F238E27FC236}">
                  <a16:creationId xmlns:a16="http://schemas.microsoft.com/office/drawing/2014/main" id="{00000000-0008-0000-0600-00006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151</xdr:row>
          <xdr:rowOff>38100</xdr:rowOff>
        </xdr:from>
        <xdr:to>
          <xdr:col>6</xdr:col>
          <xdr:colOff>304800</xdr:colOff>
          <xdr:row>151</xdr:row>
          <xdr:rowOff>180975</xdr:rowOff>
        </xdr:to>
        <xdr:sp macro="" textlink="">
          <xdr:nvSpPr>
            <xdr:cNvPr id="23664" name="Check Box 112" hidden="1">
              <a:extLst>
                <a:ext uri="{63B3BB69-23CF-44E3-9099-C40C66FF867C}">
                  <a14:compatExt spid="_x0000_s23664"/>
                </a:ext>
                <a:ext uri="{FF2B5EF4-FFF2-40B4-BE49-F238E27FC236}">
                  <a16:creationId xmlns:a16="http://schemas.microsoft.com/office/drawing/2014/main" id="{00000000-0008-0000-0600-00007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151</xdr:row>
          <xdr:rowOff>238125</xdr:rowOff>
        </xdr:from>
        <xdr:to>
          <xdr:col>6</xdr:col>
          <xdr:colOff>304800</xdr:colOff>
          <xdr:row>152</xdr:row>
          <xdr:rowOff>133350</xdr:rowOff>
        </xdr:to>
        <xdr:sp macro="" textlink="">
          <xdr:nvSpPr>
            <xdr:cNvPr id="23665" name="Check Box 113" hidden="1">
              <a:extLst>
                <a:ext uri="{63B3BB69-23CF-44E3-9099-C40C66FF867C}">
                  <a14:compatExt spid="_x0000_s23665"/>
                </a:ext>
                <a:ext uri="{FF2B5EF4-FFF2-40B4-BE49-F238E27FC236}">
                  <a16:creationId xmlns:a16="http://schemas.microsoft.com/office/drawing/2014/main" id="{00000000-0008-0000-0600-00007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158</xdr:row>
          <xdr:rowOff>142875</xdr:rowOff>
        </xdr:from>
        <xdr:to>
          <xdr:col>6</xdr:col>
          <xdr:colOff>323850</xdr:colOff>
          <xdr:row>159</xdr:row>
          <xdr:rowOff>38100</xdr:rowOff>
        </xdr:to>
        <xdr:sp macro="" textlink="">
          <xdr:nvSpPr>
            <xdr:cNvPr id="23666" name="Check Box 114" hidden="1">
              <a:extLst>
                <a:ext uri="{63B3BB69-23CF-44E3-9099-C40C66FF867C}">
                  <a14:compatExt spid="_x0000_s23666"/>
                </a:ext>
                <a:ext uri="{FF2B5EF4-FFF2-40B4-BE49-F238E27FC236}">
                  <a16:creationId xmlns:a16="http://schemas.microsoft.com/office/drawing/2014/main" id="{00000000-0008-0000-0600-00007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158</xdr:row>
          <xdr:rowOff>142875</xdr:rowOff>
        </xdr:from>
        <xdr:to>
          <xdr:col>10</xdr:col>
          <xdr:colOff>638175</xdr:colOff>
          <xdr:row>159</xdr:row>
          <xdr:rowOff>38100</xdr:rowOff>
        </xdr:to>
        <xdr:sp macro="" textlink="">
          <xdr:nvSpPr>
            <xdr:cNvPr id="23667" name="Check Box 115" hidden="1">
              <a:extLst>
                <a:ext uri="{63B3BB69-23CF-44E3-9099-C40C66FF867C}">
                  <a14:compatExt spid="_x0000_s23667"/>
                </a:ext>
                <a:ext uri="{FF2B5EF4-FFF2-40B4-BE49-F238E27FC236}">
                  <a16:creationId xmlns:a16="http://schemas.microsoft.com/office/drawing/2014/main" id="{00000000-0008-0000-0600-00007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163</xdr:row>
          <xdr:rowOff>114300</xdr:rowOff>
        </xdr:from>
        <xdr:to>
          <xdr:col>1</xdr:col>
          <xdr:colOff>1752600</xdr:colOff>
          <xdr:row>164</xdr:row>
          <xdr:rowOff>66675</xdr:rowOff>
        </xdr:to>
        <xdr:sp macro="" textlink="">
          <xdr:nvSpPr>
            <xdr:cNvPr id="23668" name="Check Box 116" hidden="1">
              <a:extLst>
                <a:ext uri="{63B3BB69-23CF-44E3-9099-C40C66FF867C}">
                  <a14:compatExt spid="_x0000_s23668"/>
                </a:ext>
                <a:ext uri="{FF2B5EF4-FFF2-40B4-BE49-F238E27FC236}">
                  <a16:creationId xmlns:a16="http://schemas.microsoft.com/office/drawing/2014/main" id="{00000000-0008-0000-0600-00007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163</xdr:row>
          <xdr:rowOff>114300</xdr:rowOff>
        </xdr:from>
        <xdr:to>
          <xdr:col>6</xdr:col>
          <xdr:colOff>304800</xdr:colOff>
          <xdr:row>164</xdr:row>
          <xdr:rowOff>66675</xdr:rowOff>
        </xdr:to>
        <xdr:sp macro="" textlink="">
          <xdr:nvSpPr>
            <xdr:cNvPr id="23669" name="Check Box 117" hidden="1">
              <a:extLst>
                <a:ext uri="{63B3BB69-23CF-44E3-9099-C40C66FF867C}">
                  <a14:compatExt spid="_x0000_s23669"/>
                </a:ext>
                <a:ext uri="{FF2B5EF4-FFF2-40B4-BE49-F238E27FC236}">
                  <a16:creationId xmlns:a16="http://schemas.microsoft.com/office/drawing/2014/main" id="{00000000-0008-0000-0600-00007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1562100</xdr:colOff>
          <xdr:row>166</xdr:row>
          <xdr:rowOff>123825</xdr:rowOff>
        </xdr:from>
        <xdr:to>
          <xdr:col>1</xdr:col>
          <xdr:colOff>1752600</xdr:colOff>
          <xdr:row>167</xdr:row>
          <xdr:rowOff>19050</xdr:rowOff>
        </xdr:to>
        <xdr:sp macro="" textlink="">
          <xdr:nvSpPr>
            <xdr:cNvPr id="23670" name="Check Box 118" hidden="1">
              <a:extLst>
                <a:ext uri="{63B3BB69-23CF-44E3-9099-C40C66FF867C}">
                  <a14:compatExt spid="_x0000_s23670"/>
                </a:ext>
                <a:ext uri="{FF2B5EF4-FFF2-40B4-BE49-F238E27FC236}">
                  <a16:creationId xmlns:a16="http://schemas.microsoft.com/office/drawing/2014/main" id="{00000000-0008-0000-0600-00007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171450</xdr:colOff>
          <xdr:row>166</xdr:row>
          <xdr:rowOff>123825</xdr:rowOff>
        </xdr:from>
        <xdr:to>
          <xdr:col>6</xdr:col>
          <xdr:colOff>361950</xdr:colOff>
          <xdr:row>167</xdr:row>
          <xdr:rowOff>19050</xdr:rowOff>
        </xdr:to>
        <xdr:sp macro="" textlink="">
          <xdr:nvSpPr>
            <xdr:cNvPr id="23671" name="Check Box 119" hidden="1">
              <a:extLst>
                <a:ext uri="{63B3BB69-23CF-44E3-9099-C40C66FF867C}">
                  <a14:compatExt spid="_x0000_s23671"/>
                </a:ext>
                <a:ext uri="{FF2B5EF4-FFF2-40B4-BE49-F238E27FC236}">
                  <a16:creationId xmlns:a16="http://schemas.microsoft.com/office/drawing/2014/main" id="{00000000-0008-0000-0600-00007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209550</xdr:colOff>
          <xdr:row>166</xdr:row>
          <xdr:rowOff>123825</xdr:rowOff>
        </xdr:from>
        <xdr:to>
          <xdr:col>10</xdr:col>
          <xdr:colOff>400050</xdr:colOff>
          <xdr:row>167</xdr:row>
          <xdr:rowOff>19050</xdr:rowOff>
        </xdr:to>
        <xdr:sp macro="" textlink="">
          <xdr:nvSpPr>
            <xdr:cNvPr id="23672" name="Check Box 120" hidden="1">
              <a:extLst>
                <a:ext uri="{63B3BB69-23CF-44E3-9099-C40C66FF867C}">
                  <a14:compatExt spid="_x0000_s23672"/>
                </a:ext>
                <a:ext uri="{FF2B5EF4-FFF2-40B4-BE49-F238E27FC236}">
                  <a16:creationId xmlns:a16="http://schemas.microsoft.com/office/drawing/2014/main" id="{00000000-0008-0000-0600-00007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173</xdr:row>
          <xdr:rowOff>0</xdr:rowOff>
        </xdr:from>
        <xdr:to>
          <xdr:col>6</xdr:col>
          <xdr:colOff>304800</xdr:colOff>
          <xdr:row>173</xdr:row>
          <xdr:rowOff>142875</xdr:rowOff>
        </xdr:to>
        <xdr:sp macro="" textlink="">
          <xdr:nvSpPr>
            <xdr:cNvPr id="23673" name="Check Box 121" hidden="1">
              <a:extLst>
                <a:ext uri="{63B3BB69-23CF-44E3-9099-C40C66FF867C}">
                  <a14:compatExt spid="_x0000_s23673"/>
                </a:ext>
                <a:ext uri="{FF2B5EF4-FFF2-40B4-BE49-F238E27FC236}">
                  <a16:creationId xmlns:a16="http://schemas.microsoft.com/office/drawing/2014/main" id="{00000000-0008-0000-0600-000079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447675</xdr:colOff>
          <xdr:row>173</xdr:row>
          <xdr:rowOff>0</xdr:rowOff>
        </xdr:from>
        <xdr:to>
          <xdr:col>10</xdr:col>
          <xdr:colOff>638175</xdr:colOff>
          <xdr:row>173</xdr:row>
          <xdr:rowOff>142875</xdr:rowOff>
        </xdr:to>
        <xdr:sp macro="" textlink="">
          <xdr:nvSpPr>
            <xdr:cNvPr id="23674" name="Check Box 122" hidden="1">
              <a:extLst>
                <a:ext uri="{63B3BB69-23CF-44E3-9099-C40C66FF867C}">
                  <a14:compatExt spid="_x0000_s23674"/>
                </a:ext>
                <a:ext uri="{FF2B5EF4-FFF2-40B4-BE49-F238E27FC236}">
                  <a16:creationId xmlns:a16="http://schemas.microsoft.com/office/drawing/2014/main" id="{00000000-0008-0000-0600-00007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179</xdr:row>
          <xdr:rowOff>19050</xdr:rowOff>
        </xdr:from>
        <xdr:to>
          <xdr:col>1</xdr:col>
          <xdr:colOff>161925</xdr:colOff>
          <xdr:row>179</xdr:row>
          <xdr:rowOff>161925</xdr:rowOff>
        </xdr:to>
        <xdr:sp macro="" textlink="">
          <xdr:nvSpPr>
            <xdr:cNvPr id="23675" name="Check Box 123" hidden="1">
              <a:extLst>
                <a:ext uri="{63B3BB69-23CF-44E3-9099-C40C66FF867C}">
                  <a14:compatExt spid="_x0000_s23675"/>
                </a:ext>
                <a:ext uri="{FF2B5EF4-FFF2-40B4-BE49-F238E27FC236}">
                  <a16:creationId xmlns:a16="http://schemas.microsoft.com/office/drawing/2014/main" id="{00000000-0008-0000-0600-00007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179</xdr:row>
          <xdr:rowOff>228600</xdr:rowOff>
        </xdr:from>
        <xdr:to>
          <xdr:col>1</xdr:col>
          <xdr:colOff>161925</xdr:colOff>
          <xdr:row>180</xdr:row>
          <xdr:rowOff>85725</xdr:rowOff>
        </xdr:to>
        <xdr:sp macro="" textlink="">
          <xdr:nvSpPr>
            <xdr:cNvPr id="23676" name="Check Box 124" hidden="1">
              <a:extLst>
                <a:ext uri="{63B3BB69-23CF-44E3-9099-C40C66FF867C}">
                  <a14:compatExt spid="_x0000_s23676"/>
                </a:ext>
                <a:ext uri="{FF2B5EF4-FFF2-40B4-BE49-F238E27FC236}">
                  <a16:creationId xmlns:a16="http://schemas.microsoft.com/office/drawing/2014/main" id="{00000000-0008-0000-0600-00007C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180</xdr:row>
          <xdr:rowOff>152400</xdr:rowOff>
        </xdr:from>
        <xdr:to>
          <xdr:col>1</xdr:col>
          <xdr:colOff>161925</xdr:colOff>
          <xdr:row>181</xdr:row>
          <xdr:rowOff>38100</xdr:rowOff>
        </xdr:to>
        <xdr:sp macro="" textlink="">
          <xdr:nvSpPr>
            <xdr:cNvPr id="23677" name="Check Box 125" hidden="1">
              <a:extLst>
                <a:ext uri="{63B3BB69-23CF-44E3-9099-C40C66FF867C}">
                  <a14:compatExt spid="_x0000_s23677"/>
                </a:ext>
                <a:ext uri="{FF2B5EF4-FFF2-40B4-BE49-F238E27FC236}">
                  <a16:creationId xmlns:a16="http://schemas.microsoft.com/office/drawing/2014/main" id="{00000000-0008-0000-0600-00007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181</xdr:row>
          <xdr:rowOff>95250</xdr:rowOff>
        </xdr:from>
        <xdr:to>
          <xdr:col>1</xdr:col>
          <xdr:colOff>161925</xdr:colOff>
          <xdr:row>182</xdr:row>
          <xdr:rowOff>19050</xdr:rowOff>
        </xdr:to>
        <xdr:sp macro="" textlink="">
          <xdr:nvSpPr>
            <xdr:cNvPr id="23678" name="Check Box 126" hidden="1">
              <a:extLst>
                <a:ext uri="{63B3BB69-23CF-44E3-9099-C40C66FF867C}">
                  <a14:compatExt spid="_x0000_s23678"/>
                </a:ext>
                <a:ext uri="{FF2B5EF4-FFF2-40B4-BE49-F238E27FC236}">
                  <a16:creationId xmlns:a16="http://schemas.microsoft.com/office/drawing/2014/main" id="{00000000-0008-0000-0600-00007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182</xdr:row>
          <xdr:rowOff>85725</xdr:rowOff>
        </xdr:from>
        <xdr:to>
          <xdr:col>1</xdr:col>
          <xdr:colOff>161925</xdr:colOff>
          <xdr:row>183</xdr:row>
          <xdr:rowOff>47625</xdr:rowOff>
        </xdr:to>
        <xdr:sp macro="" textlink="">
          <xdr:nvSpPr>
            <xdr:cNvPr id="23679" name="Check Box 127" hidden="1">
              <a:extLst>
                <a:ext uri="{63B3BB69-23CF-44E3-9099-C40C66FF867C}">
                  <a14:compatExt spid="_x0000_s23679"/>
                </a:ext>
                <a:ext uri="{FF2B5EF4-FFF2-40B4-BE49-F238E27FC236}">
                  <a16:creationId xmlns:a16="http://schemas.microsoft.com/office/drawing/2014/main" id="{00000000-0008-0000-0600-00007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183</xdr:row>
          <xdr:rowOff>114300</xdr:rowOff>
        </xdr:from>
        <xdr:to>
          <xdr:col>1</xdr:col>
          <xdr:colOff>161925</xdr:colOff>
          <xdr:row>184</xdr:row>
          <xdr:rowOff>9525</xdr:rowOff>
        </xdr:to>
        <xdr:sp macro="" textlink="">
          <xdr:nvSpPr>
            <xdr:cNvPr id="23680" name="Check Box 128" hidden="1">
              <a:extLst>
                <a:ext uri="{63B3BB69-23CF-44E3-9099-C40C66FF867C}">
                  <a14:compatExt spid="_x0000_s23680"/>
                </a:ext>
                <a:ext uri="{FF2B5EF4-FFF2-40B4-BE49-F238E27FC236}">
                  <a16:creationId xmlns:a16="http://schemas.microsoft.com/office/drawing/2014/main" id="{00000000-0008-0000-0600-00008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184</xdr:row>
          <xdr:rowOff>57150</xdr:rowOff>
        </xdr:from>
        <xdr:to>
          <xdr:col>1</xdr:col>
          <xdr:colOff>161925</xdr:colOff>
          <xdr:row>184</xdr:row>
          <xdr:rowOff>200025</xdr:rowOff>
        </xdr:to>
        <xdr:sp macro="" textlink="">
          <xdr:nvSpPr>
            <xdr:cNvPr id="23681" name="Check Box 129" hidden="1">
              <a:extLst>
                <a:ext uri="{63B3BB69-23CF-44E3-9099-C40C66FF867C}">
                  <a14:compatExt spid="_x0000_s23681"/>
                </a:ext>
                <a:ext uri="{FF2B5EF4-FFF2-40B4-BE49-F238E27FC236}">
                  <a16:creationId xmlns:a16="http://schemas.microsoft.com/office/drawing/2014/main" id="{00000000-0008-0000-0600-00008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185</xdr:row>
          <xdr:rowOff>9525</xdr:rowOff>
        </xdr:from>
        <xdr:to>
          <xdr:col>1</xdr:col>
          <xdr:colOff>161925</xdr:colOff>
          <xdr:row>185</xdr:row>
          <xdr:rowOff>152400</xdr:rowOff>
        </xdr:to>
        <xdr:sp macro="" textlink="">
          <xdr:nvSpPr>
            <xdr:cNvPr id="23682" name="Check Box 130" hidden="1">
              <a:extLst>
                <a:ext uri="{63B3BB69-23CF-44E3-9099-C40C66FF867C}">
                  <a14:compatExt spid="_x0000_s23682"/>
                </a:ext>
                <a:ext uri="{FF2B5EF4-FFF2-40B4-BE49-F238E27FC236}">
                  <a16:creationId xmlns:a16="http://schemas.microsoft.com/office/drawing/2014/main" id="{00000000-0008-0000-0600-00008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185</xdr:row>
          <xdr:rowOff>219075</xdr:rowOff>
        </xdr:from>
        <xdr:to>
          <xdr:col>1</xdr:col>
          <xdr:colOff>161925</xdr:colOff>
          <xdr:row>186</xdr:row>
          <xdr:rowOff>114300</xdr:rowOff>
        </xdr:to>
        <xdr:sp macro="" textlink="">
          <xdr:nvSpPr>
            <xdr:cNvPr id="23683" name="Check Box 131" hidden="1">
              <a:extLst>
                <a:ext uri="{63B3BB69-23CF-44E3-9099-C40C66FF867C}">
                  <a14:compatExt spid="_x0000_s23683"/>
                </a:ext>
                <a:ext uri="{FF2B5EF4-FFF2-40B4-BE49-F238E27FC236}">
                  <a16:creationId xmlns:a16="http://schemas.microsoft.com/office/drawing/2014/main" id="{00000000-0008-0000-0600-00008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186</xdr:row>
          <xdr:rowOff>171450</xdr:rowOff>
        </xdr:from>
        <xdr:to>
          <xdr:col>1</xdr:col>
          <xdr:colOff>161925</xdr:colOff>
          <xdr:row>187</xdr:row>
          <xdr:rowOff>66675</xdr:rowOff>
        </xdr:to>
        <xdr:sp macro="" textlink="">
          <xdr:nvSpPr>
            <xdr:cNvPr id="23684" name="Check Box 132" hidden="1">
              <a:extLst>
                <a:ext uri="{63B3BB69-23CF-44E3-9099-C40C66FF867C}">
                  <a14:compatExt spid="_x0000_s23684"/>
                </a:ext>
                <a:ext uri="{FF2B5EF4-FFF2-40B4-BE49-F238E27FC236}">
                  <a16:creationId xmlns:a16="http://schemas.microsoft.com/office/drawing/2014/main" id="{00000000-0008-0000-0600-00008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187</xdr:row>
          <xdr:rowOff>123825</xdr:rowOff>
        </xdr:from>
        <xdr:to>
          <xdr:col>1</xdr:col>
          <xdr:colOff>161925</xdr:colOff>
          <xdr:row>188</xdr:row>
          <xdr:rowOff>76200</xdr:rowOff>
        </xdr:to>
        <xdr:sp macro="" textlink="">
          <xdr:nvSpPr>
            <xdr:cNvPr id="23685" name="Check Box 133" hidden="1">
              <a:extLst>
                <a:ext uri="{63B3BB69-23CF-44E3-9099-C40C66FF867C}">
                  <a14:compatExt spid="_x0000_s23685"/>
                </a:ext>
                <a:ext uri="{FF2B5EF4-FFF2-40B4-BE49-F238E27FC236}">
                  <a16:creationId xmlns:a16="http://schemas.microsoft.com/office/drawing/2014/main" id="{00000000-0008-0000-0600-00008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188</xdr:row>
          <xdr:rowOff>133350</xdr:rowOff>
        </xdr:from>
        <xdr:to>
          <xdr:col>1</xdr:col>
          <xdr:colOff>161925</xdr:colOff>
          <xdr:row>189</xdr:row>
          <xdr:rowOff>28575</xdr:rowOff>
        </xdr:to>
        <xdr:sp macro="" textlink="">
          <xdr:nvSpPr>
            <xdr:cNvPr id="23686" name="Check Box 134" hidden="1">
              <a:extLst>
                <a:ext uri="{63B3BB69-23CF-44E3-9099-C40C66FF867C}">
                  <a14:compatExt spid="_x0000_s23686"/>
                </a:ext>
                <a:ext uri="{FF2B5EF4-FFF2-40B4-BE49-F238E27FC236}">
                  <a16:creationId xmlns:a16="http://schemas.microsoft.com/office/drawing/2014/main" id="{00000000-0008-0000-0600-00008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142875</xdr:colOff>
          <xdr:row>189</xdr:row>
          <xdr:rowOff>85725</xdr:rowOff>
        </xdr:from>
        <xdr:to>
          <xdr:col>1</xdr:col>
          <xdr:colOff>161925</xdr:colOff>
          <xdr:row>189</xdr:row>
          <xdr:rowOff>228600</xdr:rowOff>
        </xdr:to>
        <xdr:sp macro="" textlink="">
          <xdr:nvSpPr>
            <xdr:cNvPr id="23687" name="Check Box 135" hidden="1">
              <a:extLst>
                <a:ext uri="{63B3BB69-23CF-44E3-9099-C40C66FF867C}">
                  <a14:compatExt spid="_x0000_s23687"/>
                </a:ext>
                <a:ext uri="{FF2B5EF4-FFF2-40B4-BE49-F238E27FC236}">
                  <a16:creationId xmlns:a16="http://schemas.microsoft.com/office/drawing/2014/main" id="{00000000-0008-0000-0600-000087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126070</xdr:colOff>
      <xdr:row>6</xdr:row>
      <xdr:rowOff>143435</xdr:rowOff>
    </xdr:from>
    <xdr:to>
      <xdr:col>5</xdr:col>
      <xdr:colOff>776006</xdr:colOff>
      <xdr:row>25</xdr:row>
      <xdr:rowOff>87406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154770" y="1553135"/>
          <a:ext cx="3469336" cy="302054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116545</xdr:colOff>
      <xdr:row>25</xdr:row>
      <xdr:rowOff>155169</xdr:rowOff>
    </xdr:from>
    <xdr:to>
      <xdr:col>5</xdr:col>
      <xdr:colOff>777687</xdr:colOff>
      <xdr:row>28</xdr:row>
      <xdr:rowOff>93013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145245" y="4641444"/>
          <a:ext cx="3480542" cy="423619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GPS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DMS</a:t>
          </a:r>
          <a:endParaRPr lang="en-US" sz="1100" b="1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050" b="1"/>
        </a:p>
      </xdr:txBody>
    </xdr:sp>
    <xdr:clientData/>
  </xdr:twoCellAnchor>
  <xdr:twoCellAnchor editAs="oneCell">
    <xdr:from>
      <xdr:col>2</xdr:col>
      <xdr:colOff>1018761</xdr:colOff>
      <xdr:row>8</xdr:row>
      <xdr:rowOff>16569</xdr:rowOff>
    </xdr:from>
    <xdr:to>
      <xdr:col>3</xdr:col>
      <xdr:colOff>1049672</xdr:colOff>
      <xdr:row>24</xdr:row>
      <xdr:rowOff>41413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25" r="7963"/>
        <a:stretch/>
      </xdr:blipFill>
      <xdr:spPr>
        <a:xfrm rot="5400000">
          <a:off x="1651272" y="2167014"/>
          <a:ext cx="2675279" cy="1869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146033</xdr:colOff>
      <xdr:row>7</xdr:row>
      <xdr:rowOff>77422</xdr:rowOff>
    </xdr:from>
    <xdr:to>
      <xdr:col>6</xdr:col>
      <xdr:colOff>1710997</xdr:colOff>
      <xdr:row>33</xdr:row>
      <xdr:rowOff>89282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307958" y="1649047"/>
          <a:ext cx="5413064" cy="4221910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277091</xdr:colOff>
      <xdr:row>9</xdr:row>
      <xdr:rowOff>86591</xdr:rowOff>
    </xdr:from>
    <xdr:to>
      <xdr:col>6</xdr:col>
      <xdr:colOff>1662545</xdr:colOff>
      <xdr:row>30</xdr:row>
      <xdr:rowOff>121227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955" y="1939636"/>
          <a:ext cx="5230090" cy="3307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8</xdr:row>
      <xdr:rowOff>91466</xdr:rowOff>
    </xdr:from>
    <xdr:to>
      <xdr:col>5</xdr:col>
      <xdr:colOff>695325</xdr:colOff>
      <xdr:row>23</xdr:row>
      <xdr:rowOff>123768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253218" y="1792359"/>
          <a:ext cx="3306536" cy="252240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207066</xdr:colOff>
      <xdr:row>28</xdr:row>
      <xdr:rowOff>72257</xdr:rowOff>
    </xdr:from>
    <xdr:to>
      <xdr:col>5</xdr:col>
      <xdr:colOff>683316</xdr:colOff>
      <xdr:row>43</xdr:row>
      <xdr:rowOff>135323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1241209" y="5079686"/>
          <a:ext cx="3306536" cy="2512351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219075</xdr:colOff>
      <xdr:row>23</xdr:row>
      <xdr:rowOff>123767</xdr:rowOff>
    </xdr:from>
    <xdr:to>
      <xdr:col>5</xdr:col>
      <xdr:colOff>695325</xdr:colOff>
      <xdr:row>25</xdr:row>
      <xdr:rowOff>31030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1253218" y="4314767"/>
          <a:ext cx="3306536" cy="233834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207066</xdr:colOff>
      <xdr:row>43</xdr:row>
      <xdr:rowOff>135322</xdr:rowOff>
    </xdr:from>
    <xdr:to>
      <xdr:col>5</xdr:col>
      <xdr:colOff>683316</xdr:colOff>
      <xdr:row>45</xdr:row>
      <xdr:rowOff>44951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1241209" y="7592036"/>
          <a:ext cx="3306536" cy="23620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266700</xdr:colOff>
      <xdr:row>28</xdr:row>
      <xdr:rowOff>130070</xdr:rowOff>
    </xdr:from>
    <xdr:to>
      <xdr:col>5</xdr:col>
      <xdr:colOff>619125</xdr:colOff>
      <xdr:row>43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0" y="5140220"/>
          <a:ext cx="3171825" cy="237500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276224</xdr:colOff>
      <xdr:row>8</xdr:row>
      <xdr:rowOff>151592</xdr:rowOff>
    </xdr:from>
    <xdr:to>
      <xdr:col>5</xdr:col>
      <xdr:colOff>628650</xdr:colOff>
      <xdr:row>23</xdr:row>
      <xdr:rowOff>66675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924" y="1885142"/>
          <a:ext cx="3171826" cy="23820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170759</xdr:colOff>
      <xdr:row>8</xdr:row>
      <xdr:rowOff>95250</xdr:rowOff>
    </xdr:from>
    <xdr:to>
      <xdr:col>5</xdr:col>
      <xdr:colOff>642206</xdr:colOff>
      <xdr:row>24</xdr:row>
      <xdr:rowOff>111277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202634" y="1841500"/>
          <a:ext cx="3297197" cy="255602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158750</xdr:colOff>
      <xdr:row>28</xdr:row>
      <xdr:rowOff>131005</xdr:rowOff>
    </xdr:from>
    <xdr:to>
      <xdr:col>5</xdr:col>
      <xdr:colOff>630197</xdr:colOff>
      <xdr:row>44</xdr:row>
      <xdr:rowOff>133238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190625" y="5052255"/>
          <a:ext cx="3297197" cy="2542233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170759</xdr:colOff>
      <xdr:row>24</xdr:row>
      <xdr:rowOff>111276</xdr:rowOff>
    </xdr:from>
    <xdr:to>
      <xdr:col>5</xdr:col>
      <xdr:colOff>642206</xdr:colOff>
      <xdr:row>26</xdr:row>
      <xdr:rowOff>29478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1202634" y="4397526"/>
          <a:ext cx="3297197" cy="235702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158750</xdr:colOff>
      <xdr:row>44</xdr:row>
      <xdr:rowOff>133237</xdr:rowOff>
    </xdr:from>
    <xdr:to>
      <xdr:col>5</xdr:col>
      <xdr:colOff>630197</xdr:colOff>
      <xdr:row>46</xdr:row>
      <xdr:rowOff>33262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/>
      </xdr:nvSpPr>
      <xdr:spPr>
        <a:xfrm>
          <a:off x="1190625" y="7594487"/>
          <a:ext cx="3297197" cy="21752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90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238125</xdr:colOff>
      <xdr:row>29</xdr:row>
      <xdr:rowOff>19611</xdr:rowOff>
    </xdr:from>
    <xdr:to>
      <xdr:col>5</xdr:col>
      <xdr:colOff>571500</xdr:colOff>
      <xdr:row>44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825" y="5153586"/>
          <a:ext cx="3152775" cy="2494989"/>
        </a:xfrm>
        <a:prstGeom prst="rect">
          <a:avLst/>
        </a:prstGeom>
      </xdr:spPr>
    </xdr:pic>
    <xdr:clientData/>
  </xdr:twoCellAnchor>
  <xdr:twoCellAnchor editAs="oneCell">
    <xdr:from>
      <xdr:col>2</xdr:col>
      <xdr:colOff>209549</xdr:colOff>
      <xdr:row>8</xdr:row>
      <xdr:rowOff>152059</xdr:rowOff>
    </xdr:from>
    <xdr:to>
      <xdr:col>5</xdr:col>
      <xdr:colOff>571500</xdr:colOff>
      <xdr:row>24</xdr:row>
      <xdr:rowOff>66675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8249" y="1885609"/>
          <a:ext cx="3181351" cy="25054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329509</xdr:colOff>
      <xdr:row>8</xdr:row>
      <xdr:rowOff>95250</xdr:rowOff>
    </xdr:from>
    <xdr:to>
      <xdr:col>5</xdr:col>
      <xdr:colOff>805492</xdr:colOff>
      <xdr:row>25</xdr:row>
      <xdr:rowOff>25099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361384" y="1841500"/>
          <a:ext cx="3301733" cy="262859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317500</xdr:colOff>
      <xdr:row>29</xdr:row>
      <xdr:rowOff>62969</xdr:rowOff>
    </xdr:from>
    <xdr:to>
      <xdr:col>5</xdr:col>
      <xdr:colOff>793483</xdr:colOff>
      <xdr:row>45</xdr:row>
      <xdr:rowOff>137774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349375" y="5142969"/>
          <a:ext cx="3301733" cy="261480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329509</xdr:colOff>
      <xdr:row>25</xdr:row>
      <xdr:rowOff>25098</xdr:rowOff>
    </xdr:from>
    <xdr:to>
      <xdr:col>5</xdr:col>
      <xdr:colOff>805492</xdr:colOff>
      <xdr:row>26</xdr:row>
      <xdr:rowOff>111121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/>
      </xdr:nvSpPr>
      <xdr:spPr>
        <a:xfrm>
          <a:off x="1361384" y="4470098"/>
          <a:ext cx="3301733" cy="24477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120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317500</xdr:colOff>
      <xdr:row>45</xdr:row>
      <xdr:rowOff>137773</xdr:rowOff>
    </xdr:from>
    <xdr:to>
      <xdr:col>5</xdr:col>
      <xdr:colOff>793483</xdr:colOff>
      <xdr:row>47</xdr:row>
      <xdr:rowOff>46869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1349375" y="7757773"/>
          <a:ext cx="3301733" cy="22659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150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373673</xdr:colOff>
      <xdr:row>29</xdr:row>
      <xdr:rowOff>106244</xdr:rowOff>
    </xdr:from>
    <xdr:to>
      <xdr:col>5</xdr:col>
      <xdr:colOff>740019</xdr:colOff>
      <xdr:row>45</xdr:row>
      <xdr:rowOff>87923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442" y="5227763"/>
          <a:ext cx="3187212" cy="2560756"/>
        </a:xfrm>
        <a:prstGeom prst="rect">
          <a:avLst/>
        </a:prstGeom>
      </xdr:spPr>
    </xdr:pic>
    <xdr:clientData/>
  </xdr:twoCellAnchor>
  <xdr:twoCellAnchor editAs="oneCell">
    <xdr:from>
      <xdr:col>2</xdr:col>
      <xdr:colOff>373672</xdr:colOff>
      <xdr:row>8</xdr:row>
      <xdr:rowOff>149375</xdr:rowOff>
    </xdr:from>
    <xdr:to>
      <xdr:col>5</xdr:col>
      <xdr:colOff>747345</xdr:colOff>
      <xdr:row>24</xdr:row>
      <xdr:rowOff>146538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9441" y="1885856"/>
          <a:ext cx="3194539" cy="25762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250134</xdr:colOff>
      <xdr:row>8</xdr:row>
      <xdr:rowOff>95250</xdr:rowOff>
    </xdr:from>
    <xdr:to>
      <xdr:col>5</xdr:col>
      <xdr:colOff>724250</xdr:colOff>
      <xdr:row>24</xdr:row>
      <xdr:rowOff>152099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282009" y="1841500"/>
          <a:ext cx="3299866" cy="259684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29</xdr:row>
      <xdr:rowOff>23748</xdr:rowOff>
    </xdr:from>
    <xdr:to>
      <xdr:col>5</xdr:col>
      <xdr:colOff>712241</xdr:colOff>
      <xdr:row>45</xdr:row>
      <xdr:rowOff>68671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1270000" y="5103748"/>
          <a:ext cx="3299866" cy="2584923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250134</xdr:colOff>
      <xdr:row>24</xdr:row>
      <xdr:rowOff>152098</xdr:rowOff>
    </xdr:from>
    <xdr:to>
      <xdr:col>5</xdr:col>
      <xdr:colOff>724250</xdr:colOff>
      <xdr:row>26</xdr:row>
      <xdr:rowOff>77503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1282009" y="4438348"/>
          <a:ext cx="3299866" cy="24290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180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238125</xdr:colOff>
      <xdr:row>45</xdr:row>
      <xdr:rowOff>68670</xdr:rowOff>
    </xdr:from>
    <xdr:to>
      <xdr:col>5</xdr:col>
      <xdr:colOff>712241</xdr:colOff>
      <xdr:row>46</xdr:row>
      <xdr:rowOff>132781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 txBox="1"/>
      </xdr:nvSpPr>
      <xdr:spPr>
        <a:xfrm>
          <a:off x="1270000" y="7688670"/>
          <a:ext cx="3299866" cy="22286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210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290355</xdr:colOff>
      <xdr:row>29</xdr:row>
      <xdr:rowOff>78907</xdr:rowOff>
    </xdr:from>
    <xdr:to>
      <xdr:col>5</xdr:col>
      <xdr:colOff>674077</xdr:colOff>
      <xdr:row>45</xdr:row>
      <xdr:rowOff>7327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6124" y="5200426"/>
          <a:ext cx="3204588" cy="2507497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</xdr:row>
      <xdr:rowOff>138780</xdr:rowOff>
    </xdr:from>
    <xdr:to>
      <xdr:col>5</xdr:col>
      <xdr:colOff>666750</xdr:colOff>
      <xdr:row>24</xdr:row>
      <xdr:rowOff>85726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3025" y="1872330"/>
          <a:ext cx="3171825" cy="25377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182899</xdr:colOff>
      <xdr:row>8</xdr:row>
      <xdr:rowOff>96184</xdr:rowOff>
    </xdr:from>
    <xdr:to>
      <xdr:col>5</xdr:col>
      <xdr:colOff>647677</xdr:colOff>
      <xdr:row>25</xdr:row>
      <xdr:rowOff>3621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214774" y="1842434"/>
          <a:ext cx="3290528" cy="260618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170890</xdr:colOff>
      <xdr:row>29</xdr:row>
      <xdr:rowOff>41490</xdr:rowOff>
    </xdr:from>
    <xdr:to>
      <xdr:col>5</xdr:col>
      <xdr:colOff>635668</xdr:colOff>
      <xdr:row>45</xdr:row>
      <xdr:rowOff>116296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1202765" y="5121490"/>
          <a:ext cx="3290528" cy="261480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182899</xdr:colOff>
      <xdr:row>25</xdr:row>
      <xdr:rowOff>3620</xdr:rowOff>
    </xdr:from>
    <xdr:to>
      <xdr:col>5</xdr:col>
      <xdr:colOff>647677</xdr:colOff>
      <xdr:row>26</xdr:row>
      <xdr:rowOff>89643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 txBox="1"/>
      </xdr:nvSpPr>
      <xdr:spPr>
        <a:xfrm>
          <a:off x="1214774" y="4448620"/>
          <a:ext cx="3290528" cy="24477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240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170890</xdr:colOff>
      <xdr:row>45</xdr:row>
      <xdr:rowOff>116295</xdr:rowOff>
    </xdr:from>
    <xdr:to>
      <xdr:col>5</xdr:col>
      <xdr:colOff>635668</xdr:colOff>
      <xdr:row>47</xdr:row>
      <xdr:rowOff>25391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 txBox="1"/>
      </xdr:nvSpPr>
      <xdr:spPr>
        <a:xfrm>
          <a:off x="1202765" y="7736295"/>
          <a:ext cx="3290528" cy="22659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270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219074</xdr:colOff>
      <xdr:row>29</xdr:row>
      <xdr:rowOff>92077</xdr:rowOff>
    </xdr:from>
    <xdr:to>
      <xdr:col>5</xdr:col>
      <xdr:colOff>581025</xdr:colOff>
      <xdr:row>45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47774" y="5226052"/>
          <a:ext cx="3181351" cy="2574923"/>
        </a:xfrm>
        <a:prstGeom prst="rect">
          <a:avLst/>
        </a:prstGeom>
      </xdr:spPr>
    </xdr:pic>
    <xdr:clientData/>
  </xdr:twoCellAnchor>
  <xdr:twoCellAnchor editAs="oneCell">
    <xdr:from>
      <xdr:col>2</xdr:col>
      <xdr:colOff>228599</xdr:colOff>
      <xdr:row>8</xdr:row>
      <xdr:rowOff>150631</xdr:rowOff>
    </xdr:from>
    <xdr:to>
      <xdr:col>5</xdr:col>
      <xdr:colOff>581024</xdr:colOff>
      <xdr:row>24</xdr:row>
      <xdr:rowOff>104774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7299" y="1884181"/>
          <a:ext cx="3171825" cy="25449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172627</xdr:colOff>
      <xdr:row>8</xdr:row>
      <xdr:rowOff>102721</xdr:rowOff>
    </xdr:from>
    <xdr:to>
      <xdr:col>5</xdr:col>
      <xdr:colOff>639272</xdr:colOff>
      <xdr:row>25</xdr:row>
      <xdr:rowOff>41908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1204502" y="1848971"/>
          <a:ext cx="3292395" cy="263793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160618</xdr:colOff>
      <xdr:row>29</xdr:row>
      <xdr:rowOff>87247</xdr:rowOff>
    </xdr:from>
    <xdr:to>
      <xdr:col>5</xdr:col>
      <xdr:colOff>627263</xdr:colOff>
      <xdr:row>46</xdr:row>
      <xdr:rowOff>35053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192493" y="5167247"/>
          <a:ext cx="3292395" cy="264655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172627</xdr:colOff>
      <xdr:row>25</xdr:row>
      <xdr:rowOff>41907</xdr:rowOff>
    </xdr:from>
    <xdr:to>
      <xdr:col>5</xdr:col>
      <xdr:colOff>639272</xdr:colOff>
      <xdr:row>26</xdr:row>
      <xdr:rowOff>131665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 txBox="1"/>
      </xdr:nvSpPr>
      <xdr:spPr>
        <a:xfrm>
          <a:off x="1204502" y="4486907"/>
          <a:ext cx="3292395" cy="248508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300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>
    <xdr:from>
      <xdr:col>2</xdr:col>
      <xdr:colOff>160618</xdr:colOff>
      <xdr:row>46</xdr:row>
      <xdr:rowOff>35052</xdr:rowOff>
    </xdr:from>
    <xdr:to>
      <xdr:col>5</xdr:col>
      <xdr:colOff>627263</xdr:colOff>
      <xdr:row>47</xdr:row>
      <xdr:rowOff>104766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 txBox="1"/>
      </xdr:nvSpPr>
      <xdr:spPr>
        <a:xfrm>
          <a:off x="1192493" y="7813802"/>
          <a:ext cx="3292395" cy="228464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Panoramic 330</a:t>
          </a:r>
          <a:r>
            <a:rPr lang="en-US" sz="1100" b="1" i="0" u="none" strike="noStrike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</a:t>
          </a:r>
          <a:r>
            <a:rPr lang="en-US" sz="1050" b="1"/>
            <a:t> </a:t>
          </a:r>
        </a:p>
      </xdr:txBody>
    </xdr:sp>
    <xdr:clientData/>
  </xdr:twoCellAnchor>
  <xdr:twoCellAnchor editAs="oneCell">
    <xdr:from>
      <xdr:col>2</xdr:col>
      <xdr:colOff>200025</xdr:colOff>
      <xdr:row>29</xdr:row>
      <xdr:rowOff>132245</xdr:rowOff>
    </xdr:from>
    <xdr:to>
      <xdr:col>5</xdr:col>
      <xdr:colOff>561975</xdr:colOff>
      <xdr:row>45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8725" y="5266220"/>
          <a:ext cx="3181350" cy="260143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8</xdr:row>
      <xdr:rowOff>157996</xdr:rowOff>
    </xdr:from>
    <xdr:to>
      <xdr:col>5</xdr:col>
      <xdr:colOff>561975</xdr:colOff>
      <xdr:row>24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825" y="1891546"/>
          <a:ext cx="3143250" cy="254710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587188</xdr:colOff>
      <xdr:row>6</xdr:row>
      <xdr:rowOff>112056</xdr:rowOff>
    </xdr:from>
    <xdr:to>
      <xdr:col>5</xdr:col>
      <xdr:colOff>358588</xdr:colOff>
      <xdr:row>20</xdr:row>
      <xdr:rowOff>99700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/>
      </xdr:nvSpPr>
      <xdr:spPr>
        <a:xfrm>
          <a:off x="1606923" y="1512791"/>
          <a:ext cx="2595283" cy="218399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585631</xdr:colOff>
      <xdr:row>23</xdr:row>
      <xdr:rowOff>46281</xdr:rowOff>
    </xdr:from>
    <xdr:to>
      <xdr:col>5</xdr:col>
      <xdr:colOff>357031</xdr:colOff>
      <xdr:row>37</xdr:row>
      <xdr:rowOff>25155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>
        <a:xfrm>
          <a:off x="1611400" y="4134704"/>
          <a:ext cx="2592266" cy="223556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589040</xdr:colOff>
      <xdr:row>39</xdr:row>
      <xdr:rowOff>119361</xdr:rowOff>
    </xdr:from>
    <xdr:to>
      <xdr:col>5</xdr:col>
      <xdr:colOff>360440</xdr:colOff>
      <xdr:row>53</xdr:row>
      <xdr:rowOff>96773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>
          <a:off x="1608775" y="6585155"/>
          <a:ext cx="2595283" cy="217376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596479</xdr:colOff>
      <xdr:row>20</xdr:row>
      <xdr:rowOff>92996</xdr:rowOff>
    </xdr:from>
    <xdr:to>
      <xdr:col>5</xdr:col>
      <xdr:colOff>367879</xdr:colOff>
      <xdr:row>22</xdr:row>
      <xdr:rowOff>37724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 txBox="1"/>
      </xdr:nvSpPr>
      <xdr:spPr>
        <a:xfrm>
          <a:off x="1627967" y="3772898"/>
          <a:ext cx="2596375" cy="204924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RBS</a:t>
          </a:r>
          <a:endParaRPr lang="en-US" sz="1050" b="1"/>
        </a:p>
      </xdr:txBody>
    </xdr:sp>
    <xdr:clientData/>
  </xdr:twoCellAnchor>
  <xdr:twoCellAnchor>
    <xdr:from>
      <xdr:col>2</xdr:col>
      <xdr:colOff>585631</xdr:colOff>
      <xdr:row>37</xdr:row>
      <xdr:rowOff>31676</xdr:rowOff>
    </xdr:from>
    <xdr:to>
      <xdr:col>5</xdr:col>
      <xdr:colOff>357031</xdr:colOff>
      <xdr:row>38</xdr:row>
      <xdr:rowOff>142057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 txBox="1"/>
      </xdr:nvSpPr>
      <xdr:spPr>
        <a:xfrm>
          <a:off x="1605366" y="6239735"/>
          <a:ext cx="2595283" cy="211234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RBS</a:t>
          </a:r>
          <a:endParaRPr lang="en-US" sz="1050" b="1"/>
        </a:p>
      </xdr:txBody>
    </xdr:sp>
    <xdr:clientData/>
  </xdr:twoCellAnchor>
  <xdr:twoCellAnchor>
    <xdr:from>
      <xdr:col>2</xdr:col>
      <xdr:colOff>589040</xdr:colOff>
      <xdr:row>53</xdr:row>
      <xdr:rowOff>92088</xdr:rowOff>
    </xdr:from>
    <xdr:to>
      <xdr:col>5</xdr:col>
      <xdr:colOff>360440</xdr:colOff>
      <xdr:row>54</xdr:row>
      <xdr:rowOff>146441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 txBox="1"/>
      </xdr:nvSpPr>
      <xdr:spPr>
        <a:xfrm>
          <a:off x="1608775" y="8754235"/>
          <a:ext cx="2595283" cy="211235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RBS</a:t>
          </a:r>
          <a:endParaRPr lang="en-US" sz="1050" b="1"/>
        </a:p>
      </xdr:txBody>
    </xdr:sp>
    <xdr:clientData/>
  </xdr:twoCellAnchor>
  <xdr:twoCellAnchor editAs="oneCell">
    <xdr:from>
      <xdr:col>2</xdr:col>
      <xdr:colOff>659424</xdr:colOff>
      <xdr:row>7</xdr:row>
      <xdr:rowOff>20605</xdr:rowOff>
    </xdr:from>
    <xdr:to>
      <xdr:col>5</xdr:col>
      <xdr:colOff>300403</xdr:colOff>
      <xdr:row>20</xdr:row>
      <xdr:rowOff>21981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5193" y="1595893"/>
          <a:ext cx="2461845" cy="2096876"/>
        </a:xfrm>
        <a:prstGeom prst="rect">
          <a:avLst/>
        </a:prstGeom>
      </xdr:spPr>
    </xdr:pic>
    <xdr:clientData/>
  </xdr:twoCellAnchor>
  <xdr:twoCellAnchor editAs="oneCell">
    <xdr:from>
      <xdr:col>2</xdr:col>
      <xdr:colOff>637443</xdr:colOff>
      <xdr:row>23</xdr:row>
      <xdr:rowOff>87771</xdr:rowOff>
    </xdr:from>
    <xdr:to>
      <xdr:col>5</xdr:col>
      <xdr:colOff>307730</xdr:colOff>
      <xdr:row>36</xdr:row>
      <xdr:rowOff>102577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63212" y="4176194"/>
          <a:ext cx="2491153" cy="2110306"/>
        </a:xfrm>
        <a:prstGeom prst="rect">
          <a:avLst/>
        </a:prstGeom>
      </xdr:spPr>
    </xdr:pic>
    <xdr:clientData/>
  </xdr:twoCellAnchor>
  <xdr:twoCellAnchor editAs="oneCell">
    <xdr:from>
      <xdr:col>2</xdr:col>
      <xdr:colOff>659424</xdr:colOff>
      <xdr:row>40</xdr:row>
      <xdr:rowOff>36538</xdr:rowOff>
    </xdr:from>
    <xdr:to>
      <xdr:col>5</xdr:col>
      <xdr:colOff>278423</xdr:colOff>
      <xdr:row>53</xdr:row>
      <xdr:rowOff>29307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5193" y="6799288"/>
          <a:ext cx="2439865" cy="20882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250135</xdr:colOff>
      <xdr:row>8</xdr:row>
      <xdr:rowOff>40822</xdr:rowOff>
    </xdr:from>
    <xdr:to>
      <xdr:col>5</xdr:col>
      <xdr:colOff>708109</xdr:colOff>
      <xdr:row>24</xdr:row>
      <xdr:rowOff>34437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1282010" y="1787072"/>
          <a:ext cx="3283724" cy="2533615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238126</xdr:colOff>
      <xdr:row>28</xdr:row>
      <xdr:rowOff>54164</xdr:rowOff>
    </xdr:from>
    <xdr:to>
      <xdr:col>5</xdr:col>
      <xdr:colOff>696100</xdr:colOff>
      <xdr:row>44</xdr:row>
      <xdr:rowOff>56398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270001" y="4975414"/>
          <a:ext cx="3283724" cy="2542234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250135</xdr:colOff>
      <xdr:row>24</xdr:row>
      <xdr:rowOff>34436</xdr:rowOff>
    </xdr:from>
    <xdr:to>
      <xdr:col>5</xdr:col>
      <xdr:colOff>708109</xdr:colOff>
      <xdr:row>25</xdr:row>
      <xdr:rowOff>115924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1282010" y="4320686"/>
          <a:ext cx="3283724" cy="240238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BAGIAN</a:t>
          </a:r>
          <a:r>
            <a:rPr lang="id-ID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DEPAN SITE</a:t>
          </a:r>
          <a:endParaRPr lang="en-US" sz="1050" b="1"/>
        </a:p>
      </xdr:txBody>
    </xdr:sp>
    <xdr:clientData/>
  </xdr:twoCellAnchor>
  <xdr:twoCellAnchor>
    <xdr:from>
      <xdr:col>2</xdr:col>
      <xdr:colOff>238126</xdr:colOff>
      <xdr:row>44</xdr:row>
      <xdr:rowOff>56397</xdr:rowOff>
    </xdr:from>
    <xdr:to>
      <xdr:col>5</xdr:col>
      <xdr:colOff>696100</xdr:colOff>
      <xdr:row>45</xdr:row>
      <xdr:rowOff>119707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 txBox="1"/>
      </xdr:nvSpPr>
      <xdr:spPr>
        <a:xfrm>
          <a:off x="1270001" y="7517647"/>
          <a:ext cx="3283724" cy="2220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</a:t>
          </a:r>
          <a:r>
            <a:rPr lang="en-US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BAGIAN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BELAKANG SITE</a:t>
          </a:r>
          <a:endParaRPr lang="en-US" sz="1050" b="1"/>
        </a:p>
      </xdr:txBody>
    </xdr:sp>
    <xdr:clientData/>
  </xdr:twoCellAnchor>
  <xdr:twoCellAnchor editAs="oneCell">
    <xdr:from>
      <xdr:col>2</xdr:col>
      <xdr:colOff>323851</xdr:colOff>
      <xdr:row>8</xdr:row>
      <xdr:rowOff>95250</xdr:rowOff>
    </xdr:from>
    <xdr:to>
      <xdr:col>5</xdr:col>
      <xdr:colOff>609601</xdr:colOff>
      <xdr:row>23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2551" y="1828800"/>
          <a:ext cx="3105150" cy="245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29</xdr:row>
      <xdr:rowOff>1</xdr:rowOff>
    </xdr:from>
    <xdr:to>
      <xdr:col>5</xdr:col>
      <xdr:colOff>619125</xdr:colOff>
      <xdr:row>44</xdr:row>
      <xdr:rowOff>28576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2550" y="5133976"/>
          <a:ext cx="3114675" cy="24574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363528</xdr:colOff>
      <xdr:row>8</xdr:row>
      <xdr:rowOff>6804</xdr:rowOff>
    </xdr:from>
    <xdr:to>
      <xdr:col>5</xdr:col>
      <xdr:colOff>771609</xdr:colOff>
      <xdr:row>24</xdr:row>
      <xdr:rowOff>63920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1395403" y="1753054"/>
          <a:ext cx="3233831" cy="2597116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29</xdr:row>
      <xdr:rowOff>140796</xdr:rowOff>
    </xdr:from>
    <xdr:to>
      <xdr:col>5</xdr:col>
      <xdr:colOff>771525</xdr:colOff>
      <xdr:row>45</xdr:row>
      <xdr:rowOff>138495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362075" y="5274771"/>
          <a:ext cx="3257550" cy="258849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363528</xdr:colOff>
      <xdr:row>24</xdr:row>
      <xdr:rowOff>63919</xdr:rowOff>
    </xdr:from>
    <xdr:to>
      <xdr:col>5</xdr:col>
      <xdr:colOff>771609</xdr:colOff>
      <xdr:row>25</xdr:row>
      <xdr:rowOff>140870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 txBox="1"/>
      </xdr:nvSpPr>
      <xdr:spPr>
        <a:xfrm>
          <a:off x="1395403" y="4350169"/>
          <a:ext cx="3233831" cy="23570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TAMPAK 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BAGIAN</a:t>
          </a:r>
          <a:r>
            <a:rPr lang="id-ID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KANAN SITE</a:t>
          </a:r>
          <a:endParaRPr lang="en-US" sz="1050" b="1"/>
        </a:p>
      </xdr:txBody>
    </xdr:sp>
    <xdr:clientData/>
  </xdr:twoCellAnchor>
  <xdr:twoCellAnchor>
    <xdr:from>
      <xdr:col>2</xdr:col>
      <xdr:colOff>351519</xdr:colOff>
      <xdr:row>44</xdr:row>
      <xdr:rowOff>81344</xdr:rowOff>
    </xdr:from>
    <xdr:to>
      <xdr:col>5</xdr:col>
      <xdr:colOff>759600</xdr:colOff>
      <xdr:row>45</xdr:row>
      <xdr:rowOff>144654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 txBox="1"/>
      </xdr:nvSpPr>
      <xdr:spPr>
        <a:xfrm>
          <a:off x="1383394" y="7542594"/>
          <a:ext cx="3233831" cy="222060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TAMPAK</a:t>
          </a:r>
          <a:r>
            <a:rPr lang="id-ID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BAGIAN KIRI SITE</a:t>
          </a:r>
          <a:endParaRPr lang="en-US" sz="1050" b="1"/>
        </a:p>
      </xdr:txBody>
    </xdr:sp>
    <xdr:clientData/>
  </xdr:twoCellAnchor>
  <xdr:twoCellAnchor editAs="oneCell">
    <xdr:from>
      <xdr:col>2</xdr:col>
      <xdr:colOff>466725</xdr:colOff>
      <xdr:row>8</xdr:row>
      <xdr:rowOff>95250</xdr:rowOff>
    </xdr:from>
    <xdr:to>
      <xdr:col>5</xdr:col>
      <xdr:colOff>676275</xdr:colOff>
      <xdr:row>24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5425" y="1828800"/>
          <a:ext cx="3028950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30</xdr:row>
      <xdr:rowOff>28574</xdr:rowOff>
    </xdr:from>
    <xdr:to>
      <xdr:col>5</xdr:col>
      <xdr:colOff>723900</xdr:colOff>
      <xdr:row>44</xdr:row>
      <xdr:rowOff>19049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6850" y="5324474"/>
          <a:ext cx="3105150" cy="22574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100853</xdr:colOff>
      <xdr:row>7</xdr:row>
      <xdr:rowOff>100853</xdr:rowOff>
    </xdr:from>
    <xdr:to>
      <xdr:col>5</xdr:col>
      <xdr:colOff>1893794</xdr:colOff>
      <xdr:row>39</xdr:row>
      <xdr:rowOff>156881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0853" y="1658471"/>
          <a:ext cx="5636559" cy="5076263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1177745</xdr:colOff>
      <xdr:row>16</xdr:row>
      <xdr:rowOff>85536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 txBox="1"/>
      </xdr:nvSpPr>
      <xdr:spPr>
        <a:xfrm>
          <a:off x="5025845" y="31144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200467</xdr:colOff>
      <xdr:row>40</xdr:row>
      <xdr:rowOff>19760</xdr:rowOff>
    </xdr:from>
    <xdr:to>
      <xdr:col>5</xdr:col>
      <xdr:colOff>611435</xdr:colOff>
      <xdr:row>41</xdr:row>
      <xdr:rowOff>100615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 txBox="1"/>
      </xdr:nvSpPr>
      <xdr:spPr>
        <a:xfrm>
          <a:off x="1220202" y="6754495"/>
          <a:ext cx="3234851" cy="237738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50" b="1"/>
            <a:t>Proposed  MCP</a:t>
          </a:r>
          <a:r>
            <a:rPr lang="en-US" sz="1050" b="1" baseline="0"/>
            <a:t> 20 M + PEDESTAL 1 M</a:t>
          </a:r>
          <a:endParaRPr lang="en-US" sz="1050" b="1"/>
        </a:p>
      </xdr:txBody>
    </xdr:sp>
    <xdr:clientData/>
  </xdr:twoCellAnchor>
  <xdr:twoCellAnchor editAs="oneCell">
    <xdr:from>
      <xdr:col>0</xdr:col>
      <xdr:colOff>311727</xdr:colOff>
      <xdr:row>10</xdr:row>
      <xdr:rowOff>138546</xdr:rowOff>
    </xdr:from>
    <xdr:to>
      <xdr:col>5</xdr:col>
      <xdr:colOff>1679864</xdr:colOff>
      <xdr:row>36</xdr:row>
      <xdr:rowOff>138545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727" y="2147455"/>
          <a:ext cx="5212773" cy="405245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140</xdr:row>
      <xdr:rowOff>104775</xdr:rowOff>
    </xdr:from>
    <xdr:to>
      <xdr:col>5</xdr:col>
      <xdr:colOff>602494</xdr:colOff>
      <xdr:row>157</xdr:row>
      <xdr:rowOff>3552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323975" y="23650575"/>
          <a:ext cx="3298069" cy="2651502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295275</xdr:colOff>
      <xdr:row>116</xdr:row>
      <xdr:rowOff>19050</xdr:rowOff>
    </xdr:from>
    <xdr:to>
      <xdr:col>5</xdr:col>
      <xdr:colOff>602494</xdr:colOff>
      <xdr:row>132</xdr:row>
      <xdr:rowOff>79752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SpPr/>
      </xdr:nvSpPr>
      <xdr:spPr>
        <a:xfrm>
          <a:off x="1323975" y="19678650"/>
          <a:ext cx="3298069" cy="2651502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</xdr:col>
      <xdr:colOff>285750</xdr:colOff>
      <xdr:row>19</xdr:row>
      <xdr:rowOff>152400</xdr:rowOff>
    </xdr:from>
    <xdr:ext cx="1107996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 txBox="1"/>
      </xdr:nvSpPr>
      <xdr:spPr>
        <a:xfrm>
          <a:off x="8124825" y="3667125"/>
          <a:ext cx="11079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	</a:t>
          </a:r>
        </a:p>
      </xdr:txBody>
    </xdr:sp>
    <xdr:clientData/>
  </xdr:oneCellAnchor>
  <xdr:twoCellAnchor>
    <xdr:from>
      <xdr:col>2</xdr:col>
      <xdr:colOff>335293</xdr:colOff>
      <xdr:row>8</xdr:row>
      <xdr:rowOff>103655</xdr:rowOff>
    </xdr:from>
    <xdr:to>
      <xdr:col>5</xdr:col>
      <xdr:colOff>641321</xdr:colOff>
      <xdr:row>25</xdr:row>
      <xdr:rowOff>3622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1355028" y="1818155"/>
          <a:ext cx="3297999" cy="256696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323284</xdr:colOff>
      <xdr:row>29</xdr:row>
      <xdr:rowOff>9741</xdr:rowOff>
    </xdr:from>
    <xdr:to>
      <xdr:col>5</xdr:col>
      <xdr:colOff>629312</xdr:colOff>
      <xdr:row>45</xdr:row>
      <xdr:rowOff>65870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/>
      </xdr:nvSpPr>
      <xdr:spPr>
        <a:xfrm>
          <a:off x="1343019" y="5041182"/>
          <a:ext cx="3297999" cy="2555041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335293</xdr:colOff>
      <xdr:row>25</xdr:row>
      <xdr:rowOff>3621</xdr:rowOff>
    </xdr:from>
    <xdr:to>
      <xdr:col>5</xdr:col>
      <xdr:colOff>641321</xdr:colOff>
      <xdr:row>26</xdr:row>
      <xdr:rowOff>85908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SpPr txBox="1"/>
      </xdr:nvSpPr>
      <xdr:spPr>
        <a:xfrm>
          <a:off x="1355028" y="4385121"/>
          <a:ext cx="3297999" cy="239169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323284</xdr:colOff>
      <xdr:row>45</xdr:row>
      <xdr:rowOff>65869</xdr:rowOff>
    </xdr:from>
    <xdr:to>
      <xdr:col>5</xdr:col>
      <xdr:colOff>629312</xdr:colOff>
      <xdr:row>46</xdr:row>
      <xdr:rowOff>129980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 txBox="1"/>
      </xdr:nvSpPr>
      <xdr:spPr>
        <a:xfrm>
          <a:off x="1343019" y="7596222"/>
          <a:ext cx="3297999" cy="22099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oneCellAnchor>
    <xdr:from>
      <xdr:col>9</xdr:col>
      <xdr:colOff>285750</xdr:colOff>
      <xdr:row>73</xdr:row>
      <xdr:rowOff>152400</xdr:rowOff>
    </xdr:from>
    <xdr:ext cx="194455" cy="25511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SpPr txBox="1"/>
      </xdr:nvSpPr>
      <xdr:spPr>
        <a:xfrm>
          <a:off x="8107456" y="3592606"/>
          <a:ext cx="194455" cy="255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335293</xdr:colOff>
      <xdr:row>62</xdr:row>
      <xdr:rowOff>103655</xdr:rowOff>
    </xdr:from>
    <xdr:to>
      <xdr:col>5</xdr:col>
      <xdr:colOff>641321</xdr:colOff>
      <xdr:row>79</xdr:row>
      <xdr:rowOff>3622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1355028" y="1818155"/>
          <a:ext cx="3297999" cy="256696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323284</xdr:colOff>
      <xdr:row>83</xdr:row>
      <xdr:rowOff>9741</xdr:rowOff>
    </xdr:from>
    <xdr:to>
      <xdr:col>5</xdr:col>
      <xdr:colOff>629312</xdr:colOff>
      <xdr:row>99</xdr:row>
      <xdr:rowOff>65870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/>
      </xdr:nvSpPr>
      <xdr:spPr>
        <a:xfrm>
          <a:off x="1343019" y="5041182"/>
          <a:ext cx="3297999" cy="2555041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335293</xdr:colOff>
      <xdr:row>79</xdr:row>
      <xdr:rowOff>3621</xdr:rowOff>
    </xdr:from>
    <xdr:to>
      <xdr:col>5</xdr:col>
      <xdr:colOff>641321</xdr:colOff>
      <xdr:row>80</xdr:row>
      <xdr:rowOff>85908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SpPr txBox="1"/>
      </xdr:nvSpPr>
      <xdr:spPr>
        <a:xfrm>
          <a:off x="1355028" y="4385121"/>
          <a:ext cx="3297999" cy="239169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323284</xdr:colOff>
      <xdr:row>99</xdr:row>
      <xdr:rowOff>65869</xdr:rowOff>
    </xdr:from>
    <xdr:to>
      <xdr:col>5</xdr:col>
      <xdr:colOff>629312</xdr:colOff>
      <xdr:row>100</xdr:row>
      <xdr:rowOff>129980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SpPr txBox="1"/>
      </xdr:nvSpPr>
      <xdr:spPr>
        <a:xfrm>
          <a:off x="1343019" y="7596222"/>
          <a:ext cx="3297999" cy="220993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9</xdr:col>
      <xdr:colOff>168728</xdr:colOff>
      <xdr:row>15</xdr:row>
      <xdr:rowOff>1</xdr:rowOff>
    </xdr:from>
    <xdr:to>
      <xdr:col>10</xdr:col>
      <xdr:colOff>254138</xdr:colOff>
      <xdr:row>17</xdr:row>
      <xdr:rowOff>8729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 rot="21295119">
          <a:off x="8033657" y="2871108"/>
          <a:ext cx="697731" cy="33530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492578</xdr:colOff>
      <xdr:row>15</xdr:row>
      <xdr:rowOff>28575</xdr:rowOff>
    </xdr:from>
    <xdr:to>
      <xdr:col>17</xdr:col>
      <xdr:colOff>577988</xdr:colOff>
      <xdr:row>17</xdr:row>
      <xdr:rowOff>37303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 rot="21295119">
          <a:off x="12643757" y="2899682"/>
          <a:ext cx="697731" cy="33530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295275</xdr:colOff>
      <xdr:row>132</xdr:row>
      <xdr:rowOff>79751</xdr:rowOff>
    </xdr:from>
    <xdr:to>
      <xdr:col>5</xdr:col>
      <xdr:colOff>602494</xdr:colOff>
      <xdr:row>134</xdr:row>
      <xdr:rowOff>112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 txBox="1"/>
      </xdr:nvSpPr>
      <xdr:spPr>
        <a:xfrm>
          <a:off x="1323975" y="22330151"/>
          <a:ext cx="3298069" cy="24421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>
    <xdr:from>
      <xdr:col>2</xdr:col>
      <xdr:colOff>295275</xdr:colOff>
      <xdr:row>157</xdr:row>
      <xdr:rowOff>3551</xdr:rowOff>
    </xdr:from>
    <xdr:to>
      <xdr:col>5</xdr:col>
      <xdr:colOff>602494</xdr:colOff>
      <xdr:row>158</xdr:row>
      <xdr:rowOff>85837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SpPr txBox="1"/>
      </xdr:nvSpPr>
      <xdr:spPr>
        <a:xfrm>
          <a:off x="1323975" y="26302076"/>
          <a:ext cx="3298069" cy="244211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ACCESS TO SITE</a:t>
          </a:r>
          <a:endParaRPr lang="en-US" sz="1050" b="1"/>
        </a:p>
      </xdr:txBody>
    </xdr:sp>
    <xdr:clientData/>
  </xdr:twoCellAnchor>
  <xdr:twoCellAnchor editAs="oneCell">
    <xdr:from>
      <xdr:col>2</xdr:col>
      <xdr:colOff>429149</xdr:colOff>
      <xdr:row>9</xdr:row>
      <xdr:rowOff>31401</xdr:rowOff>
    </xdr:from>
    <xdr:to>
      <xdr:col>5</xdr:col>
      <xdr:colOff>554752</xdr:colOff>
      <xdr:row>24</xdr:row>
      <xdr:rowOff>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54918" y="1925934"/>
          <a:ext cx="3119175" cy="2376017"/>
        </a:xfrm>
        <a:prstGeom prst="rect">
          <a:avLst/>
        </a:prstGeom>
      </xdr:spPr>
    </xdr:pic>
    <xdr:clientData/>
  </xdr:twoCellAnchor>
  <xdr:twoCellAnchor editAs="oneCell">
    <xdr:from>
      <xdr:col>2</xdr:col>
      <xdr:colOff>397749</xdr:colOff>
      <xdr:row>29</xdr:row>
      <xdr:rowOff>104670</xdr:rowOff>
    </xdr:from>
    <xdr:to>
      <xdr:col>5</xdr:col>
      <xdr:colOff>533819</xdr:colOff>
      <xdr:row>44</xdr:row>
      <xdr:rowOff>136072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3518" y="5160247"/>
          <a:ext cx="3129642" cy="2376017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408215</xdr:colOff>
      <xdr:row>63</xdr:row>
      <xdr:rowOff>41868</xdr:rowOff>
    </xdr:from>
    <xdr:to>
      <xdr:col>5</xdr:col>
      <xdr:colOff>575686</xdr:colOff>
      <xdr:row>78</xdr:row>
      <xdr:rowOff>83736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3984" y="10906648"/>
          <a:ext cx="3161043" cy="2396951"/>
        </a:xfrm>
        <a:prstGeom prst="rect">
          <a:avLst/>
        </a:prstGeom>
      </xdr:spPr>
    </xdr:pic>
    <xdr:clientData/>
  </xdr:twoCellAnchor>
  <xdr:twoCellAnchor editAs="oneCell">
    <xdr:from>
      <xdr:col>2</xdr:col>
      <xdr:colOff>450083</xdr:colOff>
      <xdr:row>83</xdr:row>
      <xdr:rowOff>73269</xdr:rowOff>
    </xdr:from>
    <xdr:to>
      <xdr:col>5</xdr:col>
      <xdr:colOff>575686</xdr:colOff>
      <xdr:row>98</xdr:row>
      <xdr:rowOff>125604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5852" y="14099093"/>
          <a:ext cx="3119175" cy="2396951"/>
        </a:xfrm>
        <a:prstGeom prst="rect">
          <a:avLst/>
        </a:prstGeom>
      </xdr:spPr>
    </xdr:pic>
    <xdr:clientData/>
  </xdr:twoCellAnchor>
  <xdr:twoCellAnchor editAs="oneCell">
    <xdr:from>
      <xdr:col>2</xdr:col>
      <xdr:colOff>418682</xdr:colOff>
      <xdr:row>116</xdr:row>
      <xdr:rowOff>146539</xdr:rowOff>
    </xdr:from>
    <xdr:to>
      <xdr:col>5</xdr:col>
      <xdr:colOff>502417</xdr:colOff>
      <xdr:row>132</xdr:row>
      <xdr:rowOff>20934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4451" y="19343077"/>
          <a:ext cx="3077307" cy="2386483"/>
        </a:xfrm>
        <a:prstGeom prst="rect">
          <a:avLst/>
        </a:prstGeom>
      </xdr:spPr>
    </xdr:pic>
    <xdr:clientData/>
  </xdr:twoCellAnchor>
  <xdr:twoCellAnchor editAs="oneCell">
    <xdr:from>
      <xdr:col>2</xdr:col>
      <xdr:colOff>454270</xdr:colOff>
      <xdr:row>141</xdr:row>
      <xdr:rowOff>98390</xdr:rowOff>
    </xdr:from>
    <xdr:to>
      <xdr:col>5</xdr:col>
      <xdr:colOff>496137</xdr:colOff>
      <xdr:row>156</xdr:row>
      <xdr:rowOff>66989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7721" y="24482390"/>
          <a:ext cx="3114987" cy="248068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218384</xdr:colOff>
      <xdr:row>8</xdr:row>
      <xdr:rowOff>47625</xdr:rowOff>
    </xdr:from>
    <xdr:to>
      <xdr:col>5</xdr:col>
      <xdr:colOff>689512</xdr:colOff>
      <xdr:row>25</xdr:row>
      <xdr:rowOff>1567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250259" y="1793875"/>
          <a:ext cx="3296878" cy="2652692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206375</xdr:colOff>
      <xdr:row>29</xdr:row>
      <xdr:rowOff>39436</xdr:rowOff>
    </xdr:from>
    <xdr:to>
      <xdr:col>5</xdr:col>
      <xdr:colOff>677503</xdr:colOff>
      <xdr:row>45</xdr:row>
      <xdr:rowOff>127315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238250" y="5119436"/>
          <a:ext cx="3296878" cy="26278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218384</xdr:colOff>
      <xdr:row>25</xdr:row>
      <xdr:rowOff>1566</xdr:rowOff>
    </xdr:from>
    <xdr:to>
      <xdr:col>5</xdr:col>
      <xdr:colOff>689512</xdr:colOff>
      <xdr:row>26</xdr:row>
      <xdr:rowOff>87028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 txBox="1"/>
      </xdr:nvSpPr>
      <xdr:spPr>
        <a:xfrm>
          <a:off x="1250259" y="4446566"/>
          <a:ext cx="3296878" cy="244212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POLE PLN terdekat jarak </a:t>
          </a:r>
          <a:r>
            <a:rPr lang="en-US" sz="1100" b="1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 meter</a:t>
          </a:r>
          <a:endParaRPr lang="en-US" sz="1050" b="1"/>
        </a:p>
      </xdr:txBody>
    </xdr:sp>
    <xdr:clientData/>
  </xdr:twoCellAnchor>
  <xdr:twoCellAnchor>
    <xdr:from>
      <xdr:col>2</xdr:col>
      <xdr:colOff>206375</xdr:colOff>
      <xdr:row>45</xdr:row>
      <xdr:rowOff>127314</xdr:rowOff>
    </xdr:from>
    <xdr:to>
      <xdr:col>5</xdr:col>
      <xdr:colOff>677503</xdr:colOff>
      <xdr:row>47</xdr:row>
      <xdr:rowOff>35850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 txBox="1"/>
      </xdr:nvSpPr>
      <xdr:spPr>
        <a:xfrm>
          <a:off x="1238250" y="7747314"/>
          <a:ext cx="3296878" cy="22603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TRAFO PLN terdekat jarak </a:t>
          </a:r>
          <a:r>
            <a:rPr lang="en-US" sz="1100" b="1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50 meter</a:t>
          </a:r>
          <a:endParaRPr lang="en-US" sz="1050" b="1"/>
        </a:p>
      </xdr:txBody>
    </xdr:sp>
    <xdr:clientData/>
  </xdr:twoCellAnchor>
  <xdr:twoCellAnchor editAs="oneCell">
    <xdr:from>
      <xdr:col>2</xdr:col>
      <xdr:colOff>285751</xdr:colOff>
      <xdr:row>8</xdr:row>
      <xdr:rowOff>114300</xdr:rowOff>
    </xdr:from>
    <xdr:to>
      <xdr:col>5</xdr:col>
      <xdr:colOff>590551</xdr:colOff>
      <xdr:row>24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40000" contrast="-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4451" y="1847850"/>
          <a:ext cx="3124200" cy="260032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333376</xdr:colOff>
      <xdr:row>29</xdr:row>
      <xdr:rowOff>152400</xdr:rowOff>
    </xdr:from>
    <xdr:to>
      <xdr:col>5</xdr:col>
      <xdr:colOff>561976</xdr:colOff>
      <xdr:row>45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2076" y="5286375"/>
          <a:ext cx="3048000" cy="25050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250134</xdr:colOff>
      <xdr:row>8</xdr:row>
      <xdr:rowOff>31750</xdr:rowOff>
    </xdr:from>
    <xdr:to>
      <xdr:col>5</xdr:col>
      <xdr:colOff>714912</xdr:colOff>
      <xdr:row>25</xdr:row>
      <xdr:rowOff>39667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1282009" y="1778000"/>
          <a:ext cx="3290528" cy="2706667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238125</xdr:colOff>
      <xdr:row>29</xdr:row>
      <xdr:rowOff>90236</xdr:rowOff>
    </xdr:from>
    <xdr:to>
      <xdr:col>5</xdr:col>
      <xdr:colOff>702903</xdr:colOff>
      <xdr:row>46</xdr:row>
      <xdr:rowOff>70165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1270000" y="5170236"/>
          <a:ext cx="3290528" cy="267867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250134</xdr:colOff>
      <xdr:row>25</xdr:row>
      <xdr:rowOff>39666</xdr:rowOff>
    </xdr:from>
    <xdr:to>
      <xdr:col>5</xdr:col>
      <xdr:colOff>714912</xdr:colOff>
      <xdr:row>26</xdr:row>
      <xdr:rowOff>128303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 txBox="1"/>
      </xdr:nvSpPr>
      <xdr:spPr>
        <a:xfrm>
          <a:off x="1282009" y="4484666"/>
          <a:ext cx="3290528" cy="247387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SITUATION 1</a:t>
          </a:r>
          <a:endParaRPr lang="en-US" sz="1050" b="1"/>
        </a:p>
      </xdr:txBody>
    </xdr:sp>
    <xdr:clientData/>
  </xdr:twoCellAnchor>
  <xdr:twoCellAnchor>
    <xdr:from>
      <xdr:col>2</xdr:col>
      <xdr:colOff>238125</xdr:colOff>
      <xdr:row>46</xdr:row>
      <xdr:rowOff>70164</xdr:rowOff>
    </xdr:from>
    <xdr:to>
      <xdr:col>5</xdr:col>
      <xdr:colOff>702903</xdr:colOff>
      <xdr:row>47</xdr:row>
      <xdr:rowOff>143800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 txBox="1"/>
      </xdr:nvSpPr>
      <xdr:spPr>
        <a:xfrm>
          <a:off x="1270000" y="7848914"/>
          <a:ext cx="3290528" cy="232386"/>
        </a:xfrm>
        <a:prstGeom prst="rect">
          <a:avLst/>
        </a:prstGeom>
        <a:solidFill>
          <a:schemeClr val="lt1"/>
        </a:solidFill>
        <a:ln w="1905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SITE SITUATION 2</a:t>
          </a:r>
          <a:endParaRPr lang="en-US" sz="1050" b="1"/>
        </a:p>
      </xdr:txBody>
    </xdr:sp>
    <xdr:clientData/>
  </xdr:twoCellAnchor>
  <xdr:twoCellAnchor editAs="oneCell">
    <xdr:from>
      <xdr:col>2</xdr:col>
      <xdr:colOff>314326</xdr:colOff>
      <xdr:row>8</xdr:row>
      <xdr:rowOff>76200</xdr:rowOff>
    </xdr:from>
    <xdr:to>
      <xdr:col>5</xdr:col>
      <xdr:colOff>600076</xdr:colOff>
      <xdr:row>24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3026" y="1809750"/>
          <a:ext cx="3105150" cy="2638425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30</xdr:row>
      <xdr:rowOff>38100</xdr:rowOff>
    </xdr:from>
    <xdr:to>
      <xdr:col>5</xdr:col>
      <xdr:colOff>628650</xdr:colOff>
      <xdr:row>46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9225" y="5334000"/>
          <a:ext cx="3057525" cy="25812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308964</xdr:colOff>
      <xdr:row>8</xdr:row>
      <xdr:rowOff>72190</xdr:rowOff>
    </xdr:from>
    <xdr:to>
      <xdr:col>5</xdr:col>
      <xdr:colOff>1699728</xdr:colOff>
      <xdr:row>34</xdr:row>
      <xdr:rowOff>110538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308964" y="1786690"/>
          <a:ext cx="5413676" cy="4117289"/>
        </a:xfrm>
        <a:prstGeom prst="rect">
          <a:avLst/>
        </a:prstGeom>
        <a:solidFill>
          <a:sysClr val="window" lastClr="FFFFFF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452438</xdr:colOff>
      <xdr:row>9</xdr:row>
      <xdr:rowOff>35720</xdr:rowOff>
    </xdr:from>
    <xdr:to>
      <xdr:col>5</xdr:col>
      <xdr:colOff>1631156</xdr:colOff>
      <xdr:row>33</xdr:row>
      <xdr:rowOff>83344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438" y="1964533"/>
          <a:ext cx="5214937" cy="40481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30479</xdr:colOff>
      <xdr:row>0</xdr:row>
      <xdr:rowOff>76200</xdr:rowOff>
    </xdr:from>
    <xdr:to>
      <xdr:col>4</xdr:col>
      <xdr:colOff>2369820</xdr:colOff>
      <xdr:row>4</xdr:row>
      <xdr:rowOff>68103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9819" y="76200"/>
          <a:ext cx="2293621" cy="662463"/>
        </a:xfrm>
        <a:prstGeom prst="rect">
          <a:avLst/>
        </a:prstGeom>
      </xdr:spPr>
    </xdr:pic>
    <xdr:clientData/>
  </xdr:twoCellAnchor>
  <xdr:twoCellAnchor editAs="oneCell">
    <xdr:from>
      <xdr:col>3</xdr:col>
      <xdr:colOff>99061</xdr:colOff>
      <xdr:row>18</xdr:row>
      <xdr:rowOff>70589</xdr:rowOff>
    </xdr:from>
    <xdr:to>
      <xdr:col>3</xdr:col>
      <xdr:colOff>1447800</xdr:colOff>
      <xdr:row>21</xdr:row>
      <xdr:rowOff>121919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6B80A5-CF3F-4519-B6A0-185AEF4AF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1" y="3972029"/>
          <a:ext cx="1348739" cy="5542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Documents%20and%20Settings\qhadhad\My%20Documents\New%20Template...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0\GroupID\EID\eid_z\Transmission\Telkomsel%20Project%20Inst.%20Binder%20&amp;%20C-Module\site\to%20partner\EID_Z_P%2003%200084_TS%20UEN\BTM050%20%20WATER%20FRONT%201800%20222%20Q3%202002%20ASS%200084%20TS%20P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LAMTO\Downloads\TSEL%203G\Installation%20Binder\final%20template%20SID\ML-E\Template%20SID%20Tebing%20Tinggi%20-%20Sei%20Rampah_ML-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LABEL%20TRM\Cluster%2033\1.Batan%20-%20Mansu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LAMTO\Downloads\Users\555509120292\Downloads\Template%20CMDL%20RBS6000%202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%20RBS\Document%20Dasri\001-02%20C-Module\Excelcom%20Project\Jakarta%20Area\PC185,%20Plaza%20Mandiri%20(NY)\PC185,%20Plaza%20Mandiri.xls\PC185,%20Plaza%20Mandiri%20+%20Map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kerjaan\IM3_Status\Site034F,%20%20Kertanegara\034F,Kertanegar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rbs%20data\RBS%20Survey%202\RBS%20BOT(REIME)\Telkomsel\Telkomsel%20Micro\C-Module\Padang%20Area\PAD406,%20Matahari\C-Module\Data\PAD406,%20Matahar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bby\rbs%20survey\IM-3%20GSM%201800%20Indosat\METRO%20AREA\METRO%20I%20(JAKARTA)\SITE%20140G,%20Duta%203\C-MODULE\140G,Duta%203DA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CamMobitel\0000rbs\Master%20Template%20RBS%2022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zimbabwe\Template\Document\Master%20Template%20RBS%20200.xl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inem%202\TRM\Aceh\Template%20trial%20Rev%202%20TSE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LABEL%20TRM\Cluster%2034\1.Cinangka%20B14%20-%20NASIHUN%20B14\Cinangka%20B14%20-%20NASIHUN%20B1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AdvanceEng\Project\Natrindo%20Telphone%20Selular\Master\PLAN%20SPEC%20SITE\TRM\BTKT021%20SMA%20Markus-BTKT014%20PT%20Udipa%20Jaya%2023EHP-4x2-0.6HP%20NP%20TN_6p%20-%2020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LAMTO\Downloads\MOTOROLA\Plant%20Spec_hendra\Labelling\Label%20Nanggung%20-%20Leuwilia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0\GroupID\EID\eid_z\Transmission\Progress%20Telkomsel%202001\DDF%20Label%20Telkomsel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TOTANAN\My%20Documents\MY%20JOB\ERICSSON-JABOTABEK\PLAN%20SPEC\LENGKAP%20IB-PS\CLUSTER%20TRIAL\Revision\Pantai%20Indah%20Kapuk%20JK1095-P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de\d\EID%20PROJECT\MICRO\Outdoor\TELKOMSEL\Q1\BATAM\PURI%20GARDE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uaca\d\My%20Documents\Doc%20Project\Ericssons%20Project\Indoor%20Survey%20Project\Exellcom\For%20Editing\Sentra%20Mulia\Sentra%20Mulia%20cabl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rbs%20data\RBS%20Data\RBS%20Survey%202\RBS%20ADC\Excelcomindo\Micro%20Indoor\Sample%20IBC\PC194,%20Mall%20Lembusawan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wik\e\RBS%20FLEXTRONIC\Excelcomindo\C-Module\Jakarta%20Area\Data\S1070,%20Puri%20Kembangan\S1070,%20Puri%20Kembangan,%20ML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LAMTO\Downloads\FAIRCO%20-%20REP.%20PELNI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EID\obsolete\EngineeringAndDesign\Mobile\Engineering\Project\Telkomsel\Telkomsel%20Inst%20Binder%20&amp;%20C-Module\Template%20C-Module%20RBS%20Telkomsel\Telkomsel%20Minilink\DDF%20Label%20Telkomsel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3\GroupID\Jakarta%20Area\Data\PC079%20Bank%20Bali%20Building\PC079,%20Bank%20Bal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qshiuta\Local%20Settings\Temporary%20Internet%20Files\OLK76\PC477PS%20CIPULIR-PC372ITC%20CIPULI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knt022\AdvanceEng\Documents%20and%20Settings\TOTANAN\My%20Documents\MY%20JOB\ERICSSON-JABOTABEK\PLAN%20SPEC\Biodo_July-12\2206%20tsel\BNT182,%20Trikora%2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idjaks1\EID\eid_z\EngineeringAndDesign\Mobile\Engineering\PROJECT\Telkomsel\0000RBS\RBS200.xl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S"/>
      <sheetName val="Sheet2"/>
      <sheetName val="Sheet3"/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3206 PRODUCT 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</sheetNames>
    <sheetDataSet>
      <sheetData sheetId="0" refreshError="1">
        <row r="3">
          <cell r="D3" t="str">
            <v>TINEM</v>
          </cell>
        </row>
        <row r="5">
          <cell r="D5" t="str">
            <v>Stefanus Agung</v>
          </cell>
        </row>
        <row r="7">
          <cell r="D7" t="str">
            <v>ACEH</v>
          </cell>
          <cell r="N7" t="str">
            <v>B</v>
          </cell>
        </row>
        <row r="11">
          <cell r="AT11" t="str">
            <v>$AT$3:$AT$9</v>
          </cell>
        </row>
        <row r="16">
          <cell r="AO16" t="str">
            <v>$AO$3:$AO$14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LANT SPECIFICATION"/>
      <sheetName val="DATA-BASE"/>
      <sheetName val="DATA_BASE"/>
      <sheetName val=""/>
      <sheetName val="COVER (Inst.)"/>
      <sheetName val="Revisions"/>
      <sheetName val="RBS SID CHECLIST"/>
      <sheetName val="Configuration"/>
      <sheetName val="LIST OF HEADINGS (Inst.)"/>
      <sheetName val="DOCUMENT LIST (Inst.)"/>
      <sheetName val="RBS, CONFIGURATION DATA"/>
      <sheetName val="SITUATING PLAN"/>
      <sheetName val="ALARM ALLOCATION TABLE"/>
      <sheetName val="RBS, PRODUCT LIST"/>
      <sheetName val="Check List RBS 2000 &amp; 3000 NTS"/>
      <sheetName val="macro's"/>
      <sheetName val="Ā_x0008_ø_x0001_"/>
      <sheetName val="Back"/>
      <sheetName val="CAPTION LIST RBS (Inst)"/>
      <sheetName val="COVER (General)"/>
      <sheetName val="_x0000__x0000__x0000__x0000_㔀_x0002__x0000__xd800_䈴â_x0000__x0000__x0000_瀀椀¼"/>
      <sheetName val="CHECK LIST (Inst.) External"/>
    </sheetNames>
    <sheetDataSet>
      <sheetData sheetId="0" refreshError="1"/>
      <sheetData sheetId="1" refreshError="1"/>
      <sheetData sheetId="2" refreshError="1">
        <row r="45">
          <cell r="B45" t="str">
            <v>GSM 1800</v>
          </cell>
        </row>
        <row r="50">
          <cell r="B50" t="str">
            <v>RBS 2202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RBS, CONFIGURATION DATA"/>
      <sheetName val="SITUATION PLAN"/>
      <sheetName val="ALARM ALLOCATION TABLE "/>
      <sheetName val="RBS PRODUCTLIST"/>
      <sheetName val="RBS PRODUCTLIST (2)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Trm-labels ML-HC"/>
    </sheetNames>
    <sheetDataSet>
      <sheetData sheetId="0">
        <row r="6">
          <cell r="C6" t="str">
            <v>Sei Rampah</v>
          </cell>
        </row>
        <row r="8">
          <cell r="C8" t="str">
            <v>***</v>
          </cell>
        </row>
        <row r="10">
          <cell r="C10" t="str">
            <v>MDN049</v>
          </cell>
        </row>
        <row r="13">
          <cell r="C13" t="str">
            <v>Sei Rampah</v>
          </cell>
        </row>
        <row r="16">
          <cell r="C16" t="str">
            <v>Sei Rampah</v>
          </cell>
        </row>
        <row r="17">
          <cell r="C17" t="str">
            <v>Sumatera Utara</v>
          </cell>
        </row>
      </sheetData>
      <sheetData sheetId="1" refreshError="1"/>
      <sheetData sheetId="2"/>
      <sheetData sheetId="3">
        <row r="3">
          <cell r="D3" t="str">
            <v>IPRPD 111 *** Uen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&amp; 4E1"/>
      <sheetName val="DF and DDF labels 8E1"/>
      <sheetName val="DF and DDF labels 16E1"/>
      <sheetName val="DF and DDF labels 32E1"/>
      <sheetName val="Label"/>
      <sheetName val="DATA-BASE"/>
      <sheetName val="macro's"/>
      <sheetName val="General"/>
      <sheetName val="Configuration"/>
      <sheetName val="Revisions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RBS, PRODUCT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LIST OF HEADINGS (Invt.)"/>
      <sheetName val="DOCUMENT LIST (Invt.)"/>
      <sheetName val="General Information."/>
      <sheetName val="INSTALLATION INSTR."/>
      <sheetName val="Index original"/>
      <sheetName val="CONTENTS LIST (Inst.)"/>
    </sheetNames>
    <sheetDataSet>
      <sheetData sheetId="0" refreshError="1">
        <row r="3">
          <cell r="B3" t="str">
            <v>2003-11-04</v>
          </cell>
        </row>
      </sheetData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F and DDF labels"/>
      <sheetName val="COVER(C)"/>
      <sheetName val="LIST OF HEADINGS(C)"/>
      <sheetName val="DOCUMENT LIST(C)"/>
      <sheetName val="DATA-BASE"/>
      <sheetName val="COVER (Inst)"/>
      <sheetName val="COVER (CMDL)"/>
      <sheetName val="LIST OF HEADINGS"/>
      <sheetName val="LIST OF HEADINGS (CMDL)"/>
      <sheetName val="DOCUMENT LIST (Inst.)"/>
      <sheetName val="DOCUMENT LIST (CMDL)"/>
      <sheetName val="Check List"/>
      <sheetName val="RBS, CONFIGURATION DATA"/>
      <sheetName val="SITUATING PLAN"/>
      <sheetName val="3106 ALARM ALLOCATION TABLE "/>
      <sheetName val="6102 RUS 900 PRODUCT LIST"/>
      <sheetName val="RBS PRODUCTLIST"/>
      <sheetName val="6102 RUS 1800 PRODUCT LIST (2)"/>
      <sheetName val="6102 RUG 1800 PRODUCT LIST (3)"/>
      <sheetName val="Check List  RBS 6000 Tsel"/>
      <sheetName val="Label RBS 6201"/>
      <sheetName val="Label RBS 6601"/>
      <sheetName val="RBS LABEL SHEET 3206 "/>
      <sheetName val="Back  "/>
    </sheetNames>
    <sheetDataSet>
      <sheetData sheetId="0">
        <row r="3">
          <cell r="B3">
            <v>40605</v>
          </cell>
        </row>
        <row r="7">
          <cell r="B7">
            <v>7665</v>
          </cell>
        </row>
        <row r="9">
          <cell r="B9" t="str">
            <v>BTM*****</v>
          </cell>
        </row>
        <row r="12">
          <cell r="B12" t="str">
            <v>SAMPLE</v>
          </cell>
        </row>
        <row r="16">
          <cell r="B16" t="str">
            <v>Batam</v>
          </cell>
        </row>
        <row r="24">
          <cell r="B24">
            <v>33638.04</v>
          </cell>
        </row>
        <row r="25">
          <cell r="B25">
            <v>982941.58</v>
          </cell>
        </row>
        <row r="27">
          <cell r="B27" t="str">
            <v>TELKOMSEL 2G PROJECT</v>
          </cell>
        </row>
        <row r="32">
          <cell r="B32" t="str">
            <v>PT. Telekomunikasi Selular</v>
          </cell>
        </row>
        <row r="35">
          <cell r="B35" t="str">
            <v>Ericsson's WCDMA System</v>
          </cell>
        </row>
        <row r="38">
          <cell r="B38" t="str">
            <v>Q1 2010</v>
          </cell>
        </row>
      </sheetData>
      <sheetData sheetId="1">
        <row r="11">
          <cell r="D11">
            <v>3</v>
          </cell>
        </row>
        <row r="12">
          <cell r="D12">
            <v>1</v>
          </cell>
        </row>
        <row r="13">
          <cell r="D13">
            <v>4</v>
          </cell>
          <cell r="F13">
            <v>4</v>
          </cell>
          <cell r="H13">
            <v>4</v>
          </cell>
        </row>
        <row r="20">
          <cell r="D20" t="str">
            <v>28 + 28 + 28</v>
          </cell>
        </row>
        <row r="21">
          <cell r="D21" t="str">
            <v>90º + 210º + 330º</v>
          </cell>
        </row>
        <row r="22">
          <cell r="D22">
            <v>3</v>
          </cell>
        </row>
        <row r="35">
          <cell r="D35">
            <v>6</v>
          </cell>
        </row>
        <row r="37">
          <cell r="D37">
            <v>96</v>
          </cell>
          <cell r="F37">
            <v>96</v>
          </cell>
          <cell r="H37">
            <v>96</v>
          </cell>
        </row>
        <row r="45">
          <cell r="D45" t="str">
            <v>130 N (at 150 km/h)</v>
          </cell>
        </row>
        <row r="46">
          <cell r="D46" t="str">
            <v>110 N (at 150 km/h)</v>
          </cell>
        </row>
        <row r="47">
          <cell r="D47" t="str">
            <v>310 N (at 150 km/h)</v>
          </cell>
        </row>
        <row r="59">
          <cell r="D59">
            <v>0</v>
          </cell>
        </row>
        <row r="61">
          <cell r="D61" t="str">
            <v>Outdoor</v>
          </cell>
        </row>
        <row r="66">
          <cell r="D66" t="str">
            <v>N/A</v>
          </cell>
        </row>
        <row r="71">
          <cell r="D71">
            <v>42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D4" t="str">
            <v>IPBPD 360 7665 Uen</v>
          </cell>
          <cell r="F4" t="str">
            <v>IPBPD 360 7665/1 Uen</v>
          </cell>
          <cell r="G4" t="str">
            <v>IPBPD 360 7665/2 Uen</v>
          </cell>
          <cell r="H4" t="str">
            <v>IPBPD 360 7665/3 Uen</v>
          </cell>
          <cell r="I4" t="str">
            <v xml:space="preserve">7665 </v>
          </cell>
        </row>
        <row r="6">
          <cell r="B6" t="str">
            <v>MEDAN</v>
          </cell>
        </row>
        <row r="7">
          <cell r="B7" t="str">
            <v>NANGROE ACEH DARUSSALAM</v>
          </cell>
        </row>
        <row r="8">
          <cell r="B8" t="str">
            <v>PALEMBANG</v>
          </cell>
        </row>
        <row r="9">
          <cell r="B9" t="str">
            <v>LAMPUNG</v>
          </cell>
        </row>
        <row r="10">
          <cell r="B10" t="str">
            <v>PADANG</v>
          </cell>
        </row>
        <row r="12">
          <cell r="B12" t="str">
            <v>PEKANBARU</v>
          </cell>
          <cell r="F12">
            <v>6601</v>
          </cell>
          <cell r="J12" t="str">
            <v>4 x 25 Amp DC</v>
          </cell>
          <cell r="L12">
            <v>0</v>
          </cell>
        </row>
        <row r="13">
          <cell r="B13" t="str">
            <v>BATAM</v>
          </cell>
        </row>
        <row r="14">
          <cell r="B14" t="str">
            <v>SURABAYA</v>
          </cell>
        </row>
        <row r="15">
          <cell r="B15" t="str">
            <v>MEDAN</v>
          </cell>
        </row>
        <row r="16">
          <cell r="B16" t="str">
            <v>TANJUNG PINANG</v>
          </cell>
        </row>
        <row r="20">
          <cell r="F20" t="str">
            <v>DCS</v>
          </cell>
          <cell r="G20">
            <v>1800</v>
          </cell>
        </row>
        <row r="27">
          <cell r="B27" t="str">
            <v>BATAM</v>
          </cell>
          <cell r="F27" t="str">
            <v>DUG 20 01; Digital Unit</v>
          </cell>
        </row>
        <row r="30">
          <cell r="B30" t="str">
            <v>EID/OR/ER Muh Akhsan Razak</v>
          </cell>
        </row>
        <row r="31">
          <cell r="B31" t="str">
            <v>EID/OCR/ICC (Andi Setia Buana)</v>
          </cell>
        </row>
        <row r="32">
          <cell r="B32" t="str">
            <v>EID/OR/ER Shinta</v>
          </cell>
        </row>
        <row r="33">
          <cell r="B33" t="str">
            <v>EID/OCR/ICC SP Name</v>
          </cell>
        </row>
        <row r="36">
          <cell r="H36" t="str">
            <v>RRUS 01 B3; Remote Radio Unit</v>
          </cell>
        </row>
        <row r="47">
          <cell r="B47" t="str">
            <v>EID/OCR/ICC SP Name</v>
          </cell>
        </row>
        <row r="48">
          <cell r="B48" t="str">
            <v>EID/OCR/ICC (Andi Setia Buana)</v>
          </cell>
        </row>
        <row r="54">
          <cell r="B54" t="str">
            <v>1. KRE 101 1985/1</v>
          </cell>
        </row>
        <row r="55">
          <cell r="B55" t="str">
            <v>2. KRE 101 1999/1</v>
          </cell>
        </row>
        <row r="56">
          <cell r="B56" t="str">
            <v>3. KRE 101 1922/1</v>
          </cell>
        </row>
        <row r="57">
          <cell r="B57" t="str">
            <v>4. KRE 101 1932/1</v>
          </cell>
        </row>
        <row r="58">
          <cell r="B58" t="str">
            <v>5. KRE 101 2050/1</v>
          </cell>
        </row>
        <row r="59">
          <cell r="B59" t="str">
            <v>6. KRE 101 2007/1</v>
          </cell>
        </row>
        <row r="60">
          <cell r="B60" t="str">
            <v>7. KRE 101 2005/1</v>
          </cell>
        </row>
        <row r="61">
          <cell r="B61" t="str">
            <v>8. KRE 101 1699/1</v>
          </cell>
        </row>
        <row r="64">
          <cell r="C64" t="str">
            <v>KRE 101 1699/1</v>
          </cell>
          <cell r="E64" t="str">
            <v>Kathrein 730 382</v>
          </cell>
          <cell r="J64" t="str">
            <v>V Pol Panel, 870-960 MHz, 120º, 16 dBigain</v>
          </cell>
          <cell r="N64">
            <v>12</v>
          </cell>
          <cell r="O64" t="str">
            <v>2574 x 258 x 103</v>
          </cell>
          <cell r="Q64" t="str">
            <v>300 N (at 150 km/h)</v>
          </cell>
          <cell r="S64" t="str">
            <v>For pipe Ø  50 - 115</v>
          </cell>
        </row>
        <row r="78">
          <cell r="C78" t="str">
            <v>KRE 101 1699/1</v>
          </cell>
          <cell r="E78" t="str">
            <v>Kathrein 730 382</v>
          </cell>
          <cell r="J78" t="str">
            <v>V Pol Panel, 870-960 MHz, 120º, 16 dBigain</v>
          </cell>
          <cell r="O78" t="str">
            <v>2574 x 258 x 103</v>
          </cell>
        </row>
        <row r="92">
          <cell r="C92" t="str">
            <v>KRE 101 1699/1</v>
          </cell>
          <cell r="E92" t="str">
            <v>Kathrein 730 382</v>
          </cell>
          <cell r="J92" t="str">
            <v>V Pol Panel, 870-960 MHz, 120º, 16 dBigain</v>
          </cell>
          <cell r="O92" t="str">
            <v>2574 x 258 x 103</v>
          </cell>
        </row>
        <row r="96">
          <cell r="B96" t="str">
            <v>3. AVA5 - 50</v>
          </cell>
        </row>
        <row r="97">
          <cell r="B97" t="str">
            <v>4. LDF 1 5/8"</v>
          </cell>
        </row>
        <row r="98">
          <cell r="B98" t="str">
            <v>5. LDF 1 1/4"</v>
          </cell>
        </row>
        <row r="99">
          <cell r="B99" t="str">
            <v>1. 7/8" (Nokia)</v>
          </cell>
        </row>
        <row r="100">
          <cell r="B100" t="str">
            <v>5. AVA6 - 50</v>
          </cell>
        </row>
        <row r="101">
          <cell r="C101" t="str">
            <v>7/8" (AVA5 - 50)</v>
          </cell>
          <cell r="F101">
            <v>0.45</v>
          </cell>
          <cell r="G101">
            <v>28</v>
          </cell>
          <cell r="H101">
            <v>127</v>
          </cell>
        </row>
        <row r="105">
          <cell r="B105" t="str">
            <v xml:space="preserve">Boom </v>
          </cell>
        </row>
        <row r="106">
          <cell r="B106" t="str">
            <v>Pipe</v>
          </cell>
        </row>
        <row r="107">
          <cell r="B107" t="str">
            <v>Tower Mounted</v>
          </cell>
        </row>
        <row r="108">
          <cell r="B108" t="str">
            <v>Arm 1.5m</v>
          </cell>
        </row>
        <row r="109">
          <cell r="B109" t="str">
            <v>Tower Mounted</v>
          </cell>
        </row>
        <row r="112">
          <cell r="B112" t="str">
            <v>Private</v>
          </cell>
        </row>
        <row r="113">
          <cell r="B113" t="str">
            <v>Military</v>
          </cell>
        </row>
        <row r="114">
          <cell r="B114" t="str">
            <v>Government</v>
          </cell>
        </row>
        <row r="115">
          <cell r="B115" t="str">
            <v>Private</v>
          </cell>
        </row>
        <row r="118">
          <cell r="B118" t="str">
            <v>Greenfield</v>
          </cell>
        </row>
        <row r="119">
          <cell r="B119" t="str">
            <v>Roof top</v>
          </cell>
        </row>
        <row r="120">
          <cell r="B120" t="str">
            <v>Greenfield</v>
          </cell>
        </row>
        <row r="124">
          <cell r="B124" t="str">
            <v>Concrete</v>
          </cell>
        </row>
        <row r="125">
          <cell r="B125" t="str">
            <v>Brick stones</v>
          </cell>
        </row>
        <row r="126">
          <cell r="B126" t="str">
            <v>Steel</v>
          </cell>
        </row>
        <row r="127">
          <cell r="B127" t="str">
            <v>N/A</v>
          </cell>
        </row>
        <row r="128">
          <cell r="B128" t="str">
            <v xml:space="preserve">Gypsum </v>
          </cell>
        </row>
        <row r="129">
          <cell r="B129" t="str">
            <v>Raised floor</v>
          </cell>
        </row>
        <row r="130">
          <cell r="B130" t="str">
            <v>Glass / partition</v>
          </cell>
        </row>
        <row r="131">
          <cell r="B131" t="str">
            <v>False ceiling</v>
          </cell>
        </row>
        <row r="132">
          <cell r="B132" t="str">
            <v>Steel, polyurethane</v>
          </cell>
        </row>
        <row r="133">
          <cell r="B133" t="str">
            <v>Steel, polyurethane, plywood</v>
          </cell>
        </row>
        <row r="134">
          <cell r="B134" t="str">
            <v>Steel frame, 24mm cemboard</v>
          </cell>
        </row>
        <row r="135">
          <cell r="B135" t="str">
            <v>Asbestos</v>
          </cell>
        </row>
        <row r="136">
          <cell r="B136" t="str">
            <v>N/A</v>
          </cell>
        </row>
        <row r="137">
          <cell r="B137" t="str">
            <v>N/A</v>
          </cell>
        </row>
        <row r="138">
          <cell r="B138" t="str">
            <v>Concrete</v>
          </cell>
        </row>
        <row r="142">
          <cell r="B142" t="str">
            <v>SST</v>
          </cell>
        </row>
        <row r="143">
          <cell r="B143" t="str">
            <v>POLE</v>
          </cell>
        </row>
        <row r="144">
          <cell r="B144" t="str">
            <v>MT 20</v>
          </cell>
        </row>
        <row r="145">
          <cell r="B145" t="str">
            <v>MT15</v>
          </cell>
        </row>
        <row r="146">
          <cell r="B146" t="str">
            <v>SST</v>
          </cell>
          <cell r="C146" t="str">
            <v>Self supporting tower</v>
          </cell>
          <cell r="F146" t="str">
            <v>Type of Tower</v>
          </cell>
          <cell r="L146" t="str">
            <v>Tower base (mm)</v>
          </cell>
        </row>
        <row r="153">
          <cell r="C153" t="str">
            <v>DUW20W - 384/384</v>
          </cell>
        </row>
        <row r="154">
          <cell r="J154" t="str">
            <v>256/96</v>
          </cell>
        </row>
        <row r="156">
          <cell r="B156">
            <v>2</v>
          </cell>
          <cell r="D156">
            <v>1</v>
          </cell>
          <cell r="F156">
            <v>2</v>
          </cell>
        </row>
        <row r="157">
          <cell r="F157" t="str">
            <v>Alarm Alternative 1</v>
          </cell>
        </row>
        <row r="158">
          <cell r="F158" t="str">
            <v>Alarm Alternative 2</v>
          </cell>
        </row>
        <row r="159">
          <cell r="F159" t="str">
            <v>Alarm Alternative, Your Choose</v>
          </cell>
        </row>
        <row r="160">
          <cell r="F160" t="str">
            <v>All spare</v>
          </cell>
        </row>
        <row r="167">
          <cell r="B167">
            <v>2</v>
          </cell>
          <cell r="C167" t="str">
            <v>BSS Temperature High</v>
          </cell>
          <cell r="D167" t="str">
            <v>White-blue</v>
          </cell>
          <cell r="E167">
            <v>2</v>
          </cell>
          <cell r="F167" t="str">
            <v>AC Failure</v>
          </cell>
          <cell r="G167" t="str">
            <v>White-blue</v>
          </cell>
        </row>
        <row r="168">
          <cell r="B168">
            <v>2</v>
          </cell>
          <cell r="C168" t="str">
            <v>BBS Door Open</v>
          </cell>
          <cell r="D168" t="str">
            <v>White-orange</v>
          </cell>
          <cell r="E168">
            <v>2</v>
          </cell>
          <cell r="F168" t="str">
            <v>DC Failure</v>
          </cell>
          <cell r="G168" t="str">
            <v>White-orange</v>
          </cell>
        </row>
        <row r="169">
          <cell r="B169">
            <v>2</v>
          </cell>
          <cell r="C169" t="str">
            <v>Fire Alarm</v>
          </cell>
          <cell r="D169" t="str">
            <v>White-green</v>
          </cell>
          <cell r="E169">
            <v>3</v>
          </cell>
          <cell r="F169" t="str">
            <v>Battery Fuse Failure</v>
          </cell>
          <cell r="G169" t="str">
            <v>White-green</v>
          </cell>
        </row>
        <row r="170">
          <cell r="B170">
            <v>2</v>
          </cell>
          <cell r="C170" t="str">
            <v>Smoke Detector Failure</v>
          </cell>
          <cell r="D170" t="str">
            <v>White-orange</v>
          </cell>
          <cell r="E170">
            <v>3</v>
          </cell>
          <cell r="F170" t="str">
            <v>Rectifier Module Failure</v>
          </cell>
          <cell r="G170" t="str">
            <v>White-brown</v>
          </cell>
        </row>
        <row r="171">
          <cell r="E171">
            <v>4</v>
          </cell>
          <cell r="F171" t="str">
            <v>DC Low Voltage</v>
          </cell>
          <cell r="G171" t="str">
            <v>Red-blue</v>
          </cell>
        </row>
        <row r="172">
          <cell r="E172">
            <v>2</v>
          </cell>
          <cell r="F172" t="str">
            <v>Rectifier Cabiner Door Open</v>
          </cell>
          <cell r="G172" t="str">
            <v>Red-orange</v>
          </cell>
        </row>
        <row r="173">
          <cell r="E173">
            <v>2</v>
          </cell>
          <cell r="F173" t="str">
            <v>Rectifier Cabiner Temp High</v>
          </cell>
          <cell r="G173" t="str">
            <v>Red-green</v>
          </cell>
        </row>
        <row r="174">
          <cell r="E174">
            <v>2</v>
          </cell>
          <cell r="F174" t="str">
            <v>Fire Alarm</v>
          </cell>
          <cell r="G174" t="str">
            <v>Default</v>
          </cell>
        </row>
        <row r="175">
          <cell r="B175" t="str">
            <v/>
          </cell>
          <cell r="D175" t="str">
            <v/>
          </cell>
          <cell r="E175">
            <v>2</v>
          </cell>
          <cell r="F175" t="str">
            <v>Smoke Detector Failure</v>
          </cell>
          <cell r="G175" t="str">
            <v>Default</v>
          </cell>
        </row>
        <row r="176">
          <cell r="B176" t="str">
            <v/>
          </cell>
          <cell r="D176" t="str">
            <v/>
          </cell>
        </row>
        <row r="177">
          <cell r="B177" t="str">
            <v/>
          </cell>
          <cell r="D177" t="str">
            <v/>
          </cell>
        </row>
        <row r="178">
          <cell r="B178" t="str">
            <v/>
          </cell>
        </row>
        <row r="179">
          <cell r="B179" t="str">
            <v/>
          </cell>
          <cell r="D179" t="str">
            <v/>
          </cell>
        </row>
        <row r="180">
          <cell r="B180" t="str">
            <v/>
          </cell>
          <cell r="D180" t="str">
            <v/>
          </cell>
        </row>
        <row r="181">
          <cell r="B181" t="str">
            <v/>
          </cell>
          <cell r="D181" t="str">
            <v/>
          </cell>
        </row>
        <row r="182">
          <cell r="B182" t="str">
            <v/>
          </cell>
          <cell r="D182" t="str">
            <v/>
          </cell>
        </row>
        <row r="187">
          <cell r="B187" t="str">
            <v>P1*01</v>
          </cell>
          <cell r="C187" t="str">
            <v>P1(P3)*01</v>
          </cell>
        </row>
        <row r="188">
          <cell r="B188" t="str">
            <v>P1*02</v>
          </cell>
          <cell r="C188" t="str">
            <v>P1(P3)*02</v>
          </cell>
        </row>
        <row r="189">
          <cell r="B189" t="str">
            <v>P1*03</v>
          </cell>
          <cell r="C189" t="str">
            <v>P1(P3)*03</v>
          </cell>
        </row>
        <row r="190">
          <cell r="B190" t="str">
            <v>P1*04</v>
          </cell>
          <cell r="C190" t="str">
            <v>P1(P3)*04</v>
          </cell>
        </row>
        <row r="191">
          <cell r="B191" t="str">
            <v>P1*05</v>
          </cell>
          <cell r="C191" t="str">
            <v>P1(P3)*05</v>
          </cell>
        </row>
        <row r="192">
          <cell r="B192" t="str">
            <v>P1*06</v>
          </cell>
          <cell r="C192" t="str">
            <v>P1(P3)*06</v>
          </cell>
        </row>
        <row r="193">
          <cell r="B193" t="str">
            <v>P1*07</v>
          </cell>
          <cell r="C193" t="str">
            <v>P1(P3)*07</v>
          </cell>
        </row>
        <row r="194">
          <cell r="B194" t="str">
            <v>P1*08</v>
          </cell>
          <cell r="C194" t="str">
            <v>P1(P3)*08</v>
          </cell>
        </row>
        <row r="195">
          <cell r="B195" t="str">
            <v>P2*01</v>
          </cell>
          <cell r="C195" t="str">
            <v>P2*01</v>
          </cell>
        </row>
        <row r="196">
          <cell r="B196" t="str">
            <v>P2*02</v>
          </cell>
          <cell r="C196" t="str">
            <v>P2*02</v>
          </cell>
        </row>
        <row r="197">
          <cell r="B197" t="str">
            <v>P2*03</v>
          </cell>
          <cell r="C197" t="str">
            <v>P2*03</v>
          </cell>
        </row>
        <row r="198">
          <cell r="B198" t="str">
            <v>P2*04</v>
          </cell>
          <cell r="C198" t="str">
            <v>P2*04</v>
          </cell>
        </row>
        <row r="199">
          <cell r="B199" t="str">
            <v>P2*05</v>
          </cell>
          <cell r="C199" t="str">
            <v>P2*05</v>
          </cell>
        </row>
        <row r="200">
          <cell r="B200" t="str">
            <v>P2*06</v>
          </cell>
          <cell r="C200" t="str">
            <v>P2*06</v>
          </cell>
        </row>
        <row r="201">
          <cell r="B201" t="str">
            <v>P2*07</v>
          </cell>
          <cell r="C201" t="str">
            <v>P2*07</v>
          </cell>
        </row>
        <row r="202">
          <cell r="B202" t="str">
            <v>P2*08</v>
          </cell>
          <cell r="C202" t="str">
            <v>P2*08</v>
          </cell>
        </row>
      </sheetData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DATA-BASE"/>
      <sheetName val="Doc. Cont."/>
      <sheetName val="General C- Module DAS"/>
      <sheetName val="C- Module DAS"/>
      <sheetName val="COVER (G) "/>
      <sheetName val="COVER (C)"/>
      <sheetName val="Index- General site docs"/>
      <sheetName val="LIST OF HEADINGS (C)"/>
      <sheetName val="DOCUMENT LIST (C)"/>
      <sheetName val="Configuration"/>
      <sheetName val="RBS, CONFIGURATION DATA"/>
      <sheetName val="COVER (Inst.)"/>
      <sheetName val="LIST OF HEADINGS (Inst.)"/>
      <sheetName val="DOCUMENT LIST (Inst.)"/>
      <sheetName val="TRM, CONFIGURATION DATA"/>
      <sheetName val="PLAN SPEC"/>
      <sheetName val="PLAN SITUATION"/>
      <sheetName val="CABLE MARKING"/>
      <sheetName val="ANTENNA PLACEMENTS PHOTO"/>
      <sheetName val="ALARM ALLOCATION TABLE (2)"/>
      <sheetName val="ALARM ALLOCATION TABLE"/>
      <sheetName val="TRM, PRODUCT LIST"/>
      <sheetName val="RBS, PRODUCT LIST"/>
      <sheetName val="CHECK LIST (Inst.)"/>
      <sheetName val="DF and DDF labels"/>
      <sheetName val="COVER REPORT"/>
      <sheetName val="GENERAL INFORMATION"/>
      <sheetName val="RESPONSIBILITY"/>
      <sheetName val="NOTE"/>
      <sheetName val="INSTALLATION INSTR."/>
      <sheetName val="CONTENTS LIST (Inst.)"/>
      <sheetName val="CONTENTS LIST"/>
      <sheetName val="LIST OF HEADINGS (report)"/>
      <sheetName val="DOCUMENT LIST (report)"/>
      <sheetName val="LIST OF HEADINGS (G)"/>
      <sheetName val="Index original"/>
      <sheetName val="Front"/>
      <sheetName val="Back"/>
      <sheetName val="macro's"/>
      <sheetName val="RBS ATP Form"/>
      <sheetName val="ACCEPTANCE COVER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Configuration"/>
      <sheetName val="COVER (Inst.)"/>
      <sheetName val="LIST OF HEADINGS (Inst.)"/>
      <sheetName val="DOCUMENT LIST (Inst.)"/>
      <sheetName val="CHECK LIST (Inst.)"/>
      <sheetName val="RBS, CONFIGURATION DATA"/>
      <sheetName val="TRM, CONFIGURATION DATA"/>
      <sheetName val="SITUATION PLAN"/>
      <sheetName val="ALARM ALLOCATION TABLE"/>
      <sheetName val="RBS, PRODUCT LIST"/>
      <sheetName val="TRM, PRODUCT LIST"/>
      <sheetName val="DF and DDF labels"/>
      <sheetName val="COVER (C)"/>
      <sheetName val="COVER (G)"/>
      <sheetName val="LIST OF HEADINGS (C)"/>
      <sheetName val="DOCUMENT LIST (C)"/>
      <sheetName val="Index- General site docs"/>
      <sheetName val="Front"/>
      <sheetName val="Back"/>
      <sheetName val="LIST OF HEADINGS (Invt.)"/>
      <sheetName val="Index original"/>
      <sheetName val="DATA-BASE"/>
      <sheetName val="macro's"/>
      <sheetName val="DATA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DATA-BASE"/>
      <sheetName val="Configuration"/>
      <sheetName val="COVER (Inst.)"/>
      <sheetName val="LIST OF HEADINGS (Inst.)"/>
      <sheetName val="DOCUMENT LIST (Inst.)"/>
      <sheetName val="RBS, CONFIGURATION DATA"/>
      <sheetName val="PLANT SPECIFICATION"/>
      <sheetName val="TRM, CONFIGURATION DATA"/>
      <sheetName val="SITUATION PLAN"/>
      <sheetName val="ALARM ALLOCATION TABLE"/>
      <sheetName val="RBS, PRODUCT LIST"/>
      <sheetName val="TRM, PRODUCT LIST"/>
      <sheetName val="CHECK LIST (Inst.)"/>
      <sheetName val="DF and DDF labels"/>
      <sheetName val="LIST OF HEADINGS (Invt.)"/>
      <sheetName val="DOCUMENT LIST (Invt.)"/>
      <sheetName val="GENERAL INFORMATION"/>
      <sheetName val="RESPONSIBILITY"/>
      <sheetName val="INSTALLATION INSTR."/>
      <sheetName val="CONTENTS LIST (Inst.)"/>
      <sheetName val="CONTENTS LIST"/>
      <sheetName val="LIST OF HEADINGS (C)"/>
      <sheetName val="COVER (G)"/>
      <sheetName val="Index- General site docs"/>
      <sheetName val="COVER (C)"/>
      <sheetName val="LIST OF HEADINGS (G)"/>
      <sheetName val="DOCUMENT LIST (C)"/>
      <sheetName val="Index original"/>
      <sheetName val="Front"/>
      <sheetName val="Back"/>
      <sheetName val="macro's"/>
      <sheetName val="DATA_BASE"/>
    </sheetNames>
    <sheetDataSet>
      <sheetData sheetId="0" refreshError="1"/>
      <sheetData sheetId="1" refreshError="1"/>
      <sheetData sheetId="2" refreshError="1">
        <row r="64">
          <cell r="C64" t="str">
            <v>KRE 101 1694/1</v>
          </cell>
          <cell r="E64" t="str">
            <v>Kathrein 738 573</v>
          </cell>
          <cell r="I64" t="str">
            <v xml:space="preserve">90º 7dBi indoor 824-960/1710-1990 MHz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Configuration"/>
      <sheetName val="DATA-BASE"/>
      <sheetName val="COVER (G)"/>
      <sheetName val="LIST OF HEADINGS (G)"/>
      <sheetName val="COVER (C)"/>
      <sheetName val="LIST OF HEADINGS (C)"/>
      <sheetName val="DOCUMENT LIST (C)"/>
      <sheetName val="RBSCONFIG"/>
      <sheetName val="TRMCONFIG"/>
      <sheetName val="STPLN"/>
      <sheetName val="ALARM"/>
      <sheetName val="RSBPRODUCT"/>
      <sheetName val="TRMPRODUCT"/>
      <sheetName val="Back"/>
      <sheetName val="LIST OF HEADINGS (Inst.)"/>
      <sheetName val="DOCUMENT LIST (Inst.)"/>
      <sheetName val="CHECK LIST (Inst.)"/>
      <sheetName val="RBS, CONFIGURATION DATA"/>
      <sheetName val="SITUATION PLAN"/>
      <sheetName val="TRM, CONFIGURATION DATA"/>
      <sheetName val="TRM, PRODUCT LIST"/>
      <sheetName val="RBS, PRODUCT LIST"/>
      <sheetName val="ALARM ALLOCATION TABLE"/>
      <sheetName val="DF and DDF labels"/>
      <sheetName val="TRM, PLANT SPECIFICATION"/>
      <sheetName val="RBS, PLANT SPECIFICATION"/>
      <sheetName val="Front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macro's"/>
      <sheetName val="COVER (General)"/>
      <sheetName val="Index- General site docs"/>
      <sheetName val="TRM, CONFIGURATION DATA 1144"/>
      <sheetName val="RBS, PRODUCT LIST (2202)"/>
      <sheetName val="RBS, PRODUCT LIST (2206)"/>
      <sheetName val="TRM, PRODUCT LIST S1144"/>
      <sheetName val="TEST CHECK LIST (Inst.)"/>
      <sheetName val="COVER (Inst.)"/>
      <sheetName val="CHECK LIST (Inst.) Internal"/>
      <sheetName val="CHECK LIST (Inst.) External"/>
      <sheetName val="TRM, CONFIGURATION DATA 2710A"/>
      <sheetName val="TRM, PLANT SPECIFICATION (far)"/>
      <sheetName val="TRM, PRODUCT LIST S2710A"/>
      <sheetName val="TRM, CONFIGURATION DATA Far"/>
      <sheetName val="TRM, PLANT SPECIFICATION NEAR "/>
      <sheetName val="TRM, PLANT SPECIFICATION FAR"/>
      <sheetName val="TRM, PRODUCT LIST Far"/>
      <sheetName val="TRM PLANT SPECIFICATION New"/>
      <sheetName val="TRM, CONFIGURATION DATA Far End"/>
      <sheetName val="RBS,Plant Specification"/>
      <sheetName val="COVER C-MODULE"/>
      <sheetName val="DATA_BASE"/>
      <sheetName val="RBS INSTALLATION"/>
      <sheetName val="DOCUMENT LIST (C) "/>
      <sheetName val="PLANT SPECIFICATION "/>
      <sheetName val="RBS, PRODUCT LIST 2206"/>
      <sheetName val="COVER (Inst)"/>
      <sheetName val="RBS, PRODUCT LIST (2216)"/>
      <sheetName val="Back (2)"/>
      <sheetName val="LIST OF HEADINGS (inst)"/>
      <sheetName val="DOCUMENT LIST (inst)"/>
      <sheetName val="SITUATION PLAN FAR"/>
      <sheetName val="RBS, PRODUCT LIST 900"/>
      <sheetName val="RBS, PRODUCT LIST 1800"/>
      <sheetName val="TEST CHECK LIST (Inst)"/>
      <sheetName val="RBS Check List"/>
      <sheetName val="Template"/>
      <sheetName val="LSA 16 E1"/>
      <sheetName val="LSA 8 E1"/>
      <sheetName val="LSA 4 E1"/>
      <sheetName val="LSA 2 E1"/>
      <sheetName val="PHOTOGRAPHS"/>
      <sheetName val="ALARM ALLOCATION TABLE (2)"/>
      <sheetName val="Equipment"/>
    </sheetNames>
    <sheetDataSet>
      <sheetData sheetId="0" refreshError="1"/>
      <sheetData sheetId="1" refreshError="1"/>
      <sheetData sheetId="2" refreshError="1"/>
      <sheetData sheetId="3" refreshError="1">
        <row r="63">
          <cell r="C63" t="str">
            <v>KRE 101 1424/1</v>
          </cell>
          <cell r="E63" t="str">
            <v>Kathrein 739 494</v>
          </cell>
          <cell r="I63" t="str">
            <v>X-Pole, F-Panel, 65 deg.18 dBi gain,EDT0</v>
          </cell>
          <cell r="M63" t="str">
            <v>1302 x 155 x 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put"/>
      <sheetName val="Revisions"/>
      <sheetName val="RBS, Config-Input (Ext)"/>
      <sheetName val="RBS, Config-Input (New) "/>
      <sheetName val="TRM, CONFIG-DATA"/>
      <sheetName val="RBS, PLANT SPEC (Ext)"/>
      <sheetName val="RBS, PLANT SPEC (New)"/>
      <sheetName val="TRM, PLANT SPEC"/>
      <sheetName val="General information-1"/>
      <sheetName val="General information"/>
      <sheetName val="Installation instr."/>
      <sheetName val="COVER (Inst)"/>
      <sheetName val="LIST OF HEADING (Inst)"/>
      <sheetName val="DOCUMENT LIST (Inst)"/>
      <sheetName val="RBS, CONFIG-DATA (Ext)"/>
      <sheetName val="RBS, CONFIG-DATA (New)"/>
      <sheetName val="DF and DDF labels"/>
      <sheetName val="ALLOCATION TABLE (Ext)"/>
      <sheetName val="ALLOCATION TABLE (new)"/>
      <sheetName val="RBS, PRODUCT LIST (Ext)"/>
      <sheetName val="RBS, PRODUCT LIST (New)"/>
      <sheetName val="TRM, PRODUCT LIST"/>
      <sheetName val="COVER (C-mod)"/>
      <sheetName val="LIST OF HEADING (C-Mod)"/>
      <sheetName val="DOCUMENT LIST (C-mod)"/>
      <sheetName val="RBS, PLANT SPEC (C-mod)"/>
      <sheetName val="COVER-FRONT"/>
      <sheetName val="GENERAL DOCUMENT"/>
      <sheetName val="COVER-BACK"/>
      <sheetName val="SITUATION PLAN"/>
      <sheetName val="INDEX ORIGINAL"/>
      <sheetName val="DATA BASE"/>
      <sheetName val="macro's"/>
      <sheetName val="RBS_ Config_Input _New_ "/>
      <sheetName val="General"/>
      <sheetName val="Configuration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COVER(General)"/>
      <sheetName val="Index-General site docs"/>
      <sheetName val="COVER(C)"/>
      <sheetName val="LIST OF HEADINGS(C)"/>
      <sheetName val="DOCUMENT LIST(C)"/>
      <sheetName val="LIST OF HEADINGS (Inst.)"/>
      <sheetName val="DOCUMENT LIST (Inst.)"/>
      <sheetName val="Check List"/>
      <sheetName val="RBS, CONFIGURATION DATA"/>
      <sheetName val="RBS, PRODUCT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 "/>
      <sheetName val="LIST OF HEADINGS (Invt.)"/>
      <sheetName val="DOCUMENT LIST (Invt.)"/>
      <sheetName val="General Information."/>
      <sheetName val="CONTENTS LIST (Inst.)"/>
      <sheetName val="Side Cover (C-Module)"/>
      <sheetName val="COVER (C-Module)"/>
      <sheetName val="CAPTION LIST (C-Module)"/>
      <sheetName val="DOCUMENT LIST ( C-Module )  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RBS 2106 IM"/>
      <sheetName val="RBS 2106 LCM"/>
      <sheetName val="RBS 3107 IM"/>
      <sheetName val="RBS 3107 LCM"/>
      <sheetName val="ALARM ALLOCATION TABLE "/>
      <sheetName val="BOQ RBS 2106_2G"/>
      <sheetName val=" PRODUCT LIST RBS"/>
      <sheetName val=" PRODUCT LIST BATTERY BBS"/>
      <sheetName val="End to End Connection Tabel"/>
      <sheetName val="PHOTOGRAPHS"/>
      <sheetName val="DF and DDF labels RBS (2)"/>
      <sheetName val="DF and DDF labels RBS"/>
      <sheetName val="RBS 2106 Label"/>
      <sheetName val="RBS 2206 Label"/>
      <sheetName val="RBS 3107 Label (2)"/>
      <sheetName val="RBS 3107"/>
      <sheetName val="RBS 3107 (2)"/>
    </sheetNames>
    <sheetDataSet>
      <sheetData sheetId="0" refreshError="1">
        <row r="15">
          <cell r="B15" t="str">
            <v>ABCDEFGHIJ</v>
          </cell>
        </row>
        <row r="16">
          <cell r="B16" t="str">
            <v/>
          </cell>
        </row>
        <row r="31">
          <cell r="B31" t="str">
            <v>EID/Z/D Yohannes</v>
          </cell>
        </row>
        <row r="32">
          <cell r="B32" t="str">
            <v>EID/Z/D</v>
          </cell>
        </row>
      </sheetData>
      <sheetData sheetId="1" refreshError="1"/>
      <sheetData sheetId="2" refreshError="1"/>
      <sheetData sheetId="3" refreshError="1">
        <row r="8">
          <cell r="D8" t="str">
            <v>2+2+2</v>
          </cell>
        </row>
        <row r="15">
          <cell r="D15">
            <v>3</v>
          </cell>
        </row>
        <row r="29">
          <cell r="K29">
            <v>180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49">
          <cell r="D49" t="str">
            <v>CDU A9D</v>
          </cell>
          <cell r="E49" t="str">
            <v>BFL 119 104/1</v>
          </cell>
        </row>
        <row r="67">
          <cell r="E67" t="str">
            <v>DPS60-16ESX</v>
          </cell>
          <cell r="L67" t="str">
            <v>RFS product</v>
          </cell>
        </row>
      </sheetData>
      <sheetData sheetId="32" refreshError="1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put"/>
      <sheetName val="Revisions Input"/>
      <sheetName val="Config-Input (Type1)"/>
      <sheetName val="PLANT SPEC (Type1)"/>
      <sheetName val="Config-Input (Type2) "/>
      <sheetName val="PLANT SPEC (Type2)"/>
      <sheetName val="COVER (Inst)"/>
      <sheetName val="LIST OF HEADING (Inst)"/>
      <sheetName val="DOCUMENT LIST (Inst)"/>
      <sheetName val="CONFIG-DATA (Type1)"/>
      <sheetName val="CONFIG-DATA (Type2)"/>
      <sheetName val="ALLOCATION TABLE"/>
      <sheetName val="PRODUCT LIST"/>
      <sheetName val="COVER (C-mod)"/>
      <sheetName val="LIST OF HEADING (C-Mod)"/>
      <sheetName val="DOCUMENT LIST (C-mod)"/>
      <sheetName val="PLANT SPEC (C-mod)"/>
      <sheetName val="GENERAL DOCUMENT"/>
      <sheetName val="macro's"/>
      <sheetName val="Config_Input _Type1_"/>
      <sheetName val="Config_Input _Type2_ "/>
      <sheetName val="macro_s"/>
    </sheetNames>
    <sheetDataSet>
      <sheetData sheetId="0" refreshError="1">
        <row r="17">
          <cell r="B17" t="str">
            <v>LIAO NING</v>
          </cell>
        </row>
        <row r="22">
          <cell r="B22" t="str">
            <v>EXP 3</v>
          </cell>
        </row>
      </sheetData>
      <sheetData sheetId="1" refreshError="1">
        <row r="10">
          <cell r="E10">
            <v>35949</v>
          </cell>
        </row>
      </sheetData>
      <sheetData sheetId="2" refreshError="1">
        <row r="14">
          <cell r="D14">
            <v>3</v>
          </cell>
        </row>
      </sheetData>
      <sheetData sheetId="3" refreshError="1"/>
      <sheetData sheetId="4" refreshError="1">
        <row r="16">
          <cell r="Q16" t="str">
            <v>Celwave AP906513-1</v>
          </cell>
          <cell r="R16" t="str">
            <v>KRE 101 1378/2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orm"/>
      <sheetName val="PS"/>
      <sheetName val="General"/>
      <sheetName val="Chek list"/>
      <sheetName val="Cell Site(Near)"/>
      <sheetName val="Map(Near)"/>
      <sheetName val="Path Configuration(Near)"/>
      <sheetName val="BOQ(Near)"/>
      <sheetName val="Cell Site(Far)"/>
      <sheetName val="Map(Far)"/>
      <sheetName val="Path Configuration(Far)"/>
      <sheetName val="BOQ(Far)"/>
      <sheetName val="pLAN sPECT"/>
    </sheetNames>
    <sheetDataSet>
      <sheetData sheetId="0" refreshError="1">
        <row r="7">
          <cell r="AD7">
            <v>8</v>
          </cell>
          <cell r="AQ7" t="str">
            <v>Power splitter, 7GHz</v>
          </cell>
          <cell r="AS7" t="str">
            <v>UPA 101 013/1</v>
          </cell>
        </row>
        <row r="8">
          <cell r="AS8">
            <v>1</v>
          </cell>
        </row>
        <row r="22">
          <cell r="AQ22" t="str">
            <v>Kit for separate mounting, 7/8 GHz</v>
          </cell>
          <cell r="AT22" t="str">
            <v>SXK 111 501/1</v>
          </cell>
        </row>
        <row r="23">
          <cell r="AR23">
            <v>2</v>
          </cell>
        </row>
        <row r="29">
          <cell r="Q29" t="str">
            <v>SMU 16x2, Switch Multiplexer Unit</v>
          </cell>
          <cell r="R29" t="str">
            <v>SM0011602/00</v>
          </cell>
          <cell r="S29">
            <v>1</v>
          </cell>
          <cell r="U29">
            <v>2</v>
          </cell>
          <cell r="V29">
            <v>1</v>
          </cell>
          <cell r="W29">
            <v>1</v>
          </cell>
        </row>
        <row r="33">
          <cell r="AR33" t="str">
            <v>0.65m flexible waveguide kit, 7GHz</v>
          </cell>
          <cell r="AV33" t="str">
            <v>SXK 111 534/1</v>
          </cell>
          <cell r="AX33">
            <v>0</v>
          </cell>
          <cell r="BA33">
            <v>0</v>
          </cell>
        </row>
        <row r="34">
          <cell r="AU34">
            <v>1</v>
          </cell>
          <cell r="AZ34">
            <v>1</v>
          </cell>
        </row>
        <row r="41">
          <cell r="P41" t="str">
            <v>7GHz HP Ant 1.2m Dual Polarized 16x2 1+1HS Index 33/37</v>
          </cell>
        </row>
        <row r="44">
          <cell r="AE44" t="str">
            <v>Antenna Module, 1.2m, 7/8GHz Dual Polarized</v>
          </cell>
          <cell r="AI44" t="str">
            <v>UKY 210 40/DC12</v>
          </cell>
          <cell r="AL44" t="str">
            <v>Antena Mounting Pole (boom), diameter 4 inc</v>
          </cell>
          <cell r="AM44" t="str">
            <v>EID/ANT BRK 4IN/3</v>
          </cell>
        </row>
        <row r="45">
          <cell r="P45" t="str">
            <v>ML7-E, Radio Module (High Power)</v>
          </cell>
          <cell r="T45" t="str">
            <v>RA0701133/00</v>
          </cell>
        </row>
        <row r="46">
          <cell r="T46" t="str">
            <v>RA0701137/00</v>
          </cell>
        </row>
        <row r="49">
          <cell r="Q49">
            <v>2</v>
          </cell>
          <cell r="R49">
            <v>0</v>
          </cell>
        </row>
        <row r="54">
          <cell r="P54">
            <v>120</v>
          </cell>
          <cell r="T54">
            <v>120</v>
          </cell>
        </row>
        <row r="55">
          <cell r="P55">
            <v>4</v>
          </cell>
          <cell r="T55">
            <v>4</v>
          </cell>
        </row>
        <row r="56">
          <cell r="P56">
            <v>40</v>
          </cell>
          <cell r="T56">
            <v>40</v>
          </cell>
        </row>
        <row r="57">
          <cell r="P57">
            <v>100</v>
          </cell>
          <cell r="T57">
            <v>100</v>
          </cell>
        </row>
        <row r="58">
          <cell r="X58">
            <v>40</v>
          </cell>
          <cell r="Z58">
            <v>40</v>
          </cell>
        </row>
        <row r="59">
          <cell r="P59">
            <v>20</v>
          </cell>
        </row>
        <row r="60">
          <cell r="P60">
            <v>1</v>
          </cell>
          <cell r="T60">
            <v>0</v>
          </cell>
        </row>
        <row r="61">
          <cell r="P61">
            <v>1</v>
          </cell>
          <cell r="T61">
            <v>0</v>
          </cell>
        </row>
        <row r="62">
          <cell r="P62">
            <v>1</v>
          </cell>
          <cell r="T62">
            <v>1</v>
          </cell>
        </row>
        <row r="63">
          <cell r="P63">
            <v>0</v>
          </cell>
          <cell r="T63">
            <v>2</v>
          </cell>
        </row>
        <row r="64">
          <cell r="P64">
            <v>0</v>
          </cell>
          <cell r="T64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"/>
      <sheetName val="DF and DDF labels 4E1"/>
      <sheetName val="DF and DDF labels 8E1"/>
      <sheetName val="DF and DDF labels 16E1"/>
      <sheetName val="Label"/>
      <sheetName val="DATA-BASE"/>
      <sheetName val="macro's"/>
      <sheetName val="Cinangka B14 - NASIHUN B14"/>
      <sheetName val="DATA_BASE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>
        <row r="26">
          <cell r="F26" t="str">
            <v>18 GHz HP</v>
          </cell>
          <cell r="H26" t="str">
            <v>0.6m HP</v>
          </cell>
        </row>
        <row r="42">
          <cell r="F42" t="str">
            <v>11/15</v>
          </cell>
        </row>
      </sheetData>
      <sheetData sheetId="9"/>
      <sheetData sheetId="10" refreshError="1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orm"/>
      <sheetName val="PS Import Material"/>
      <sheetName val="PS Local Material"/>
    </sheetNames>
    <sheetDataSet>
      <sheetData sheetId="0" refreshError="1">
        <row r="17">
          <cell r="AE17" t="str">
            <v>$AI$3:$AI$15</v>
          </cell>
          <cell r="AK17" t="str">
            <v>$AO$3:$AO$14</v>
          </cell>
        </row>
      </sheetData>
      <sheetData sheetId="1" refreshError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TRM, PLANT SPECIFICATION"/>
      <sheetName val="Label  "/>
      <sheetName val="DATA-BASE"/>
      <sheetName val="DF and DDF labels 4E1"/>
      <sheetName val="DF and DDF labels 8E1"/>
      <sheetName val="DF and DDF labels 16E1"/>
    </sheetNames>
    <sheetDataSet>
      <sheetData sheetId="0">
        <row r="9">
          <cell r="B9" t="str">
            <v>Cikeas Raya</v>
          </cell>
        </row>
        <row r="10">
          <cell r="B10" t="str">
            <v>Bogor Lake Side</v>
          </cell>
        </row>
      </sheetData>
      <sheetData sheetId="1" refreshError="1"/>
      <sheetData sheetId="2" refreshError="1"/>
      <sheetData sheetId="3">
        <row r="21">
          <cell r="D21" t="str">
            <v>16x2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TRM, PLANT SPECIFICATION"/>
      <sheetName val="DF and DDF labels (4E1 &amp; 8E1)"/>
      <sheetName val="DF and DDF labels (16E1)"/>
      <sheetName val="Label"/>
      <sheetName val="DATA-BASE"/>
      <sheetName val="DATA_BASE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orm"/>
      <sheetName val="RBS 3518 IM"/>
      <sheetName val="RBS 3518  LCM"/>
      <sheetName val="RBS 3106 IM"/>
      <sheetName val="Configuration"/>
      <sheetName val="RBS LABEL SHEET 3206 "/>
      <sheetName val="TRM, PRODUCT LIST FAR"/>
      <sheetName val="LIST OF HEADINGS (Inst.)"/>
      <sheetName val="DATA-BASE"/>
      <sheetName val="General"/>
      <sheetName val="macro's"/>
      <sheetName val="RBS 3106  LCM"/>
      <sheetName val="RBS 3107  LCM"/>
      <sheetName val="DOCUMENT LIST (Inst.)"/>
      <sheetName val="Revisions"/>
      <sheetName val="COVER (General)"/>
      <sheetName val="Index- General site docs"/>
      <sheetName val="COVER (C)"/>
      <sheetName val="LIST OF HEADINGS (C)"/>
      <sheetName val="DOCUMENT LIST (C)"/>
      <sheetName val="SCOPE OF WORK"/>
      <sheetName val="RBS, CONFIGURATION DATA"/>
      <sheetName val="TRM, CONFIGURATION DATA"/>
      <sheetName val="TRM, CONFIGURATION DATA FAR"/>
      <sheetName val="SITUATION PLAN"/>
      <sheetName val="RBS,PLANT_SPEC2206 900 &amp; 1800"/>
      <sheetName val="RBS,PLANT_SPEC2206 (Additional)"/>
      <sheetName val="ALARM ALLOCATION TABLE"/>
      <sheetName val="RBS, PRODUCT LIST C"/>
      <sheetName val="TRM, PRODUCT LIST"/>
      <sheetName val="TRM, PLANT SPECIFICATION"/>
      <sheetName val="DF and DDF labels"/>
      <sheetName val="TEST CHECK LIST (Inst.)"/>
      <sheetName val="COVER (Inst)"/>
      <sheetName val="CHECK LIST (Inst.) Internal"/>
      <sheetName val="CHECK LIST (Inst.) External"/>
      <sheetName val="Front"/>
      <sheetName val="Back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PLANT SPECIFICATION"/>
      <sheetName val="TRM, CONFIG DATA"/>
      <sheetName val="RBS 2206 Import"/>
      <sheetName val="RBS 2206 LCM"/>
      <sheetName val="RBS 3206 Import"/>
      <sheetName val="RBS 3206 LCM"/>
      <sheetName val="PS TRM Import"/>
      <sheetName val="PS TRM Local"/>
      <sheetName val="EMERSON RBS TYPE 1"/>
      <sheetName val="WESTINDO RBS TYPE 1"/>
      <sheetName val="ALARM ALLOCATION TABLE "/>
      <sheetName val="RBS, PRODUCTLIST"/>
      <sheetName val="TRM, PRODUCT LIST "/>
      <sheetName val="RBS LABEL SHEET 2206"/>
      <sheetName val="RBS LABEL SHEET 3206"/>
      <sheetName val="BoQ ATP RBS"/>
      <sheetName val="BoQ ATP TRM"/>
      <sheetName val="PS TRM Importl"/>
      <sheetName val="RBS 3206M Import"/>
      <sheetName val="RBS 3206M LCM"/>
      <sheetName val="RBS 2206 IM"/>
      <sheetName val="RBS 3206 IM"/>
      <sheetName val="RBS 3206  LCM"/>
      <sheetName val="RBS 2106 IM"/>
      <sheetName val="RBS 2106 LCM"/>
      <sheetName val="RBS 3107 IM"/>
      <sheetName val="DOCUMENT LIST (Inst.) "/>
      <sheetName val="RBS 3206 (M) IM"/>
      <sheetName val="RBS 3206 (M) LCM"/>
      <sheetName val="BoQ ATP RBS  REVISED"/>
      <sheetName val="2206 Label(1)"/>
      <sheetName val="2206 Label(2)"/>
      <sheetName val="3206M LABEL"/>
      <sheetName val="3206M label2"/>
      <sheetName val="DF and DDF labels "/>
      <sheetName val="RBS 2206 Label(1)"/>
      <sheetName val="RBS 2206 Label(2)"/>
      <sheetName val="3G LABEL"/>
      <sheetName val="3G LABEL2"/>
      <sheetName val="COVER(C)"/>
      <sheetName val="LIST OF HEADINGS(C)"/>
      <sheetName val="DOCUMENT LIST(C)"/>
      <sheetName val="Upgrade CE &amp; E1"/>
      <sheetName val="PRODUCT LIST"/>
      <sheetName val="Back  "/>
      <sheetName val="RBS PRODUCTLIST"/>
      <sheetName val="428ra-RBS Installation and Test"/>
      <sheetName val="CHECK LIST (Inst.)"/>
      <sheetName val="DATA_BASE"/>
      <sheetName val="Data Base"/>
      <sheetName val="Sheet1"/>
      <sheetName val="COVER(General)"/>
      <sheetName val="Index-General site docs"/>
      <sheetName val="Check List"/>
      <sheetName val="3206 PRODUCT LIST"/>
      <sheetName val="3206 ALARM ALLOCATION TABLE "/>
      <sheetName val="Sheet2"/>
      <sheetName val="Sheet3"/>
      <sheetName val="Side Cover (C-Module)"/>
      <sheetName val="COVER (C-Module)"/>
      <sheetName val="CAPTION LIST (C-Module)"/>
      <sheetName val="DOCUMENT LIST ( C-Module )  "/>
      <sheetName val="DOC LIST (C-Module) W PBC6500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DOC LIST RBS (Inst.) W PBC6500"/>
      <sheetName val="RBS, CONFIG DATA W PBC6500"/>
      <sheetName val="RBS 2216 Import TMA"/>
      <sheetName val="N1"/>
      <sheetName val="N4"/>
      <sheetName val="N6"/>
      <sheetName val="WESTINDO RBS TYPE 1B"/>
      <sheetName val="BOQ RBS 2216_2G_W_TMA(old)"/>
      <sheetName val="BOQ Rect Westindo Type 1B"/>
      <sheetName val="PRODUCT LIST RBS2216"/>
      <sheetName val="PRODUCT LIST W PBC 6500"/>
      <sheetName val="BOQ RBS 2216_2G_W_TMA"/>
      <sheetName val=" PRODUCT LIST Rect_Batt"/>
      <sheetName val="End to End Connection Tabel"/>
      <sheetName val="PHOTOGRAPHS"/>
      <sheetName val="DF and DDF labels RBS"/>
      <sheetName val="RBS, CONFIG DATA (2116)"/>
      <sheetName val="RBS, CONFIG DATA (SID)"/>
      <sheetName val="RBS, CONFIG DATA (3216)"/>
      <sheetName val="RBS 2116 Import TMA"/>
      <sheetName val="N2"/>
      <sheetName val="RBS 3116 Import"/>
      <sheetName val="N11"/>
      <sheetName val="Shopping List"/>
      <sheetName val="N16"/>
      <sheetName val="WESTINDO PLANT SPEC BATTERY"/>
      <sheetName val="BOQ RBS 2116_2G_Non_TMA_RBS3116"/>
      <sheetName val="BOQ Rect Westindo Outdoor"/>
      <sheetName val=" PRODUCT LIST RBS (2116)"/>
      <sheetName val=" PRODUCT LIST RBS 3418"/>
      <sheetName val=" PRODUCT LIST BATTERY BBS"/>
      <sheetName val="BOQ RBs 3216"/>
      <sheetName val="RBS 2106 Label"/>
      <sheetName val="RBS 2206 Label"/>
      <sheetName val="RBS 3107"/>
      <sheetName val="RBS 3107 (2)"/>
      <sheetName val="RBS 3107 Label (2)"/>
    </sheetNames>
    <sheetDataSet>
      <sheetData sheetId="0"/>
      <sheetData sheetId="1" refreshError="1"/>
      <sheetData sheetId="2" refreshError="1"/>
      <sheetData sheetId="3" refreshError="1"/>
      <sheetData sheetId="4" refreshError="1">
        <row r="5">
          <cell r="D5">
            <v>3</v>
          </cell>
        </row>
        <row r="6">
          <cell r="D6">
            <v>1</v>
          </cell>
        </row>
        <row r="7">
          <cell r="J7">
            <v>5</v>
          </cell>
        </row>
        <row r="8">
          <cell r="D8" t="str">
            <v>3+3+3</v>
          </cell>
        </row>
        <row r="11">
          <cell r="D11">
            <v>3</v>
          </cell>
        </row>
        <row r="12">
          <cell r="D12">
            <v>1</v>
          </cell>
        </row>
        <row r="13">
          <cell r="J13">
            <v>6</v>
          </cell>
        </row>
        <row r="14">
          <cell r="D14" t="str">
            <v>4+4+4</v>
          </cell>
        </row>
      </sheetData>
      <sheetData sheetId="5" refreshError="1"/>
      <sheetData sheetId="6" refreshError="1"/>
      <sheetData sheetId="7" refreshError="1"/>
      <sheetData sheetId="8" refreshError="1">
        <row r="64">
          <cell r="G64" t="str">
            <v>Kathrein 738 546</v>
          </cell>
          <cell r="H64">
            <v>0</v>
          </cell>
        </row>
        <row r="65">
          <cell r="G65" t="str">
            <v>Kathrein 738 546</v>
          </cell>
          <cell r="H65">
            <v>0</v>
          </cell>
        </row>
        <row r="130">
          <cell r="F130" t="str">
            <v>KRC 131 1002/1</v>
          </cell>
          <cell r="G130" t="str">
            <v>No. of dTRUs</v>
          </cell>
        </row>
        <row r="140">
          <cell r="C140">
            <v>0</v>
          </cell>
          <cell r="D140" t="str">
            <v>Gc</v>
          </cell>
          <cell r="E140" t="str">
            <v>BFL 119 143/1</v>
          </cell>
          <cell r="F140" t="str">
            <v>KRC 131 1003/1</v>
          </cell>
          <cell r="G140" t="str">
            <v>No. of dTRUs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 and DDF labels"/>
      <sheetName val="General"/>
      <sheetName val="Revisions"/>
      <sheetName val="DATA-BASE"/>
      <sheetName val="Configuration"/>
      <sheetName val="CONFIGURATION DATA"/>
      <sheetName val="cable marking"/>
      <sheetName val="SITUATION PLAN"/>
      <sheetName val="ALARM ALLOCATION TABLE"/>
      <sheetName val="TRM, PLANT SPECIFICATION"/>
      <sheetName val="TRM, CONFIGURATION DATA"/>
      <sheetName val="TRM, PRODUCT LIST"/>
      <sheetName val="RBS PRODUCT LIST"/>
      <sheetName val="PLANT SPECIFICATION"/>
      <sheetName val="Front (Inst.)"/>
      <sheetName val="LIST OF HEADINGS (Inst.)"/>
      <sheetName val="DOCUMENT LIST (Inst.)"/>
      <sheetName val="CHECK LIST (Inst.)"/>
      <sheetName val="General information"/>
      <sheetName val="INSTALLATION INSTR."/>
      <sheetName val="LIST OF HEADINGS (C)"/>
      <sheetName val="DOCUMENT LIST C "/>
      <sheetName val="Front (C)"/>
      <sheetName val="Index- General site docs"/>
      <sheetName val="PHOTO SITUATION "/>
      <sheetName val="Index original"/>
      <sheetName val="Front"/>
      <sheetName val="Back"/>
      <sheetName val="macro's"/>
      <sheetName val="Front (report)"/>
      <sheetName val="LIST OF HEADINGS (report)"/>
      <sheetName val="DOCUMENT LIST (report)"/>
      <sheetName val="DATA_BASE"/>
    </sheetNames>
    <sheetDataSet>
      <sheetData sheetId="0"/>
      <sheetData sheetId="1"/>
      <sheetData sheetId="2"/>
      <sheetData sheetId="3" refreshError="1">
        <row r="185">
          <cell r="B185" t="str">
            <v>1. 2</v>
          </cell>
        </row>
        <row r="186">
          <cell r="B186" t="str">
            <v>2. 4</v>
          </cell>
        </row>
        <row r="187">
          <cell r="B187" t="str">
            <v>3. 6</v>
          </cell>
        </row>
        <row r="188">
          <cell r="B188" t="str">
            <v>4. 2/2</v>
          </cell>
        </row>
        <row r="189">
          <cell r="B189" t="str">
            <v>5. 2/2/2</v>
          </cell>
        </row>
        <row r="190">
          <cell r="B190" t="str">
            <v>6. 2,2</v>
          </cell>
        </row>
        <row r="191">
          <cell r="B191" t="str">
            <v>7. 2,2/2,2</v>
          </cell>
        </row>
        <row r="192">
          <cell r="B192" t="str">
            <v>8. 2,2/2,2/2,2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"/>
      <sheetName val="General"/>
      <sheetName val="CABLE MARKING (1)"/>
      <sheetName val="Remark"/>
      <sheetName val="Configuration"/>
      <sheetName val="Revisions"/>
      <sheetName val="DATA-BASE"/>
      <sheetName val="COVER (General)"/>
      <sheetName val="Index- General site docs"/>
      <sheetName val="Side Cover (C-Module)"/>
      <sheetName val="COVER (C-Module)"/>
      <sheetName val="CAPTION LIST (C-Module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OCUMENT LIST ( C-Module )  "/>
      <sheetName val="Side Cover (Original Docs)"/>
      <sheetName val="COVER (Original Docs) "/>
      <sheetName val="CAPTION LIST (Original Doc)"/>
      <sheetName val="DOCUMENT LIST (Original Docs)"/>
      <sheetName val="COVER RBS ONLY(Inst)"/>
      <sheetName val="CAPTION LIST RBS (Inst)"/>
      <sheetName val="DOCUMENT LIST RBS (Inst.)"/>
      <sheetName val="RBS, CONFIGURATION DATA"/>
      <sheetName val="SITUATION PLAN"/>
      <sheetName val="RBS 2116 Import"/>
      <sheetName val="N2"/>
      <sheetName val="N4"/>
      <sheetName val="N7"/>
      <sheetName val="WESTINDO PLANT SPEC BATTERY"/>
      <sheetName val="ALARM ALLOCATION TABLE "/>
      <sheetName val="BOQ RBS 2116_2G_Non_TMA"/>
      <sheetName val="BOQ Rect Westindo Outdoor"/>
      <sheetName val=" PRODUCT LIST RBS"/>
      <sheetName val="CHECK LIST (Inst.) Internal"/>
      <sheetName val="CHECK LIST (Inst.) External"/>
      <sheetName val="TEST CHECK LIST (Inst.)"/>
      <sheetName val="BoQ ATP RBS"/>
      <sheetName val=" PRODUCT LIST BATTERY BBS"/>
      <sheetName val="End to End Connection Tabel"/>
      <sheetName val="PHOTOGRAPHS"/>
      <sheetName val="DF and DDF labels RBS"/>
      <sheetName val="RBS 2106 Label"/>
      <sheetName val="RBS 2107 Label"/>
      <sheetName val="RBS 3107 Label (2)"/>
      <sheetName val="macro's"/>
    </sheetNames>
    <sheetDataSet>
      <sheetData sheetId="0" refreshError="1"/>
      <sheetData sheetId="1" refreshError="1">
        <row r="2">
          <cell r="G2" t="str">
            <v xml:space="preserve"> EID/O/M  Cuaca Boedhiyantho</v>
          </cell>
        </row>
        <row r="4">
          <cell r="G4" t="str">
            <v xml:space="preserve">001 51-LZB/IPRPD 115 372 Uen </v>
          </cell>
        </row>
        <row r="6">
          <cell r="G6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. Cont."/>
      <sheetName val="General C- Module DAS (New)"/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RBS, CONFIGURATION DATA"/>
      <sheetName val="TRM, CONFIGURATION DATA"/>
      <sheetName val="TRM, CONFIGURATION DATA 1377"/>
      <sheetName val="SITUATION PLAN"/>
      <sheetName val="PLANT SPECIFICATION"/>
      <sheetName val="TRM, PLANT SPECIFICATION"/>
      <sheetName val="RBS, PRODUCT LIST (C)"/>
      <sheetName val="TRM, PRODUCT LIST"/>
      <sheetName val="TRM, PRODUCT LIST (FAR)"/>
      <sheetName val="DF and DDF labels"/>
      <sheetName val="TEST CHECK LIST (Inst.)"/>
      <sheetName val="COVER (Inst)"/>
      <sheetName val="LIST OF HEADINGS (Inst.)"/>
      <sheetName val="DOCUMENT LIST (Inst.)"/>
      <sheetName val="CHECK LIST (Inst.) Internal"/>
      <sheetName val="CHECK LIST (Inst.) External"/>
      <sheetName val="Front"/>
      <sheetName val="ALARM ALLOCATION TABLE"/>
      <sheetName val="Back"/>
      <sheetName val="Back (2)"/>
      <sheetName val="Cable Marking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Revisions"/>
      <sheetName val="Configuration"/>
      <sheetName val="DATA-BASE"/>
      <sheetName val="COVER (General)"/>
      <sheetName val="Index- General site docs"/>
      <sheetName val="COVER (C)"/>
      <sheetName val="LIST OF HEADINGS (C)"/>
      <sheetName val="DOCUMENT LIST (C)"/>
      <sheetName val="RBS, CONFIGURATION DATA"/>
      <sheetName val="TRM, CONFIGURATION DATA"/>
      <sheetName val="SITUATION PLAN"/>
      <sheetName val="ALARM ALLOCATION TABLE"/>
      <sheetName val="RBS, PRODUCT LIST"/>
      <sheetName val="TRM, PRODUCT LIST"/>
      <sheetName val="TRM, CONFIG DATA FAR END"/>
      <sheetName val="TRM, PRODUCT LIST Far End"/>
      <sheetName val="RBS, PLANT SPECIFICATION"/>
      <sheetName val="TRM, PLANT SPECIFICATION"/>
      <sheetName val="DF and DDF labels"/>
      <sheetName val="TEST CHECK LIST (Inst.)"/>
      <sheetName val="COVER (Inst.)"/>
      <sheetName val="LIST OF HEADINGS (Inst.)"/>
      <sheetName val="DOCUMENT LIST (Inst.)"/>
      <sheetName val="CHECK LIST (Inst.) Internal"/>
      <sheetName val="CHECK LIST (Inst.) External"/>
      <sheetName val="Front"/>
      <sheetName val="Back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RBS, PRODUCT LIST C"/>
      <sheetName val="COVER (Inst)"/>
    </sheetNames>
    <sheetDataSet>
      <sheetData sheetId="0" refreshError="1">
        <row r="16">
          <cell r="B16" t="str">
            <v>Jl. Raya Puri Kembangan No.36</v>
          </cell>
        </row>
        <row r="17">
          <cell r="B17" t="str">
            <v>Kel. Kembangan Utara</v>
          </cell>
        </row>
        <row r="25">
          <cell r="B25" t="str">
            <v>S   06° 11' 04.00"</v>
          </cell>
        </row>
        <row r="26">
          <cell r="B26" t="str">
            <v>E 106° 45' 11.00"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Cover PS"/>
      <sheetName val="TRM, PLANT SPECIFICATION"/>
      <sheetName val="DF and DDF labels 2E1 &amp; 4E1"/>
      <sheetName val="DF and DDF labels 8E1"/>
      <sheetName val="DF and DDF labels 16E1"/>
      <sheetName val="DF and DDF labels 32E1"/>
      <sheetName val="Label"/>
      <sheetName val="DATA-BASE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rmation"/>
      <sheetName val="TRM, PLANT SPECIFICATION"/>
      <sheetName val="DF and DDF labels (4E1 &amp; 8E1)"/>
      <sheetName val="DF and DDF labels (16E1)"/>
      <sheetName val="Label"/>
      <sheetName val="DATA-BASE"/>
    </sheetNames>
    <sheetDataSet>
      <sheetData sheetId="0" refreshError="1">
        <row r="12">
          <cell r="B12" t="str">
            <v>J8IL</v>
          </cell>
        </row>
        <row r="13">
          <cell r="B13" t="str">
            <v>J8IH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. Cont."/>
      <sheetName val="General C- Module DAS (New)"/>
      <sheetName val="General"/>
      <sheetName val="Revisions"/>
      <sheetName val="DATA-BASE"/>
      <sheetName val="Configuration"/>
      <sheetName val="RBS, CONFIGURATION DATA "/>
      <sheetName val="TRM, CONFIGURATION DATA"/>
      <sheetName val="SITUATION PLAN"/>
      <sheetName val="RBS, PLANT SPECIFICATION"/>
      <sheetName val="TRM, PLANT SPECIFICATION"/>
      <sheetName val="ALARM ALLOCATION TABLE "/>
      <sheetName val="RBS, PRODUCT LIST"/>
      <sheetName val="TRM, PRODUCT LIST"/>
      <sheetName val="CABLE MARKING"/>
      <sheetName val="COVER (Inst.)"/>
      <sheetName val="LIST OF HEADINGS (Inst.)"/>
      <sheetName val="DOCUMENT LIST (Inst.)"/>
      <sheetName val="CHECK LIST (Inst.)"/>
      <sheetName val="DF and DDF labels"/>
      <sheetName val="GENERAL INFORMATION"/>
      <sheetName val="RESPONSIBILITY"/>
      <sheetName val="INSTALLATION INSTR."/>
      <sheetName val="CONTENTS LIST (Inst.)"/>
      <sheetName val="CONTENTS LIST"/>
      <sheetName val="COVER (Report)"/>
      <sheetName val="LIST OF HEADINGS (REPORT)"/>
      <sheetName val="COVER (G)"/>
      <sheetName val="COVER (C)"/>
      <sheetName val="LIST OF HEADINGS (G)"/>
      <sheetName val="LIST OF HEADINGS (C)"/>
      <sheetName val="DOCUMENT LIST (C) "/>
      <sheetName val="Index- General site docs"/>
      <sheetName val="Index original"/>
      <sheetName val="Front"/>
      <sheetName val="Back"/>
      <sheetName val="Back (2)"/>
      <sheetName val="DOCUMENT LIST (REPORT)"/>
      <sheetName val="macro's"/>
      <sheetName val="RBS ATP Form"/>
      <sheetName val="ACCEPTANCE COVER"/>
      <sheetName val="RBS, CoNFIGURAVION DATA "/>
    </sheetNames>
    <sheetDataSet>
      <sheetData sheetId="0"/>
      <sheetData sheetId="1"/>
      <sheetData sheetId="2" refreshError="1">
        <row r="13">
          <cell r="B13" t="str">
            <v>BANK BALI BUILDING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TRM, PLANT SPECIFICATION"/>
      <sheetName val="PLANT SPECIFICATION"/>
      <sheetName val="RBS, PRODUCT LIST C"/>
      <sheetName val="TRM, PRODUCT LIST"/>
      <sheetName val="DF and DDF labels"/>
      <sheetName val="COVER(General)"/>
      <sheetName val="Index-General site docs"/>
      <sheetName val="COVER(C)"/>
      <sheetName val="LIST OF HEADINGS(C)"/>
      <sheetName val="DOCUMENT LIST(C)"/>
      <sheetName val="COVER (Inst)"/>
      <sheetName val="LIST OF HEADINGS (Inst.)"/>
      <sheetName val="DOCUMENT LIST (Inst.)"/>
      <sheetName val="Check List"/>
      <sheetName val="RBS, CONFIGURATION DATA"/>
      <sheetName val="SITUATION PLAN"/>
      <sheetName val="3206 PRODUCT LIST"/>
      <sheetName val="3206 ALARM ALLOCATION TABLE "/>
      <sheetName val="RBS PRODUCTLIST"/>
      <sheetName val="428ra-RBS Installation and Test"/>
      <sheetName val="CHECK LIST (Inst.) Internal"/>
      <sheetName val="CHECK LIST (Inst.) External"/>
      <sheetName val="TEST CHECK LIST (Inst.)"/>
      <sheetName val="CHECK LIST (Inst.)"/>
      <sheetName val="RBS LABEL SHEET 3206 "/>
      <sheetName val="BoQ ATP RBS"/>
      <sheetName val="BoQ ATP TRM"/>
      <sheetName val="Back 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3412 PRODUCT LIST"/>
      <sheetName val="TRM, CONFIG DATA"/>
      <sheetName val="PLANT SPEC, RBS 2206 Import"/>
      <sheetName val="PLANT SPEC, RBS 2206 LCM"/>
      <sheetName val="PLANT SPEC, RBS 3206 Import"/>
      <sheetName val="PLANT SPEC, RBS 3206 LCM"/>
      <sheetName val="PLANT SPEC, RECT EMERSON"/>
      <sheetName val="PLANT SPEC, RECT WESTINDO"/>
      <sheetName val="ALARM ALLOCATION TABLE "/>
      <sheetName val="RBS, PRODUCTLIST"/>
      <sheetName val="TRM, PRODUCT LIST "/>
      <sheetName val="RBS INST &amp; TEST CHECKLIST"/>
      <sheetName val="RBS LABEL SHEET 2206"/>
      <sheetName val="RBS LABEL SHEET 3206"/>
      <sheetName val="TRM, CONFIGURATION DATA (2)"/>
      <sheetName val="ALARM ALLOCATION TABLE"/>
      <sheetName val="TRM, PRODUCT LIST (2)"/>
      <sheetName val="Front"/>
      <sheetName val="Back"/>
      <sheetName val="COVER C-MODULE"/>
      <sheetName val="TRM, CONFIGURATION DATA FAR"/>
      <sheetName val="RBS, PRODUCT LIST"/>
      <sheetName val="TRM, PRODUCT LIST FAR"/>
      <sheetName val="RBS, PLANT SPECIFICATION"/>
      <sheetName val="COVER (Inst.)"/>
      <sheetName val="PLANT SPEC,TRM"/>
      <sheetName val="PLANT SPEC,TRM FAR"/>
      <sheetName val="3412 ALARM ALLOCATION TABLE "/>
      <sheetName val="3107PRODUCT LIST"/>
      <sheetName val="3107 ALARM ALLOCATION TABLE "/>
      <sheetName val="RBS 2207 IM"/>
      <sheetName val="RBS 2207 LCM"/>
      <sheetName val="RBS 3303 IM"/>
      <sheetName val="RBS 3303  LCM"/>
      <sheetName val="PS TRM Import"/>
      <sheetName val="PS TRM Local"/>
      <sheetName val="Back  "/>
      <sheetName val="RBS, PRODUCTLIST (2)"/>
      <sheetName val="428rb_RBS_Installation CHECK L"/>
      <sheetName val="DATA_BASE"/>
      <sheetName val="SITUATING PLAN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onfiguration"/>
      <sheetName val="Revisions"/>
      <sheetName val="DATA-BASE"/>
      <sheetName val="COVER (General)"/>
      <sheetName val="Index- General site docs"/>
      <sheetName val="COVER (C)"/>
      <sheetName val="LIST OF HEADINGS (C)"/>
      <sheetName val="DOCUMENT LIST (C)"/>
      <sheetName val="TRM, CONFIGURATION DATA"/>
      <sheetName val="RBS, CONFIGURATION DATA"/>
      <sheetName val="SITUATION PLAN"/>
      <sheetName val="RBS, PLANT SPECIFICATION"/>
      <sheetName val="TRM, PLANT SPECIFICATION"/>
      <sheetName val="ALARM ALLOCATION TABLE"/>
      <sheetName val="RBS, PRODUCT LIST C"/>
      <sheetName val="TRM, PRODUCT LIST"/>
      <sheetName val="DF and DDF labels"/>
      <sheetName val="TEST CHECK LIST (Inst.)"/>
      <sheetName val="COVER (Inst)"/>
      <sheetName val="LIST OF HEADINGS (Inst.)"/>
      <sheetName val="DOCUMENT LIST (Inst.)"/>
      <sheetName val="CHECK LIST (Inst.) Internal"/>
      <sheetName val="CHECK LIST (Inst.) External"/>
      <sheetName val="Front"/>
      <sheetName val="Back"/>
      <sheetName val="macro's"/>
      <sheetName val="LIST OF HEADINGS (Invt.)"/>
      <sheetName val="DOCUMENT LIST (Invt.)"/>
      <sheetName val="GENERAL INFORMATION"/>
      <sheetName val="General Information."/>
      <sheetName val="INSTALLATION INSTR."/>
      <sheetName val="Index original"/>
      <sheetName val="CONTENTS LIST (Inst.)"/>
      <sheetName val="DATA_BASE"/>
    </sheetNames>
    <sheetDataSet>
      <sheetData sheetId="0" refreshError="1"/>
      <sheetData sheetId="1"/>
      <sheetData sheetId="2"/>
      <sheetData sheetId="3" refreshError="1">
        <row r="155">
          <cell r="H155" t="str">
            <v>KRC 131 1002/1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RM ALLOCATION TABLE"/>
      <sheetName val="General"/>
      <sheetName val="Revisions"/>
      <sheetName val="Configuration"/>
      <sheetName val="PLANT SPECIFICATION"/>
      <sheetName val="LIST OF HEADINGS (Inst.)"/>
      <sheetName val="DOCUMENT LIST (Inst.)"/>
      <sheetName val="General information"/>
      <sheetName val="INSTALLATION INSTR."/>
      <sheetName val="CONFIGURATION DATA"/>
      <sheetName val="CHECK LIST (Inst.)"/>
      <sheetName val="PRODUCT LIST "/>
      <sheetName val="PRODUCT LIST  (C)"/>
      <sheetName val="PLANT SPECIFICATION (C)"/>
      <sheetName val="LIST OF HEADINGS (C)"/>
      <sheetName val="DOCUMENT LIST (C)"/>
      <sheetName val="Index- General site docs"/>
      <sheetName val="SITUATION PLAN"/>
      <sheetName val="Front"/>
      <sheetName val="Back"/>
      <sheetName val="macro'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28" Type="http://schemas.openxmlformats.org/officeDocument/2006/relationships/ctrlProp" Target="../ctrlProps/ctrlProp125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56" Type="http://schemas.openxmlformats.org/officeDocument/2006/relationships/ctrlProp" Target="../ctrlProps/ctrlProp53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67" Type="http://schemas.openxmlformats.org/officeDocument/2006/relationships/ctrlProp" Target="../ctrlProps/ctrlProp64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16" Type="http://schemas.openxmlformats.org/officeDocument/2006/relationships/ctrlProp" Target="../ctrlProps/ctrlProp113.xml"/><Relationship Id="rId124" Type="http://schemas.openxmlformats.org/officeDocument/2006/relationships/ctrlProp" Target="../ctrlProps/ctrlProp121.xml"/><Relationship Id="rId129" Type="http://schemas.openxmlformats.org/officeDocument/2006/relationships/ctrlProp" Target="../ctrlProps/ctrlProp126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11" Type="http://schemas.openxmlformats.org/officeDocument/2006/relationships/ctrlProp" Target="../ctrlProps/ctrlProp108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127" Type="http://schemas.openxmlformats.org/officeDocument/2006/relationships/ctrlProp" Target="../ctrlProps/ctrlProp12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53"/>
  <sheetViews>
    <sheetView showGridLines="0" view="pageBreakPreview" zoomScaleNormal="85" zoomScaleSheetLayoutView="100" workbookViewId="0">
      <selection activeCell="C6" sqref="C6:G6"/>
    </sheetView>
  </sheetViews>
  <sheetFormatPr defaultColWidth="9.140625" defaultRowHeight="15" customHeight="1" x14ac:dyDescent="0.2"/>
  <cols>
    <col min="1" max="1" width="28.42578125" style="488" bestFit="1" customWidth="1"/>
    <col min="2" max="2" width="1.5703125" style="490" bestFit="1" customWidth="1"/>
    <col min="3" max="3" width="7" style="488" customWidth="1"/>
    <col min="4" max="4" width="5.7109375" style="488" customWidth="1"/>
    <col min="5" max="5" width="6.28515625" style="488" customWidth="1"/>
    <col min="6" max="6" width="1.7109375" style="490" customWidth="1"/>
    <col min="7" max="7" width="35.5703125" style="488" customWidth="1"/>
    <col min="8" max="8" width="9.5703125" style="490" customWidth="1"/>
    <col min="9" max="9" width="11.140625" style="488" bestFit="1" customWidth="1"/>
    <col min="10" max="10" width="1.7109375" style="490" customWidth="1"/>
    <col min="11" max="11" width="9.140625" style="488"/>
    <col min="12" max="12" width="11.7109375" style="488" customWidth="1"/>
    <col min="13" max="13" width="18" style="488" bestFit="1" customWidth="1"/>
    <col min="14" max="16384" width="9.140625" style="488"/>
  </cols>
  <sheetData>
    <row r="1" spans="1:13" ht="24" customHeight="1" x14ac:dyDescent="0.2">
      <c r="A1" s="750" t="s">
        <v>457</v>
      </c>
      <c r="B1" s="750"/>
      <c r="C1" s="750"/>
      <c r="D1" s="750"/>
      <c r="E1" s="750"/>
      <c r="F1" s="750"/>
      <c r="G1" s="750"/>
    </row>
    <row r="2" spans="1:13" ht="9" customHeight="1" x14ac:dyDescent="0.2"/>
    <row r="3" spans="1:13" ht="18.75" customHeight="1" x14ac:dyDescent="0.2">
      <c r="A3" s="751"/>
      <c r="B3" s="751"/>
      <c r="F3" s="488"/>
      <c r="G3" s="489"/>
      <c r="I3" s="489"/>
      <c r="J3" s="491"/>
    </row>
    <row r="4" spans="1:13" ht="9.75" customHeight="1" thickBot="1" x14ac:dyDescent="0.25">
      <c r="A4" s="492"/>
      <c r="B4" s="493"/>
      <c r="F4" s="493"/>
      <c r="G4" s="489"/>
      <c r="I4" s="489"/>
      <c r="J4" s="493"/>
    </row>
    <row r="5" spans="1:13" ht="15" customHeight="1" thickTop="1" x14ac:dyDescent="0.2">
      <c r="A5" s="542" t="s">
        <v>1</v>
      </c>
      <c r="B5" s="546" t="s">
        <v>16</v>
      </c>
      <c r="C5" s="744" t="s">
        <v>468</v>
      </c>
      <c r="D5" s="733"/>
      <c r="E5" s="733"/>
      <c r="F5" s="733"/>
      <c r="G5" s="734"/>
      <c r="I5" s="489"/>
      <c r="J5" s="494"/>
      <c r="K5" s="752"/>
      <c r="L5" s="752"/>
    </row>
    <row r="6" spans="1:13" ht="15" customHeight="1" x14ac:dyDescent="0.2">
      <c r="A6" s="543" t="s">
        <v>44</v>
      </c>
      <c r="B6" s="547" t="s">
        <v>16</v>
      </c>
      <c r="C6" s="740" t="s">
        <v>469</v>
      </c>
      <c r="D6" s="722"/>
      <c r="E6" s="722"/>
      <c r="F6" s="722"/>
      <c r="G6" s="723"/>
      <c r="I6" s="489"/>
      <c r="J6" s="494"/>
      <c r="K6" s="753"/>
      <c r="L6" s="753"/>
    </row>
    <row r="7" spans="1:13" ht="15" customHeight="1" x14ac:dyDescent="0.2">
      <c r="A7" s="543" t="s">
        <v>374</v>
      </c>
      <c r="B7" s="547" t="s">
        <v>16</v>
      </c>
      <c r="C7" s="740" t="s">
        <v>460</v>
      </c>
      <c r="D7" s="738"/>
      <c r="E7" s="738"/>
      <c r="F7" s="738"/>
      <c r="G7" s="741"/>
      <c r="I7" s="489"/>
      <c r="J7" s="494"/>
      <c r="K7" s="496"/>
      <c r="L7" s="496"/>
      <c r="M7" s="489"/>
    </row>
    <row r="8" spans="1:13" ht="15" customHeight="1" x14ac:dyDescent="0.2">
      <c r="A8" s="544" t="s">
        <v>417</v>
      </c>
      <c r="B8" s="547" t="s">
        <v>16</v>
      </c>
      <c r="C8" s="745"/>
      <c r="D8" s="722"/>
      <c r="E8" s="722"/>
      <c r="F8" s="722"/>
      <c r="G8" s="723"/>
      <c r="H8" s="495"/>
      <c r="J8" s="495"/>
    </row>
    <row r="9" spans="1:13" ht="15" customHeight="1" x14ac:dyDescent="0.2">
      <c r="A9" s="544" t="s">
        <v>420</v>
      </c>
      <c r="B9" s="547" t="s">
        <v>16</v>
      </c>
      <c r="C9" s="740" t="s">
        <v>455</v>
      </c>
      <c r="D9" s="738"/>
      <c r="E9" s="738"/>
      <c r="F9" s="738"/>
      <c r="G9" s="741"/>
      <c r="H9" s="520"/>
      <c r="J9" s="520"/>
    </row>
    <row r="10" spans="1:13" ht="15" customHeight="1" x14ac:dyDescent="0.2">
      <c r="A10" s="543" t="s">
        <v>48</v>
      </c>
      <c r="B10" s="547" t="s">
        <v>16</v>
      </c>
      <c r="C10" s="637">
        <v>0</v>
      </c>
      <c r="D10" s="637"/>
      <c r="E10" s="637"/>
      <c r="F10" s="746"/>
      <c r="G10" s="741"/>
      <c r="H10" s="495"/>
      <c r="J10" s="495"/>
    </row>
    <row r="11" spans="1:13" ht="15" customHeight="1" x14ac:dyDescent="0.2">
      <c r="A11" s="543" t="s">
        <v>49</v>
      </c>
      <c r="B11" s="547" t="s">
        <v>16</v>
      </c>
      <c r="C11" s="637"/>
      <c r="D11" s="637"/>
      <c r="E11" s="637"/>
      <c r="F11" s="746"/>
      <c r="G11" s="741"/>
      <c r="H11" s="495"/>
      <c r="J11" s="495"/>
    </row>
    <row r="12" spans="1:13" ht="15" customHeight="1" thickBot="1" x14ac:dyDescent="0.25">
      <c r="A12" s="545" t="s">
        <v>302</v>
      </c>
      <c r="B12" s="548" t="s">
        <v>16</v>
      </c>
      <c r="C12" s="747">
        <v>44749</v>
      </c>
      <c r="D12" s="748"/>
      <c r="E12" s="748"/>
      <c r="F12" s="748"/>
      <c r="G12" s="749"/>
      <c r="I12" s="489"/>
      <c r="J12" s="494"/>
      <c r="K12" s="752"/>
      <c r="L12" s="752"/>
    </row>
    <row r="13" spans="1:13" ht="15" customHeight="1" thickTop="1" thickBot="1" x14ac:dyDescent="0.25">
      <c r="A13" s="742" t="s">
        <v>388</v>
      </c>
      <c r="B13" s="549"/>
      <c r="C13" s="550"/>
      <c r="D13" s="550"/>
      <c r="E13" s="551" t="s">
        <v>389</v>
      </c>
      <c r="F13" s="552" t="s">
        <v>16</v>
      </c>
      <c r="G13" s="647" t="s">
        <v>475</v>
      </c>
      <c r="H13" s="491"/>
      <c r="I13" s="644"/>
    </row>
    <row r="14" spans="1:13" ht="15" customHeight="1" thickTop="1" thickBot="1" x14ac:dyDescent="0.25">
      <c r="A14" s="743"/>
      <c r="B14" s="553"/>
      <c r="C14" s="554"/>
      <c r="D14" s="554"/>
      <c r="E14" s="555" t="s">
        <v>390</v>
      </c>
      <c r="F14" s="556" t="s">
        <v>16</v>
      </c>
      <c r="G14" s="648" t="s">
        <v>476</v>
      </c>
      <c r="H14" s="491"/>
    </row>
    <row r="15" spans="1:13" ht="15" customHeight="1" thickTop="1" x14ac:dyDescent="0.2">
      <c r="C15" s="496"/>
      <c r="D15" s="496"/>
      <c r="E15" s="496"/>
      <c r="F15" s="496"/>
      <c r="G15" s="497"/>
      <c r="I15" s="489"/>
      <c r="J15" s="494"/>
      <c r="K15" s="752"/>
      <c r="L15" s="752"/>
    </row>
    <row r="16" spans="1:13" ht="15" customHeight="1" thickBot="1" x14ac:dyDescent="0.25">
      <c r="C16" s="496"/>
      <c r="D16" s="496"/>
      <c r="E16" s="496"/>
      <c r="F16" s="496"/>
      <c r="G16" s="497"/>
      <c r="I16" s="489"/>
      <c r="J16" s="494"/>
      <c r="K16" s="752"/>
      <c r="L16" s="752"/>
    </row>
    <row r="17" spans="1:13" ht="15" customHeight="1" thickTop="1" x14ac:dyDescent="0.2">
      <c r="A17" s="708" t="s">
        <v>4</v>
      </c>
      <c r="B17" s="713" t="s">
        <v>16</v>
      </c>
      <c r="C17" s="710"/>
      <c r="D17" s="711"/>
      <c r="E17" s="711"/>
      <c r="F17" s="711"/>
      <c r="G17" s="712"/>
      <c r="M17" s="498"/>
    </row>
    <row r="18" spans="1:13" ht="15" customHeight="1" x14ac:dyDescent="0.2">
      <c r="A18" s="709"/>
      <c r="B18" s="714"/>
      <c r="C18" s="767" t="s">
        <v>470</v>
      </c>
      <c r="D18" s="768"/>
      <c r="E18" s="768"/>
      <c r="F18" s="768"/>
      <c r="G18" s="769"/>
    </row>
    <row r="19" spans="1:13" ht="15" customHeight="1" x14ac:dyDescent="0.2">
      <c r="A19" s="709"/>
      <c r="B19" s="715"/>
      <c r="C19" s="770"/>
      <c r="D19" s="771"/>
      <c r="E19" s="771"/>
      <c r="F19" s="771"/>
      <c r="G19" s="772"/>
    </row>
    <row r="20" spans="1:13" ht="15" customHeight="1" x14ac:dyDescent="0.2">
      <c r="A20" s="557" t="s">
        <v>10</v>
      </c>
      <c r="B20" s="559" t="s">
        <v>16</v>
      </c>
      <c r="C20" s="721" t="s">
        <v>463</v>
      </c>
      <c r="D20" s="722"/>
      <c r="E20" s="722"/>
      <c r="F20" s="722"/>
      <c r="G20" s="723"/>
      <c r="H20" s="495"/>
      <c r="J20" s="495"/>
    </row>
    <row r="21" spans="1:13" ht="15" customHeight="1" thickBot="1" x14ac:dyDescent="0.25">
      <c r="A21" s="558" t="s">
        <v>375</v>
      </c>
      <c r="B21" s="560" t="s">
        <v>16</v>
      </c>
      <c r="C21" s="731"/>
      <c r="D21" s="706"/>
      <c r="E21" s="706"/>
      <c r="F21" s="706"/>
      <c r="G21" s="707"/>
    </row>
    <row r="22" spans="1:13" s="525" customFormat="1" ht="15" customHeight="1" thickTop="1" x14ac:dyDescent="0.2">
      <c r="A22" s="526"/>
      <c r="B22" s="523"/>
      <c r="C22" s="527"/>
      <c r="D22" s="527"/>
      <c r="E22" s="527"/>
      <c r="F22" s="527"/>
      <c r="G22" s="527"/>
      <c r="H22" s="524"/>
      <c r="J22" s="524"/>
    </row>
    <row r="23" spans="1:13" s="525" customFormat="1" ht="15" customHeight="1" thickBot="1" x14ac:dyDescent="0.25">
      <c r="A23" s="526"/>
      <c r="B23" s="523"/>
      <c r="C23" s="527"/>
      <c r="D23" s="527"/>
      <c r="E23" s="527"/>
      <c r="F23" s="527"/>
      <c r="G23" s="527"/>
      <c r="H23" s="524"/>
      <c r="J23" s="524"/>
      <c r="K23" s="641"/>
    </row>
    <row r="24" spans="1:13" ht="15" customHeight="1" thickTop="1" x14ac:dyDescent="0.2">
      <c r="A24" s="561" t="s">
        <v>414</v>
      </c>
      <c r="B24" s="562" t="s">
        <v>16</v>
      </c>
      <c r="C24" s="732" t="s">
        <v>471</v>
      </c>
      <c r="D24" s="733"/>
      <c r="E24" s="733"/>
      <c r="F24" s="733"/>
      <c r="G24" s="734"/>
    </row>
    <row r="25" spans="1:13" ht="15" customHeight="1" x14ac:dyDescent="0.2">
      <c r="A25" s="563" t="s">
        <v>415</v>
      </c>
      <c r="B25" s="564" t="s">
        <v>16</v>
      </c>
      <c r="C25" s="630" t="s">
        <v>385</v>
      </c>
      <c r="D25" s="735" t="s">
        <v>472</v>
      </c>
      <c r="E25" s="736"/>
      <c r="F25" s="736"/>
      <c r="G25" s="737"/>
      <c r="H25" s="495"/>
      <c r="J25" s="495"/>
      <c r="M25" s="488" t="s">
        <v>339</v>
      </c>
    </row>
    <row r="26" spans="1:13" ht="15" customHeight="1" x14ac:dyDescent="0.2">
      <c r="A26" s="716" t="s">
        <v>418</v>
      </c>
      <c r="B26" s="565" t="s">
        <v>16</v>
      </c>
      <c r="C26" s="773" t="s">
        <v>470</v>
      </c>
      <c r="D26" s="774"/>
      <c r="E26" s="774"/>
      <c r="F26" s="774"/>
      <c r="G26" s="775"/>
    </row>
    <row r="27" spans="1:13" ht="15" customHeight="1" x14ac:dyDescent="0.2">
      <c r="A27" s="717"/>
      <c r="B27" s="566" t="s">
        <v>16</v>
      </c>
      <c r="C27" s="776"/>
      <c r="D27" s="777"/>
      <c r="E27" s="777"/>
      <c r="F27" s="777"/>
      <c r="G27" s="778"/>
    </row>
    <row r="28" spans="1:13" ht="15" customHeight="1" thickBot="1" x14ac:dyDescent="0.25">
      <c r="A28" s="718"/>
      <c r="B28" s="566" t="s">
        <v>16</v>
      </c>
      <c r="C28" s="779"/>
      <c r="D28" s="780"/>
      <c r="E28" s="780"/>
      <c r="F28" s="780"/>
      <c r="G28" s="781"/>
    </row>
    <row r="29" spans="1:13" ht="15" customHeight="1" thickTop="1" x14ac:dyDescent="0.2">
      <c r="A29" s="719" t="s">
        <v>391</v>
      </c>
      <c r="B29" s="567"/>
      <c r="C29" s="577"/>
      <c r="D29" s="577"/>
      <c r="E29" s="578" t="s">
        <v>389</v>
      </c>
      <c r="F29" s="579" t="s">
        <v>16</v>
      </c>
      <c r="G29" s="642" t="s">
        <v>473</v>
      </c>
      <c r="H29" s="491"/>
    </row>
    <row r="30" spans="1:13" ht="15" customHeight="1" thickBot="1" x14ac:dyDescent="0.25">
      <c r="A30" s="720"/>
      <c r="B30" s="568"/>
      <c r="C30" s="580"/>
      <c r="D30" s="580"/>
      <c r="E30" s="581" t="s">
        <v>390</v>
      </c>
      <c r="F30" s="582" t="s">
        <v>16</v>
      </c>
      <c r="G30" s="643" t="s">
        <v>474</v>
      </c>
      <c r="H30" s="491"/>
    </row>
    <row r="31" spans="1:13" ht="32.450000000000003" customHeight="1" thickTop="1" x14ac:dyDescent="0.2">
      <c r="A31" s="569" t="s">
        <v>411</v>
      </c>
      <c r="B31" s="562" t="s">
        <v>16</v>
      </c>
      <c r="C31" s="638">
        <v>170</v>
      </c>
      <c r="D31" s="506" t="s">
        <v>381</v>
      </c>
      <c r="E31" s="506"/>
      <c r="F31" s="506"/>
      <c r="G31" s="507"/>
    </row>
    <row r="32" spans="1:13" ht="32.450000000000003" customHeight="1" x14ac:dyDescent="0.2">
      <c r="A32" s="570" t="s">
        <v>412</v>
      </c>
      <c r="B32" s="571" t="s">
        <v>16</v>
      </c>
      <c r="C32" s="639"/>
      <c r="D32" s="532" t="s">
        <v>413</v>
      </c>
      <c r="E32" s="533"/>
      <c r="F32" s="533"/>
      <c r="G32" s="516"/>
    </row>
    <row r="33" spans="1:10" ht="15" customHeight="1" x14ac:dyDescent="0.2">
      <c r="A33" s="572" t="s">
        <v>426</v>
      </c>
      <c r="B33" s="564" t="s">
        <v>16</v>
      </c>
      <c r="C33" s="728"/>
      <c r="D33" s="729"/>
      <c r="E33" s="729"/>
      <c r="F33" s="729"/>
      <c r="G33" s="730"/>
      <c r="H33" s="520"/>
      <c r="J33" s="520"/>
    </row>
    <row r="34" spans="1:10" ht="27" customHeight="1" x14ac:dyDescent="0.2">
      <c r="A34" s="573" t="s">
        <v>77</v>
      </c>
      <c r="B34" s="574" t="s">
        <v>16</v>
      </c>
      <c r="C34" s="528" t="s">
        <v>425</v>
      </c>
      <c r="D34" s="530">
        <v>5</v>
      </c>
      <c r="E34" s="529" t="s">
        <v>260</v>
      </c>
      <c r="F34" s="724">
        <v>3</v>
      </c>
      <c r="G34" s="725"/>
      <c r="H34" s="520"/>
      <c r="J34" s="520"/>
    </row>
    <row r="35" spans="1:10" ht="27" customHeight="1" thickBot="1" x14ac:dyDescent="0.25">
      <c r="A35" s="575" t="s">
        <v>79</v>
      </c>
      <c r="B35" s="576" t="s">
        <v>16</v>
      </c>
      <c r="C35" s="534" t="s">
        <v>425</v>
      </c>
      <c r="D35" s="519">
        <v>5</v>
      </c>
      <c r="E35" s="522" t="s">
        <v>260</v>
      </c>
      <c r="F35" s="726">
        <v>3</v>
      </c>
      <c r="G35" s="727"/>
      <c r="H35" s="520"/>
      <c r="J35" s="520"/>
    </row>
    <row r="36" spans="1:10" ht="15" customHeight="1" thickTop="1" x14ac:dyDescent="0.2">
      <c r="A36" s="758" t="s">
        <v>427</v>
      </c>
      <c r="B36" s="759"/>
      <c r="C36" s="760"/>
      <c r="D36" s="754" t="s">
        <v>115</v>
      </c>
      <c r="E36" s="754"/>
      <c r="F36" s="579" t="s">
        <v>16</v>
      </c>
      <c r="G36" s="539" t="s">
        <v>117</v>
      </c>
      <c r="H36" s="491"/>
      <c r="J36" s="520"/>
    </row>
    <row r="37" spans="1:10" ht="15" customHeight="1" x14ac:dyDescent="0.2">
      <c r="A37" s="761"/>
      <c r="B37" s="762"/>
      <c r="C37" s="763"/>
      <c r="D37" s="755" t="s">
        <v>93</v>
      </c>
      <c r="E37" s="755"/>
      <c r="F37" s="566" t="s">
        <v>16</v>
      </c>
      <c r="G37" s="540" t="s">
        <v>117</v>
      </c>
      <c r="H37" s="491"/>
      <c r="J37" s="520"/>
    </row>
    <row r="38" spans="1:10" ht="15" customHeight="1" x14ac:dyDescent="0.2">
      <c r="A38" s="761"/>
      <c r="B38" s="762"/>
      <c r="C38" s="763"/>
      <c r="D38" s="583" t="s">
        <v>116</v>
      </c>
      <c r="E38" s="583"/>
      <c r="F38" s="566" t="s">
        <v>16</v>
      </c>
      <c r="G38" s="540" t="s">
        <v>117</v>
      </c>
      <c r="H38" s="491"/>
      <c r="J38" s="520"/>
    </row>
    <row r="39" spans="1:10" ht="15" customHeight="1" x14ac:dyDescent="0.2">
      <c r="A39" s="764"/>
      <c r="B39" s="765"/>
      <c r="C39" s="766"/>
      <c r="D39" s="756" t="s">
        <v>90</v>
      </c>
      <c r="E39" s="757"/>
      <c r="F39" s="584" t="s">
        <v>16</v>
      </c>
      <c r="G39" s="541" t="s">
        <v>117</v>
      </c>
      <c r="H39" s="491"/>
      <c r="J39" s="520"/>
    </row>
    <row r="40" spans="1:10" ht="15" customHeight="1" x14ac:dyDescent="0.2">
      <c r="A40" s="585" t="s">
        <v>120</v>
      </c>
      <c r="B40" s="576" t="s">
        <v>16</v>
      </c>
      <c r="C40" s="535"/>
      <c r="D40" s="521" t="s">
        <v>130</v>
      </c>
      <c r="E40" s="537"/>
      <c r="F40" s="536"/>
      <c r="G40" s="538"/>
      <c r="H40" s="520"/>
      <c r="J40" s="520"/>
    </row>
    <row r="41" spans="1:10" ht="15" customHeight="1" x14ac:dyDescent="0.2">
      <c r="A41" s="586" t="s">
        <v>376</v>
      </c>
      <c r="B41" s="587" t="s">
        <v>16</v>
      </c>
      <c r="C41" s="782" t="s">
        <v>397</v>
      </c>
      <c r="D41" s="783"/>
      <c r="E41" s="783"/>
      <c r="F41" s="783"/>
      <c r="G41" s="784"/>
    </row>
    <row r="42" spans="1:10" ht="15" customHeight="1" x14ac:dyDescent="0.2">
      <c r="A42" s="588" t="s">
        <v>378</v>
      </c>
      <c r="B42" s="589" t="s">
        <v>16</v>
      </c>
      <c r="C42" s="721" t="s">
        <v>400</v>
      </c>
      <c r="D42" s="722"/>
      <c r="E42" s="722"/>
      <c r="F42" s="722"/>
      <c r="G42" s="723"/>
    </row>
    <row r="43" spans="1:10" ht="15" customHeight="1" x14ac:dyDescent="0.2">
      <c r="A43" s="588" t="s">
        <v>380</v>
      </c>
      <c r="B43" s="589" t="s">
        <v>16</v>
      </c>
      <c r="C43" s="499" t="s">
        <v>477</v>
      </c>
      <c r="D43" s="500" t="s">
        <v>381</v>
      </c>
      <c r="E43" s="500"/>
      <c r="F43" s="501"/>
      <c r="G43" s="502"/>
    </row>
    <row r="44" spans="1:10" ht="15" customHeight="1" x14ac:dyDescent="0.2">
      <c r="A44" s="590" t="s">
        <v>382</v>
      </c>
      <c r="B44" s="571" t="s">
        <v>16</v>
      </c>
      <c r="C44" s="513">
        <v>12</v>
      </c>
      <c r="D44" s="514" t="s">
        <v>381</v>
      </c>
      <c r="E44" s="514"/>
      <c r="F44" s="515"/>
      <c r="G44" s="516"/>
    </row>
    <row r="45" spans="1:10" ht="29.25" customHeight="1" x14ac:dyDescent="0.2">
      <c r="A45" s="591" t="s">
        <v>416</v>
      </c>
      <c r="B45" s="592" t="s">
        <v>16</v>
      </c>
      <c r="C45" s="512">
        <v>3.5</v>
      </c>
      <c r="D45" s="512">
        <v>6</v>
      </c>
      <c r="E45" s="531">
        <v>21</v>
      </c>
      <c r="F45" s="785" t="s">
        <v>449</v>
      </c>
      <c r="G45" s="786"/>
      <c r="H45" s="495"/>
      <c r="J45" s="495"/>
    </row>
    <row r="46" spans="1:10" ht="15" customHeight="1" x14ac:dyDescent="0.2">
      <c r="A46" s="593" t="s">
        <v>387</v>
      </c>
      <c r="B46" s="594" t="s">
        <v>16</v>
      </c>
      <c r="C46" s="702">
        <v>44746</v>
      </c>
      <c r="D46" s="703"/>
      <c r="E46" s="703"/>
      <c r="F46" s="703"/>
      <c r="G46" s="704"/>
    </row>
    <row r="47" spans="1:10" ht="15" customHeight="1" thickBot="1" x14ac:dyDescent="0.25">
      <c r="A47" s="595" t="s">
        <v>46</v>
      </c>
      <c r="B47" s="596" t="s">
        <v>16</v>
      </c>
      <c r="C47" s="705" t="s">
        <v>464</v>
      </c>
      <c r="D47" s="706"/>
      <c r="E47" s="706"/>
      <c r="F47" s="706"/>
      <c r="G47" s="707"/>
      <c r="H47" s="495"/>
      <c r="J47" s="495"/>
    </row>
    <row r="48" spans="1:10" ht="15" customHeight="1" thickTop="1" thickBot="1" x14ac:dyDescent="0.25">
      <c r="A48" s="597" t="s">
        <v>383</v>
      </c>
      <c r="B48" s="598" t="s">
        <v>16</v>
      </c>
      <c r="C48" s="705"/>
      <c r="D48" s="706"/>
      <c r="E48" s="706"/>
      <c r="F48" s="706"/>
      <c r="G48" s="707"/>
    </row>
    <row r="49" spans="1:13" ht="15" customHeight="1" thickTop="1" x14ac:dyDescent="0.2">
      <c r="A49" s="599" t="s">
        <v>384</v>
      </c>
      <c r="B49" s="589" t="s">
        <v>16</v>
      </c>
      <c r="C49" s="629" t="s">
        <v>385</v>
      </c>
      <c r="D49" s="738"/>
      <c r="E49" s="722"/>
      <c r="F49" s="722"/>
      <c r="G49" s="723"/>
      <c r="M49" s="488" t="s">
        <v>339</v>
      </c>
    </row>
    <row r="50" spans="1:13" ht="15" customHeight="1" thickBot="1" x14ac:dyDescent="0.25">
      <c r="A50" s="595" t="s">
        <v>386</v>
      </c>
      <c r="B50" s="596" t="s">
        <v>16</v>
      </c>
      <c r="C50" s="739"/>
      <c r="D50" s="706"/>
      <c r="E50" s="706"/>
      <c r="F50" s="706"/>
      <c r="G50" s="707"/>
    </row>
    <row r="51" spans="1:13" ht="15" customHeight="1" thickTop="1" x14ac:dyDescent="0.2">
      <c r="A51" s="635" t="s">
        <v>451</v>
      </c>
      <c r="B51" s="587" t="s">
        <v>16</v>
      </c>
      <c r="C51" s="702" t="s">
        <v>465</v>
      </c>
      <c r="D51" s="703"/>
      <c r="E51" s="703"/>
      <c r="F51" s="703"/>
      <c r="G51" s="704"/>
    </row>
    <row r="52" spans="1:13" ht="15" customHeight="1" thickBot="1" x14ac:dyDescent="0.25">
      <c r="A52" s="635" t="s">
        <v>452</v>
      </c>
      <c r="B52" s="564" t="s">
        <v>16</v>
      </c>
      <c r="C52" s="705" t="s">
        <v>453</v>
      </c>
      <c r="D52" s="706"/>
      <c r="E52" s="706"/>
      <c r="F52" s="706"/>
      <c r="G52" s="707"/>
    </row>
    <row r="53" spans="1:13" ht="15" customHeight="1" thickTop="1" x14ac:dyDescent="0.2"/>
  </sheetData>
  <mergeCells count="44">
    <mergeCell ref="C48:G48"/>
    <mergeCell ref="C41:G41"/>
    <mergeCell ref="C42:G42"/>
    <mergeCell ref="F45:G45"/>
    <mergeCell ref="C47:G47"/>
    <mergeCell ref="C46:G46"/>
    <mergeCell ref="D36:E36"/>
    <mergeCell ref="D37:E37"/>
    <mergeCell ref="D39:E39"/>
    <mergeCell ref="A36:C39"/>
    <mergeCell ref="K12:L12"/>
    <mergeCell ref="K15:L15"/>
    <mergeCell ref="K16:L16"/>
    <mergeCell ref="C18:G19"/>
    <mergeCell ref="C26:G28"/>
    <mergeCell ref="A1:G1"/>
    <mergeCell ref="A3:B3"/>
    <mergeCell ref="K5:L5"/>
    <mergeCell ref="C6:G6"/>
    <mergeCell ref="K6:L6"/>
    <mergeCell ref="C7:G7"/>
    <mergeCell ref="A13:A14"/>
    <mergeCell ref="C5:G5"/>
    <mergeCell ref="C8:G8"/>
    <mergeCell ref="F10:G10"/>
    <mergeCell ref="F11:G11"/>
    <mergeCell ref="C9:G9"/>
    <mergeCell ref="C12:G12"/>
    <mergeCell ref="C51:G51"/>
    <mergeCell ref="C52:G52"/>
    <mergeCell ref="A17:A19"/>
    <mergeCell ref="C17:G17"/>
    <mergeCell ref="B17:B19"/>
    <mergeCell ref="A26:A28"/>
    <mergeCell ref="A29:A30"/>
    <mergeCell ref="C20:G20"/>
    <mergeCell ref="F34:G34"/>
    <mergeCell ref="F35:G35"/>
    <mergeCell ref="C33:G33"/>
    <mergeCell ref="C21:G21"/>
    <mergeCell ref="C24:G24"/>
    <mergeCell ref="D25:G25"/>
    <mergeCell ref="D49:G49"/>
    <mergeCell ref="C50:G50"/>
  </mergeCells>
  <pageMargins left="0.7" right="0.7" top="0.75" bottom="0.75" header="0.3" footer="0.3"/>
  <pageSetup scale="82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Sheet1!$C$2:$C$6</xm:f>
          </x14:formula1>
          <xm:sqref>C42:G42</xm:sqref>
        </x14:dataValidation>
        <x14:dataValidation type="list" allowBlank="1" showInputMessage="1" showErrorMessage="1">
          <x14:formula1>
            <xm:f>Sheet1!$B$2:$B$3</xm:f>
          </x14:formula1>
          <xm:sqref>C41:G41</xm:sqref>
        </x14:dataValidation>
        <x14:dataValidation type="list" allowBlank="1" showInputMessage="1" showErrorMessage="1">
          <x14:formula1>
            <xm:f>Sheet1!$E$2:$E$5</xm:f>
          </x14:formula1>
          <xm:sqref>C9:G9</xm:sqref>
        </x14:dataValidation>
        <x14:dataValidation type="list" allowBlank="1" showInputMessage="1" showErrorMessage="1">
          <x14:formula1>
            <xm:f>Sheet1!$A$2:$A$13</xm:f>
          </x14:formula1>
          <xm:sqref>C21:G21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24"/>
  <sheetViews>
    <sheetView workbookViewId="0">
      <selection activeCell="E16" sqref="E16:I18"/>
    </sheetView>
  </sheetViews>
  <sheetFormatPr defaultColWidth="9.140625" defaultRowHeight="12.75" x14ac:dyDescent="0.2"/>
  <cols>
    <col min="1" max="1" width="38" style="488" customWidth="1"/>
    <col min="2" max="2" width="30.140625" style="488" customWidth="1"/>
    <col min="3" max="3" width="24.85546875" style="488" customWidth="1"/>
    <col min="4" max="4" width="14.42578125" style="488" customWidth="1"/>
    <col min="5" max="5" width="29.140625" style="488" customWidth="1"/>
    <col min="6" max="16384" width="9.140625" style="488"/>
  </cols>
  <sheetData>
    <row r="1" spans="1:15" ht="21.75" customHeight="1" x14ac:dyDescent="0.2">
      <c r="A1" s="494" t="s">
        <v>392</v>
      </c>
      <c r="B1" s="489" t="s">
        <v>393</v>
      </c>
      <c r="C1" s="489" t="s">
        <v>394</v>
      </c>
      <c r="D1" s="489" t="s">
        <v>395</v>
      </c>
      <c r="E1" s="488" t="s">
        <v>292</v>
      </c>
      <c r="O1" s="489" t="s">
        <v>368</v>
      </c>
    </row>
    <row r="2" spans="1:15" x14ac:dyDescent="0.2">
      <c r="A2" s="489" t="s">
        <v>369</v>
      </c>
      <c r="B2" s="489" t="s">
        <v>377</v>
      </c>
      <c r="C2" s="489" t="s">
        <v>379</v>
      </c>
      <c r="D2" s="497" t="s">
        <v>396</v>
      </c>
      <c r="E2" s="488" t="s">
        <v>421</v>
      </c>
    </row>
    <row r="3" spans="1:15" x14ac:dyDescent="0.2">
      <c r="A3" s="489" t="s">
        <v>372</v>
      </c>
      <c r="B3" s="489" t="s">
        <v>397</v>
      </c>
      <c r="C3" s="489" t="s">
        <v>398</v>
      </c>
      <c r="D3" s="497" t="s">
        <v>399</v>
      </c>
      <c r="E3" s="488" t="s">
        <v>422</v>
      </c>
    </row>
    <row r="4" spans="1:15" x14ac:dyDescent="0.2">
      <c r="A4" s="489" t="s">
        <v>402</v>
      </c>
      <c r="C4" s="489" t="s">
        <v>400</v>
      </c>
      <c r="D4" s="496"/>
      <c r="E4" s="488" t="s">
        <v>423</v>
      </c>
    </row>
    <row r="5" spans="1:15" x14ac:dyDescent="0.2">
      <c r="A5" s="489" t="s">
        <v>403</v>
      </c>
      <c r="C5" s="489" t="s">
        <v>401</v>
      </c>
      <c r="D5" s="496"/>
      <c r="E5" s="488" t="s">
        <v>424</v>
      </c>
    </row>
    <row r="6" spans="1:15" x14ac:dyDescent="0.2">
      <c r="A6" s="489" t="s">
        <v>404</v>
      </c>
      <c r="C6" s="488" t="s">
        <v>419</v>
      </c>
    </row>
    <row r="7" spans="1:15" x14ac:dyDescent="0.2">
      <c r="A7" s="489" t="s">
        <v>405</v>
      </c>
    </row>
    <row r="8" spans="1:15" x14ac:dyDescent="0.2">
      <c r="A8" s="489" t="s">
        <v>406</v>
      </c>
    </row>
    <row r="9" spans="1:15" x14ac:dyDescent="0.2">
      <c r="A9" s="489" t="s">
        <v>407</v>
      </c>
    </row>
    <row r="10" spans="1:15" x14ac:dyDescent="0.2">
      <c r="A10" s="489" t="s">
        <v>408</v>
      </c>
    </row>
    <row r="11" spans="1:15" x14ac:dyDescent="0.2">
      <c r="A11" s="489" t="s">
        <v>409</v>
      </c>
    </row>
    <row r="12" spans="1:15" x14ac:dyDescent="0.2">
      <c r="A12" s="489" t="s">
        <v>410</v>
      </c>
    </row>
    <row r="13" spans="1:15" x14ac:dyDescent="0.2">
      <c r="A13" s="489"/>
    </row>
    <row r="14" spans="1:15" x14ac:dyDescent="0.2">
      <c r="A14" s="489" t="str">
        <f>CONCATENATE("Tower Type : ",INPUT!C41,"-",INPUT!C42,"-",INPUT!C43," ",INPUT!D43)</f>
        <v>Tower Type : RT-POLE-Roff Top 12 m Pole 12 M</v>
      </c>
      <c r="G14" s="488" t="str">
        <f>LEFT(INPUT!H25,1)</f>
        <v/>
      </c>
    </row>
    <row r="15" spans="1:15" x14ac:dyDescent="0.2">
      <c r="A15" s="489" t="str">
        <f>CONCATENATE("Tower Type : ",INPUT!C41,"-",INPUT!C42,"-",INPUT!C43," ",INPUT!D43,"-HB : ",INPUT!C44," ",INPUT!D44)</f>
        <v>Tower Type : RT-POLE-Roff Top 12 m Pole 12 M-HB : 12 M</v>
      </c>
    </row>
    <row r="16" spans="1:15" x14ac:dyDescent="0.2">
      <c r="A16" s="489"/>
    </row>
    <row r="17" spans="1:7" x14ac:dyDescent="0.2">
      <c r="A17" s="489"/>
    </row>
    <row r="18" spans="1:7" x14ac:dyDescent="0.2">
      <c r="A18" s="489"/>
      <c r="G18" s="600"/>
    </row>
    <row r="19" spans="1:7" x14ac:dyDescent="0.2">
      <c r="A19" s="489"/>
    </row>
    <row r="20" spans="1:7" x14ac:dyDescent="0.2">
      <c r="A20" s="489"/>
    </row>
    <row r="21" spans="1:7" x14ac:dyDescent="0.2">
      <c r="A21" s="489"/>
    </row>
    <row r="22" spans="1:7" x14ac:dyDescent="0.2">
      <c r="A22" s="489"/>
    </row>
    <row r="23" spans="1:7" x14ac:dyDescent="0.2">
      <c r="A23" s="489"/>
    </row>
    <row r="24" spans="1:7" x14ac:dyDescent="0.2">
      <c r="A24" s="48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29"/>
  <sheetViews>
    <sheetView topLeftCell="E10" workbookViewId="0">
      <selection activeCell="M28" sqref="M28"/>
    </sheetView>
  </sheetViews>
  <sheetFormatPr defaultRowHeight="12.75" x14ac:dyDescent="0.2"/>
  <cols>
    <col min="1" max="1" width="12.85546875" customWidth="1"/>
    <col min="2" max="2" width="14.7109375" customWidth="1"/>
    <col min="3" max="3" width="14.7109375" style="444" customWidth="1"/>
    <col min="4" max="4" width="9.140625" style="444"/>
    <col min="11" max="15" width="15.7109375" customWidth="1"/>
  </cols>
  <sheetData>
    <row r="5" spans="1:21" x14ac:dyDescent="0.2">
      <c r="D5" s="789" t="s">
        <v>433</v>
      </c>
      <c r="E5" s="790"/>
      <c r="F5" s="790"/>
      <c r="G5" s="790"/>
      <c r="H5" s="791"/>
    </row>
    <row r="6" spans="1:21" x14ac:dyDescent="0.2">
      <c r="D6" s="787"/>
      <c r="E6" s="788"/>
      <c r="F6" s="788"/>
      <c r="G6" s="788"/>
      <c r="H6" s="788"/>
    </row>
    <row r="7" spans="1:21" x14ac:dyDescent="0.2">
      <c r="A7" s="601" t="s">
        <v>435</v>
      </c>
      <c r="B7" s="601" t="s">
        <v>436</v>
      </c>
      <c r="C7" s="601"/>
      <c r="D7" s="604" t="s">
        <v>437</v>
      </c>
      <c r="E7" s="604" t="s">
        <v>428</v>
      </c>
      <c r="F7" s="604" t="s">
        <v>381</v>
      </c>
      <c r="G7" s="604" t="s">
        <v>429</v>
      </c>
      <c r="H7" s="604" t="s">
        <v>434</v>
      </c>
    </row>
    <row r="8" spans="1:21" x14ac:dyDescent="0.2">
      <c r="A8" t="str">
        <f>LEFT(INPUT!G13,4)</f>
        <v>-6.1</v>
      </c>
      <c r="B8" t="str">
        <f>LEFT(INPUT!G14,6)</f>
        <v>106.80</v>
      </c>
      <c r="C8" s="601" t="s">
        <v>431</v>
      </c>
      <c r="D8" s="603" t="str">
        <f>IF(H8="S","-","")</f>
        <v/>
      </c>
      <c r="E8" s="603" t="str">
        <f>LEFT(INPUT!G13,1)</f>
        <v>-</v>
      </c>
      <c r="F8" s="603" t="str">
        <f>RIGHT(A8,2)</f>
        <v>.1</v>
      </c>
      <c r="G8" s="603" t="str">
        <f>RIGHT(A9,5)</f>
        <v>60178</v>
      </c>
      <c r="H8" s="603" t="str">
        <f>RIGHT(A10,1)</f>
        <v>8</v>
      </c>
    </row>
    <row r="9" spans="1:21" x14ac:dyDescent="0.2">
      <c r="A9" t="str">
        <f>LEFT(INPUT!G13,10)</f>
        <v>-6.160178</v>
      </c>
      <c r="B9" t="str">
        <f>LEFT(INPUT!G14,12)</f>
        <v>106.800328</v>
      </c>
      <c r="C9" s="601" t="s">
        <v>432</v>
      </c>
      <c r="D9" s="603"/>
      <c r="E9" s="603" t="str">
        <f>LEFT(INPUT!G14,3)</f>
        <v>106</v>
      </c>
      <c r="F9" s="603" t="str">
        <f>RIGHT(B8,2)</f>
        <v>80</v>
      </c>
      <c r="G9" s="603" t="str">
        <f>RIGHT(B9,5)</f>
        <v>00328</v>
      </c>
      <c r="H9" s="603"/>
    </row>
    <row r="10" spans="1:21" x14ac:dyDescent="0.2">
      <c r="A10" t="str">
        <f>LEFT(INPUT!G13,12)</f>
        <v>-6.160178</v>
      </c>
      <c r="D10" s="603"/>
      <c r="E10" s="603" t="e">
        <f>E8+(F8/60)+(G8/3600)</f>
        <v>#VALUE!</v>
      </c>
      <c r="F10" s="603"/>
      <c r="G10" s="603">
        <f>E9+(F9/60)+(G9/3600)</f>
        <v>107.42444444444443</v>
      </c>
      <c r="H10" s="603"/>
    </row>
    <row r="11" spans="1:21" s="444" customFormat="1" x14ac:dyDescent="0.2">
      <c r="D11" s="603"/>
      <c r="E11" s="603"/>
      <c r="F11" s="603"/>
      <c r="G11" s="603"/>
      <c r="H11" s="603"/>
    </row>
    <row r="12" spans="1:21" x14ac:dyDescent="0.2">
      <c r="D12" s="605" t="s">
        <v>435</v>
      </c>
      <c r="E12" s="792" t="e">
        <f>CONCATENATE(D8,E10)</f>
        <v>#VALUE!</v>
      </c>
      <c r="F12" s="793"/>
      <c r="K12" s="796" t="s">
        <v>445</v>
      </c>
      <c r="L12" s="797"/>
      <c r="M12" s="797"/>
      <c r="N12" s="797"/>
      <c r="O12" s="797"/>
      <c r="P12" s="796" t="s">
        <v>444</v>
      </c>
      <c r="Q12" s="797"/>
      <c r="R12" s="797"/>
      <c r="S12" s="797"/>
      <c r="T12" s="797"/>
    </row>
    <row r="13" spans="1:21" ht="15.75" thickBot="1" x14ac:dyDescent="0.25">
      <c r="D13" s="606" t="s">
        <v>436</v>
      </c>
      <c r="E13" s="794">
        <f>G10</f>
        <v>107.42444444444443</v>
      </c>
      <c r="F13" s="795"/>
      <c r="K13" s="798" t="s">
        <v>441</v>
      </c>
      <c r="L13" s="798"/>
      <c r="M13" s="798" t="s">
        <v>442</v>
      </c>
      <c r="N13" s="798"/>
      <c r="O13" s="799" t="s">
        <v>438</v>
      </c>
      <c r="P13" s="619" t="s">
        <v>443</v>
      </c>
      <c r="Q13" s="620" t="s">
        <v>430</v>
      </c>
      <c r="R13" s="621"/>
      <c r="S13" s="620" t="s">
        <v>446</v>
      </c>
      <c r="T13" s="621"/>
      <c r="U13" s="444"/>
    </row>
    <row r="14" spans="1:21" ht="15.75" thickTop="1" x14ac:dyDescent="0.2">
      <c r="K14" s="607" t="s">
        <v>439</v>
      </c>
      <c r="L14" s="607" t="s">
        <v>440</v>
      </c>
      <c r="M14" s="607" t="s">
        <v>439</v>
      </c>
      <c r="N14" s="607" t="s">
        <v>440</v>
      </c>
      <c r="O14" s="800"/>
      <c r="P14" s="619"/>
      <c r="Q14" s="618" t="s">
        <v>439</v>
      </c>
      <c r="R14" s="618" t="s">
        <v>440</v>
      </c>
      <c r="S14" s="618" t="s">
        <v>439</v>
      </c>
      <c r="T14" s="618" t="s">
        <v>440</v>
      </c>
      <c r="U14" s="444"/>
    </row>
    <row r="15" spans="1:21" ht="15" x14ac:dyDescent="0.2">
      <c r="K15" s="608"/>
      <c r="L15" s="608"/>
      <c r="M15" s="608"/>
      <c r="N15" s="608"/>
      <c r="O15" s="608"/>
      <c r="P15" s="627" t="e">
        <f>DEGREES(ATAN2((S15-Q15),(T15-R15)))+IF(ATAN2((S15-Q15),(T15-R15))&lt;0,360)</f>
        <v>#VALUE!</v>
      </c>
      <c r="Q15" s="610" t="e">
        <f>E12</f>
        <v>#VALUE!</v>
      </c>
      <c r="R15" s="609">
        <f>E13</f>
        <v>107.42444444444443</v>
      </c>
      <c r="S15" s="610" t="e">
        <f>E23</f>
        <v>#VALUE!</v>
      </c>
      <c r="T15" s="609" t="e">
        <f>E24</f>
        <v>#VALUE!</v>
      </c>
      <c r="U15" s="444"/>
    </row>
    <row r="16" spans="1:21" ht="15" x14ac:dyDescent="0.2">
      <c r="D16" s="789" t="s">
        <v>329</v>
      </c>
      <c r="E16" s="790"/>
      <c r="F16" s="790"/>
      <c r="G16" s="790"/>
      <c r="H16" s="791"/>
      <c r="K16" s="628" t="e">
        <f>E12</f>
        <v>#VALUE!</v>
      </c>
      <c r="L16" s="628">
        <f>E13</f>
        <v>107.42444444444443</v>
      </c>
      <c r="M16" s="628" t="e">
        <f>E23</f>
        <v>#VALUE!</v>
      </c>
      <c r="N16" s="628" t="e">
        <f>E24</f>
        <v>#VALUE!</v>
      </c>
      <c r="O16" s="613" t="e">
        <f t="shared" ref="O16" si="0">((ACOS(COS(RADIANS(90-L16))*COS(RADIANS(90-N16))+SIN(RADIANS(90-L16))*SIN(RADIANS(90-N16))*COS(RADIANS(K16-M16)))*6371)*1000)</f>
        <v>#VALUE!</v>
      </c>
      <c r="P16" s="623"/>
      <c r="Q16" s="624"/>
      <c r="R16" s="624"/>
      <c r="S16" s="624"/>
      <c r="T16" s="624"/>
      <c r="U16" s="444"/>
    </row>
    <row r="17" spans="1:21" x14ac:dyDescent="0.2">
      <c r="D17" s="787"/>
      <c r="E17" s="788"/>
      <c r="F17" s="788"/>
      <c r="G17" s="788"/>
      <c r="H17" s="788"/>
      <c r="I17" s="616"/>
      <c r="K17" s="610"/>
      <c r="L17" s="609"/>
      <c r="M17" s="610"/>
      <c r="N17" s="609"/>
      <c r="O17" s="617"/>
      <c r="P17" s="623"/>
      <c r="Q17" s="624"/>
      <c r="R17" s="624"/>
      <c r="S17" s="624"/>
      <c r="T17" s="624"/>
      <c r="U17" s="444"/>
    </row>
    <row r="18" spans="1:21" ht="12.75" customHeight="1" x14ac:dyDescent="0.2">
      <c r="A18" s="601" t="s">
        <v>435</v>
      </c>
      <c r="B18" s="601" t="s">
        <v>436</v>
      </c>
      <c r="D18" s="604" t="s">
        <v>437</v>
      </c>
      <c r="E18" s="604" t="s">
        <v>428</v>
      </c>
      <c r="F18" s="604" t="s">
        <v>381</v>
      </c>
      <c r="G18" s="604" t="s">
        <v>429</v>
      </c>
      <c r="H18" s="604" t="s">
        <v>434</v>
      </c>
      <c r="I18" s="614"/>
      <c r="O18" s="611"/>
      <c r="P18" s="623"/>
      <c r="Q18" s="624"/>
      <c r="R18" s="624"/>
      <c r="S18" s="624"/>
      <c r="T18" s="624"/>
    </row>
    <row r="19" spans="1:21" x14ac:dyDescent="0.2">
      <c r="A19" t="str">
        <f>LEFT(INPUT!G29,4)</f>
        <v xml:space="preserve"> -6.</v>
      </c>
      <c r="B19" t="str">
        <f>LEFT(INPUT!G30,6)</f>
        <v>106.79</v>
      </c>
      <c r="D19" s="603" t="str">
        <f>IF(H19="S","-","")</f>
        <v/>
      </c>
      <c r="E19" s="603" t="str">
        <f>LEFT(INPUT!G29,1)</f>
        <v xml:space="preserve"> </v>
      </c>
      <c r="F19" s="603" t="str">
        <f>RIGHT(A19,2)</f>
        <v>6.</v>
      </c>
      <c r="G19" s="603" t="str">
        <f>RIGHT(A20,5)</f>
        <v>5966°</v>
      </c>
      <c r="H19" s="604" t="str">
        <f>RIGHT(A21,1)</f>
        <v>°</v>
      </c>
      <c r="I19" s="614"/>
      <c r="O19" s="611"/>
      <c r="P19" s="623"/>
      <c r="Q19" s="624"/>
      <c r="R19" s="624"/>
      <c r="S19" s="624"/>
      <c r="T19" s="624"/>
    </row>
    <row r="20" spans="1:21" x14ac:dyDescent="0.2">
      <c r="A20" t="str">
        <f>LEFT(INPUT!G29,10)</f>
        <v xml:space="preserve"> -6.15966°</v>
      </c>
      <c r="B20" t="str">
        <f>LEFT(INPUT!G30,12)</f>
        <v>106.79884°</v>
      </c>
      <c r="D20" s="603"/>
      <c r="E20" s="603" t="str">
        <f>LEFT(INPUT!G30,3)</f>
        <v>106</v>
      </c>
      <c r="F20" s="603" t="str">
        <f>RIGHT(B19,2)</f>
        <v>79</v>
      </c>
      <c r="G20" s="603" t="str">
        <f>RIGHT(B20,5)</f>
        <v>9884°</v>
      </c>
      <c r="H20" s="603"/>
      <c r="I20" s="614"/>
      <c r="O20" s="611"/>
      <c r="P20" s="623"/>
      <c r="Q20" s="624"/>
      <c r="R20" s="624"/>
      <c r="S20" s="624"/>
      <c r="T20" s="624"/>
    </row>
    <row r="21" spans="1:21" x14ac:dyDescent="0.2">
      <c r="A21" t="str">
        <f>LEFT(INPUT!G29,12)</f>
        <v xml:space="preserve"> -6.15966°</v>
      </c>
      <c r="D21" s="604"/>
      <c r="E21" s="603" t="e">
        <f>E19+(F19/60)+(G19/3600)</f>
        <v>#VALUE!</v>
      </c>
      <c r="F21" s="603"/>
      <c r="G21" s="603" t="e">
        <f>E20+(F20/60)+(G20/3600)</f>
        <v>#VALUE!</v>
      </c>
      <c r="H21" s="603"/>
      <c r="I21" s="614"/>
      <c r="O21" s="611"/>
      <c r="P21" s="623"/>
      <c r="Q21" s="624"/>
      <c r="R21" s="624"/>
      <c r="S21" s="624"/>
      <c r="T21" s="624"/>
    </row>
    <row r="22" spans="1:21" x14ac:dyDescent="0.2">
      <c r="D22" s="604"/>
      <c r="E22" s="603"/>
      <c r="F22" s="603"/>
      <c r="G22" s="603"/>
      <c r="H22" s="603"/>
      <c r="I22" s="614"/>
      <c r="O22" s="611"/>
      <c r="P22" s="623"/>
      <c r="Q22" s="624"/>
      <c r="R22" s="624"/>
      <c r="S22" s="624"/>
      <c r="T22" s="624"/>
    </row>
    <row r="23" spans="1:21" x14ac:dyDescent="0.2">
      <c r="D23" s="605" t="s">
        <v>435</v>
      </c>
      <c r="E23" s="792" t="e">
        <f>CONCATENATE(D19,E21)</f>
        <v>#VALUE!</v>
      </c>
      <c r="F23" s="793"/>
      <c r="G23" s="444"/>
      <c r="H23" s="444"/>
      <c r="I23" s="614"/>
      <c r="O23" s="611"/>
      <c r="P23" s="623"/>
      <c r="Q23" s="624"/>
      <c r="R23" s="624"/>
      <c r="S23" s="624"/>
      <c r="T23" s="624"/>
    </row>
    <row r="24" spans="1:21" ht="13.5" thickBot="1" x14ac:dyDescent="0.25">
      <c r="D24" s="606" t="s">
        <v>436</v>
      </c>
      <c r="E24" s="794" t="e">
        <f>G21</f>
        <v>#VALUE!</v>
      </c>
      <c r="F24" s="795"/>
      <c r="G24" s="444"/>
      <c r="H24" s="444"/>
      <c r="I24" s="614"/>
      <c r="O24" s="611"/>
      <c r="P24" s="625"/>
      <c r="Q24" s="626"/>
      <c r="R24" s="626"/>
      <c r="S24" s="626"/>
      <c r="T24" s="626"/>
    </row>
    <row r="25" spans="1:21" ht="13.5" thickTop="1" x14ac:dyDescent="0.2">
      <c r="I25" s="614"/>
      <c r="O25" s="611"/>
      <c r="P25" s="627" t="e">
        <f>DEGREES(ATAN2((S25-Q25),(T25-R25)))+IF(ATAN2((S25-Q25),(T25-R25))&lt;0,360)</f>
        <v>#VALUE!</v>
      </c>
      <c r="Q25" s="602" t="e">
        <f>M16</f>
        <v>#VALUE!</v>
      </c>
      <c r="R25" t="e">
        <f>N16</f>
        <v>#VALUE!</v>
      </c>
      <c r="S25" s="602" t="e">
        <f>K16</f>
        <v>#VALUE!</v>
      </c>
      <c r="T25">
        <f>L16</f>
        <v>107.42444444444443</v>
      </c>
    </row>
    <row r="26" spans="1:21" x14ac:dyDescent="0.2">
      <c r="I26" s="615"/>
      <c r="O26" s="612"/>
      <c r="P26" s="444"/>
    </row>
    <row r="27" spans="1:21" x14ac:dyDescent="0.2">
      <c r="O27" s="622"/>
    </row>
    <row r="28" spans="1:21" x14ac:dyDescent="0.2">
      <c r="P28" s="444"/>
    </row>
    <row r="29" spans="1:21" x14ac:dyDescent="0.2">
      <c r="P29" s="444"/>
      <c r="Q29" t="s">
        <v>447</v>
      </c>
      <c r="R29">
        <v>106.7526388888889</v>
      </c>
      <c r="S29" t="s">
        <v>448</v>
      </c>
      <c r="T29">
        <v>106.75263055555556</v>
      </c>
    </row>
  </sheetData>
  <mergeCells count="13">
    <mergeCell ref="P12:T12"/>
    <mergeCell ref="K12:O12"/>
    <mergeCell ref="E23:F23"/>
    <mergeCell ref="E24:F24"/>
    <mergeCell ref="K13:L13"/>
    <mergeCell ref="M13:N13"/>
    <mergeCell ref="O13:O14"/>
    <mergeCell ref="D17:H17"/>
    <mergeCell ref="D6:H6"/>
    <mergeCell ref="D5:H5"/>
    <mergeCell ref="E12:F12"/>
    <mergeCell ref="E13:F13"/>
    <mergeCell ref="D16:H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E37"/>
  <sheetViews>
    <sheetView view="pageBreakPreview" topLeftCell="A22" zoomScaleNormal="70" zoomScaleSheetLayoutView="100" workbookViewId="0">
      <selection activeCell="A35" sqref="A35:E37"/>
    </sheetView>
  </sheetViews>
  <sheetFormatPr defaultRowHeight="12.75" x14ac:dyDescent="0.2"/>
  <cols>
    <col min="1" max="1" width="5.5703125" customWidth="1"/>
    <col min="2" max="2" width="64.140625" customWidth="1"/>
    <col min="3" max="3" width="24.85546875" customWidth="1"/>
  </cols>
  <sheetData>
    <row r="1" spans="1:5" ht="8.25" customHeight="1" x14ac:dyDescent="0.2"/>
    <row r="2" spans="1:5" ht="24.75" customHeight="1" x14ac:dyDescent="0.2">
      <c r="A2" s="801" t="s">
        <v>331</v>
      </c>
      <c r="B2" s="801"/>
      <c r="C2" s="801"/>
      <c r="D2" s="801"/>
      <c r="E2" s="801"/>
    </row>
    <row r="3" spans="1:5" ht="11.25" customHeight="1" x14ac:dyDescent="0.2">
      <c r="A3" s="303"/>
      <c r="B3" s="303"/>
      <c r="C3" s="303"/>
      <c r="D3" s="303"/>
      <c r="E3" s="303"/>
    </row>
    <row r="4" spans="1:5" ht="21.75" customHeight="1" x14ac:dyDescent="0.2">
      <c r="A4" s="303"/>
      <c r="B4" s="358" t="str">
        <f>CONCATENATE("Site Name      : ",INPUT!C6)</f>
        <v>Site Name      : SETIA_KAWAN_KALI_ANYAR</v>
      </c>
      <c r="C4" s="304"/>
      <c r="D4" s="304"/>
      <c r="E4" s="304"/>
    </row>
    <row r="5" spans="1:5" ht="21.75" customHeight="1" x14ac:dyDescent="0.2">
      <c r="A5" s="303"/>
      <c r="B5" s="358" t="str">
        <f>CONCATENATE("Site ID            : ",INPUT!C5)</f>
        <v>Site ID            : JAW-JK-GGP-0456</v>
      </c>
      <c r="C5" s="304"/>
      <c r="D5" s="304"/>
      <c r="E5" s="304"/>
    </row>
    <row r="6" spans="1:5" ht="21.75" customHeight="1" x14ac:dyDescent="0.25">
      <c r="A6" s="284"/>
      <c r="B6" s="358" t="str">
        <f>CONCATENATE("Candidate      : ",INPUT!C7)</f>
        <v>Candidate      : C</v>
      </c>
      <c r="C6" s="306"/>
      <c r="D6" s="306"/>
      <c r="E6" s="306"/>
    </row>
    <row r="7" spans="1:5" ht="21.75" customHeight="1" x14ac:dyDescent="0.25">
      <c r="A7" s="284"/>
      <c r="B7" s="376" t="str">
        <f>CONCATENATE("Proposed By  : ",INPUT!C21)</f>
        <v xml:space="preserve">Proposed By  : </v>
      </c>
      <c r="C7" s="306"/>
      <c r="D7" s="306"/>
      <c r="E7" s="306"/>
    </row>
    <row r="8" spans="1:5" ht="15" customHeight="1" thickBot="1" x14ac:dyDescent="0.3">
      <c r="A8" s="284"/>
      <c r="B8" s="305"/>
      <c r="C8" s="306"/>
      <c r="D8" s="306"/>
      <c r="E8" s="306"/>
    </row>
    <row r="9" spans="1:5" ht="30" customHeight="1" thickBot="1" x14ac:dyDescent="0.25">
      <c r="A9" s="300" t="s">
        <v>101</v>
      </c>
      <c r="B9" s="301" t="s">
        <v>322</v>
      </c>
      <c r="C9" s="301" t="s">
        <v>3</v>
      </c>
      <c r="D9" s="301" t="s">
        <v>55</v>
      </c>
      <c r="E9" s="302" t="s">
        <v>323</v>
      </c>
    </row>
    <row r="10" spans="1:5" ht="36.75" customHeight="1" x14ac:dyDescent="0.2">
      <c r="A10" s="295">
        <v>1</v>
      </c>
      <c r="B10" s="296" t="s">
        <v>324</v>
      </c>
      <c r="C10" s="297" t="s">
        <v>329</v>
      </c>
      <c r="D10" s="298"/>
      <c r="E10" s="299"/>
    </row>
    <row r="11" spans="1:5" ht="36.75" customHeight="1" x14ac:dyDescent="0.2">
      <c r="A11" s="289">
        <v>2</v>
      </c>
      <c r="B11" s="287" t="s">
        <v>326</v>
      </c>
      <c r="C11" s="288" t="s">
        <v>329</v>
      </c>
      <c r="D11" s="286"/>
      <c r="E11" s="290"/>
    </row>
    <row r="12" spans="1:5" ht="36.75" customHeight="1" x14ac:dyDescent="0.2">
      <c r="A12" s="289">
        <v>3</v>
      </c>
      <c r="B12" s="287" t="s">
        <v>325</v>
      </c>
      <c r="C12" s="288" t="s">
        <v>329</v>
      </c>
      <c r="D12" s="286"/>
      <c r="E12" s="290"/>
    </row>
    <row r="13" spans="1:5" ht="36.75" customHeight="1" x14ac:dyDescent="0.2">
      <c r="A13" s="289">
        <v>4</v>
      </c>
      <c r="B13" s="287" t="s">
        <v>327</v>
      </c>
      <c r="C13" s="288" t="s">
        <v>329</v>
      </c>
      <c r="D13" s="286"/>
      <c r="E13" s="290"/>
    </row>
    <row r="14" spans="1:5" ht="36.75" customHeight="1" x14ac:dyDescent="0.2">
      <c r="A14" s="289">
        <v>5</v>
      </c>
      <c r="B14" s="287" t="s">
        <v>328</v>
      </c>
      <c r="C14" s="288" t="s">
        <v>329</v>
      </c>
      <c r="D14" s="286"/>
      <c r="E14" s="290"/>
    </row>
    <row r="15" spans="1:5" ht="36.75" customHeight="1" x14ac:dyDescent="0.2">
      <c r="A15" s="289">
        <v>6</v>
      </c>
      <c r="B15" s="287" t="s">
        <v>312</v>
      </c>
      <c r="C15" s="285" t="s">
        <v>185</v>
      </c>
      <c r="D15" s="286"/>
      <c r="E15" s="290"/>
    </row>
    <row r="16" spans="1:5" ht="36.75" customHeight="1" x14ac:dyDescent="0.2">
      <c r="A16" s="379">
        <v>7</v>
      </c>
      <c r="B16" s="380" t="s">
        <v>359</v>
      </c>
      <c r="C16" s="381" t="s">
        <v>186</v>
      </c>
      <c r="D16" s="382"/>
      <c r="E16" s="383"/>
    </row>
    <row r="17" spans="1:5" ht="36.75" customHeight="1" x14ac:dyDescent="0.2">
      <c r="A17" s="379">
        <v>8</v>
      </c>
      <c r="B17" s="380" t="s">
        <v>360</v>
      </c>
      <c r="C17" s="381" t="s">
        <v>353</v>
      </c>
      <c r="D17" s="382"/>
      <c r="E17" s="383"/>
    </row>
    <row r="18" spans="1:5" ht="36.75" customHeight="1" x14ac:dyDescent="0.2">
      <c r="A18" s="379">
        <v>9</v>
      </c>
      <c r="B18" s="380" t="s">
        <v>35</v>
      </c>
      <c r="C18" s="381" t="s">
        <v>186</v>
      </c>
      <c r="D18" s="382"/>
      <c r="E18" s="383"/>
    </row>
    <row r="19" spans="1:5" ht="36.75" customHeight="1" x14ac:dyDescent="0.2">
      <c r="A19" s="379">
        <v>10</v>
      </c>
      <c r="B19" s="287" t="s">
        <v>313</v>
      </c>
      <c r="C19" s="285" t="s">
        <v>186</v>
      </c>
      <c r="D19" s="286"/>
      <c r="E19" s="290"/>
    </row>
    <row r="20" spans="1:5" ht="36.75" customHeight="1" x14ac:dyDescent="0.2">
      <c r="A20" s="289">
        <v>11</v>
      </c>
      <c r="B20" s="287" t="s">
        <v>314</v>
      </c>
      <c r="C20" s="285" t="s">
        <v>185</v>
      </c>
      <c r="D20" s="286"/>
      <c r="E20" s="290"/>
    </row>
    <row r="21" spans="1:5" ht="36.75" customHeight="1" x14ac:dyDescent="0.2">
      <c r="A21" s="289">
        <v>12</v>
      </c>
      <c r="B21" s="287" t="s">
        <v>315</v>
      </c>
      <c r="C21" s="285" t="s">
        <v>185</v>
      </c>
      <c r="D21" s="286"/>
      <c r="E21" s="290"/>
    </row>
    <row r="22" spans="1:5" ht="36.75" customHeight="1" x14ac:dyDescent="0.2">
      <c r="A22" s="379">
        <v>13</v>
      </c>
      <c r="B22" s="287" t="s">
        <v>316</v>
      </c>
      <c r="C22" s="285" t="s">
        <v>187</v>
      </c>
      <c r="D22" s="286"/>
      <c r="E22" s="290"/>
    </row>
    <row r="23" spans="1:5" ht="36.75" customHeight="1" x14ac:dyDescent="0.2">
      <c r="A23" s="289">
        <v>14</v>
      </c>
      <c r="B23" s="287" t="s">
        <v>317</v>
      </c>
      <c r="C23" s="285" t="s">
        <v>185</v>
      </c>
      <c r="D23" s="286"/>
      <c r="E23" s="290"/>
    </row>
    <row r="24" spans="1:5" ht="36.75" customHeight="1" x14ac:dyDescent="0.2">
      <c r="A24" s="289">
        <v>15</v>
      </c>
      <c r="B24" s="287" t="s">
        <v>318</v>
      </c>
      <c r="C24" s="285" t="s">
        <v>185</v>
      </c>
      <c r="D24" s="286"/>
      <c r="E24" s="290"/>
    </row>
    <row r="25" spans="1:5" ht="36.75" customHeight="1" x14ac:dyDescent="0.2">
      <c r="A25" s="379">
        <v>16</v>
      </c>
      <c r="B25" s="287" t="s">
        <v>319</v>
      </c>
      <c r="C25" s="285" t="s">
        <v>185</v>
      </c>
      <c r="D25" s="286"/>
      <c r="E25" s="290"/>
    </row>
    <row r="26" spans="1:5" ht="36.75" customHeight="1" x14ac:dyDescent="0.2">
      <c r="A26" s="289">
        <v>17</v>
      </c>
      <c r="B26" s="287" t="s">
        <v>320</v>
      </c>
      <c r="C26" s="285" t="s">
        <v>187</v>
      </c>
      <c r="D26" s="286"/>
      <c r="E26" s="290"/>
    </row>
    <row r="27" spans="1:5" ht="36.75" customHeight="1" thickBot="1" x14ac:dyDescent="0.25">
      <c r="A27" s="289">
        <v>18</v>
      </c>
      <c r="B27" s="291" t="s">
        <v>321</v>
      </c>
      <c r="C27" s="292" t="s">
        <v>270</v>
      </c>
      <c r="D27" s="293"/>
      <c r="E27" s="294"/>
    </row>
    <row r="28" spans="1:5" x14ac:dyDescent="0.2">
      <c r="B28" s="8"/>
    </row>
    <row r="29" spans="1:5" ht="13.5" thickBot="1" x14ac:dyDescent="0.25">
      <c r="B29" s="8"/>
    </row>
    <row r="30" spans="1:5" x14ac:dyDescent="0.2">
      <c r="A30" s="802" t="s">
        <v>330</v>
      </c>
      <c r="B30" s="803"/>
      <c r="C30" s="803"/>
      <c r="D30" s="803"/>
      <c r="E30" s="804"/>
    </row>
    <row r="31" spans="1:5" x14ac:dyDescent="0.2">
      <c r="A31" s="805"/>
      <c r="B31" s="806"/>
      <c r="C31" s="806"/>
      <c r="D31" s="806"/>
      <c r="E31" s="807"/>
    </row>
    <row r="32" spans="1:5" x14ac:dyDescent="0.2">
      <c r="A32" s="805"/>
      <c r="B32" s="806"/>
      <c r="C32" s="806"/>
      <c r="D32" s="806"/>
      <c r="E32" s="807"/>
    </row>
    <row r="33" spans="1:5" x14ac:dyDescent="0.2">
      <c r="A33" s="805"/>
      <c r="B33" s="806"/>
      <c r="C33" s="806"/>
      <c r="D33" s="806"/>
      <c r="E33" s="807"/>
    </row>
    <row r="34" spans="1:5" ht="13.5" thickBot="1" x14ac:dyDescent="0.25">
      <c r="A34" s="805"/>
      <c r="B34" s="806"/>
      <c r="C34" s="806"/>
      <c r="D34" s="806"/>
      <c r="E34" s="807"/>
    </row>
    <row r="35" spans="1:5" x14ac:dyDescent="0.2">
      <c r="A35" s="808" t="str">
        <f>CONCATENATE("PIC Sitac XL Name  :  --------------------------Sign                        :Date                        : ",TEXT(INPUT!C12,"mmmm dd yyyy"))</f>
        <v>PIC Sitac XL Name  :  --------------------------Sign                        :Date                        : July 07 2022</v>
      </c>
      <c r="B35" s="809"/>
      <c r="C35" s="809"/>
      <c r="D35" s="809"/>
      <c r="E35" s="810"/>
    </row>
    <row r="36" spans="1:5" x14ac:dyDescent="0.2">
      <c r="A36" s="811"/>
      <c r="B36" s="812"/>
      <c r="C36" s="812"/>
      <c r="D36" s="812"/>
      <c r="E36" s="813"/>
    </row>
    <row r="37" spans="1:5" ht="13.5" thickBot="1" x14ac:dyDescent="0.25">
      <c r="A37" s="814"/>
      <c r="B37" s="815"/>
      <c r="C37" s="815"/>
      <c r="D37" s="815"/>
      <c r="E37" s="816"/>
    </row>
  </sheetData>
  <mergeCells count="3">
    <mergeCell ref="A2:E2"/>
    <mergeCell ref="A30:E34"/>
    <mergeCell ref="A35:E37"/>
  </mergeCells>
  <phoneticPr fontId="57" type="noConversion"/>
  <pageMargins left="0.70866141732283472" right="0.70866141732283472" top="0.74803149606299213" bottom="0.74803149606299213" header="0.31496062992125984" footer="0.31496062992125984"/>
  <pageSetup paperSize="9" scale="77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3:L42"/>
  <sheetViews>
    <sheetView view="pageBreakPreview" topLeftCell="A10" zoomScaleNormal="70" zoomScaleSheetLayoutView="100" workbookViewId="0">
      <selection activeCell="E11" sqref="E11:K11"/>
    </sheetView>
  </sheetViews>
  <sheetFormatPr defaultColWidth="9.140625" defaultRowHeight="15" x14ac:dyDescent="0.2"/>
  <cols>
    <col min="1" max="1" width="20.42578125" style="239" customWidth="1"/>
    <col min="2" max="2" width="3.85546875" style="239" customWidth="1"/>
    <col min="3" max="8" width="10.7109375" style="239" customWidth="1"/>
    <col min="9" max="9" width="11.85546875" style="239" customWidth="1"/>
    <col min="10" max="10" width="10.7109375" style="239" customWidth="1"/>
    <col min="11" max="11" width="12.42578125" style="239" customWidth="1"/>
    <col min="12" max="12" width="16" style="239" customWidth="1"/>
    <col min="13" max="16384" width="9.140625" style="239"/>
  </cols>
  <sheetData>
    <row r="3" spans="1:11" ht="33.75" x14ac:dyDescent="0.2">
      <c r="A3" s="238"/>
      <c r="B3" s="238"/>
      <c r="D3" s="892" t="s">
        <v>287</v>
      </c>
      <c r="E3" s="892"/>
      <c r="F3" s="892"/>
      <c r="G3" s="892"/>
      <c r="H3" s="892"/>
      <c r="I3" s="892"/>
      <c r="J3" s="892"/>
    </row>
    <row r="4" spans="1:11" ht="28.5" x14ac:dyDescent="0.2">
      <c r="A4" s="240"/>
      <c r="B4" s="240"/>
      <c r="D4" s="893" t="s">
        <v>57</v>
      </c>
      <c r="E4" s="893"/>
      <c r="F4" s="893"/>
      <c r="G4" s="893"/>
      <c r="H4" s="893"/>
      <c r="I4" s="893"/>
      <c r="J4" s="893"/>
    </row>
    <row r="5" spans="1:11" x14ac:dyDescent="0.2">
      <c r="A5" s="241"/>
      <c r="B5" s="241"/>
    </row>
    <row r="6" spans="1:11" x14ac:dyDescent="0.2">
      <c r="A6" s="242"/>
      <c r="B6" s="242"/>
    </row>
    <row r="7" spans="1:11" ht="15.75" thickBot="1" x14ac:dyDescent="0.25">
      <c r="A7" s="243"/>
      <c r="B7" s="243"/>
    </row>
    <row r="8" spans="1:11" ht="27" customHeight="1" x14ac:dyDescent="0.2">
      <c r="B8" s="894" t="s">
        <v>288</v>
      </c>
      <c r="C8" s="895"/>
      <c r="D8" s="896"/>
      <c r="E8" s="897" t="str">
        <f>INPUT!C5</f>
        <v>JAW-JK-GGP-0456</v>
      </c>
      <c r="F8" s="898"/>
      <c r="G8" s="898"/>
      <c r="H8" s="898"/>
      <c r="I8" s="898"/>
      <c r="J8" s="898"/>
      <c r="K8" s="899"/>
    </row>
    <row r="9" spans="1:11" ht="27" customHeight="1" x14ac:dyDescent="0.2">
      <c r="B9" s="857" t="s">
        <v>289</v>
      </c>
      <c r="C9" s="858"/>
      <c r="D9" s="859"/>
      <c r="E9" s="900" t="str">
        <f>INPUT!C6</f>
        <v>SETIA_KAWAN_KALI_ANYAR</v>
      </c>
      <c r="F9" s="901"/>
      <c r="G9" s="901"/>
      <c r="H9" s="901"/>
      <c r="I9" s="901"/>
      <c r="J9" s="901"/>
      <c r="K9" s="902"/>
    </row>
    <row r="10" spans="1:11" ht="27" customHeight="1" x14ac:dyDescent="0.2">
      <c r="B10" s="857" t="s">
        <v>290</v>
      </c>
      <c r="C10" s="858"/>
      <c r="D10" s="859"/>
      <c r="E10" s="847" t="str">
        <f>INPUT!C7</f>
        <v>C</v>
      </c>
      <c r="F10" s="848"/>
      <c r="G10" s="848"/>
      <c r="H10" s="848"/>
      <c r="I10" s="848"/>
      <c r="J10" s="848"/>
      <c r="K10" s="860"/>
    </row>
    <row r="11" spans="1:11" ht="42" customHeight="1" x14ac:dyDescent="0.2">
      <c r="B11" s="857" t="s">
        <v>291</v>
      </c>
      <c r="C11" s="858"/>
      <c r="D11" s="859"/>
      <c r="E11" s="867" t="str">
        <f>CONCATENATE(INPUT!C17,", ",INPUT!C18,", ",INPUT!C19)</f>
        <v xml:space="preserve">, Jl. Kali Anyar Raya RT014 RW 08, Kel. Kali Anyar
Kec. Tambora, Jakarta Barat, DKI JAKARTA, </v>
      </c>
      <c r="F11" s="868"/>
      <c r="G11" s="868"/>
      <c r="H11" s="868"/>
      <c r="I11" s="868"/>
      <c r="J11" s="868"/>
      <c r="K11" s="869"/>
    </row>
    <row r="12" spans="1:11" ht="27" customHeight="1" x14ac:dyDescent="0.2">
      <c r="B12" s="857" t="s">
        <v>292</v>
      </c>
      <c r="C12" s="858"/>
      <c r="D12" s="859"/>
      <c r="E12" s="847" t="str">
        <f>INPUT!C9</f>
        <v>B2S NEWSITE PROJECT</v>
      </c>
      <c r="F12" s="848"/>
      <c r="G12" s="848"/>
      <c r="H12" s="848"/>
      <c r="I12" s="848"/>
      <c r="J12" s="848"/>
      <c r="K12" s="860"/>
    </row>
    <row r="13" spans="1:11" ht="27" customHeight="1" thickBot="1" x14ac:dyDescent="0.25">
      <c r="B13" s="873" t="s">
        <v>293</v>
      </c>
      <c r="C13" s="874"/>
      <c r="D13" s="875"/>
      <c r="E13" s="844">
        <f>INPUT!C21</f>
        <v>0</v>
      </c>
      <c r="F13" s="845"/>
      <c r="G13" s="845"/>
      <c r="H13" s="845"/>
      <c r="I13" s="845"/>
      <c r="J13" s="845"/>
      <c r="K13" s="876"/>
    </row>
    <row r="14" spans="1:11" ht="12" customHeight="1" x14ac:dyDescent="0.2">
      <c r="C14" s="244"/>
      <c r="D14" s="244"/>
      <c r="E14" s="244"/>
      <c r="F14" s="244"/>
      <c r="G14" s="244"/>
      <c r="H14" s="244"/>
    </row>
    <row r="15" spans="1:11" ht="15.75" x14ac:dyDescent="0.2">
      <c r="A15" s="245" t="s">
        <v>294</v>
      </c>
      <c r="B15" s="246"/>
    </row>
    <row r="16" spans="1:11" ht="15.75" x14ac:dyDescent="0.2">
      <c r="A16" s="245" t="s">
        <v>295</v>
      </c>
      <c r="B16" s="246"/>
    </row>
    <row r="17" spans="1:12" ht="12" customHeight="1" x14ac:dyDescent="0.2">
      <c r="A17" s="247"/>
      <c r="B17" s="247"/>
    </row>
    <row r="18" spans="1:12" ht="21" x14ac:dyDescent="0.2">
      <c r="A18" s="248" t="s">
        <v>296</v>
      </c>
      <c r="B18" s="248"/>
    </row>
    <row r="19" spans="1:12" ht="15.75" thickBot="1" x14ac:dyDescent="0.25">
      <c r="A19" s="249"/>
      <c r="B19" s="249"/>
    </row>
    <row r="20" spans="1:12" ht="21" customHeight="1" x14ac:dyDescent="0.2">
      <c r="A20" s="837" t="s">
        <v>297</v>
      </c>
      <c r="B20" s="877"/>
      <c r="C20" s="879" t="s">
        <v>298</v>
      </c>
      <c r="D20" s="879"/>
      <c r="E20" s="879" t="s">
        <v>299</v>
      </c>
      <c r="F20" s="879"/>
      <c r="G20" s="880" t="s">
        <v>3</v>
      </c>
      <c r="H20" s="881"/>
      <c r="I20" s="881"/>
      <c r="J20" s="882"/>
      <c r="K20" s="879" t="s">
        <v>300</v>
      </c>
      <c r="L20" s="890" t="s">
        <v>301</v>
      </c>
    </row>
    <row r="21" spans="1:12" ht="20.25" customHeight="1" thickBot="1" x14ac:dyDescent="0.25">
      <c r="A21" s="838"/>
      <c r="B21" s="878"/>
      <c r="C21" s="250" t="s">
        <v>302</v>
      </c>
      <c r="D21" s="251" t="s">
        <v>303</v>
      </c>
      <c r="E21" s="250" t="s">
        <v>302</v>
      </c>
      <c r="F21" s="251" t="s">
        <v>303</v>
      </c>
      <c r="G21" s="883"/>
      <c r="H21" s="884"/>
      <c r="I21" s="884"/>
      <c r="J21" s="885"/>
      <c r="K21" s="889"/>
      <c r="L21" s="891"/>
    </row>
    <row r="22" spans="1:12" ht="48" customHeight="1" x14ac:dyDescent="0.2">
      <c r="A22" s="837" t="s">
        <v>304</v>
      </c>
      <c r="B22" s="252"/>
      <c r="C22" s="253"/>
      <c r="D22" s="254"/>
      <c r="E22" s="253"/>
      <c r="F22" s="254"/>
      <c r="G22" s="861"/>
      <c r="H22" s="862"/>
      <c r="I22" s="862"/>
      <c r="J22" s="863"/>
      <c r="K22" s="253"/>
      <c r="L22" s="864"/>
    </row>
    <row r="23" spans="1:12" ht="48" customHeight="1" x14ac:dyDescent="0.2">
      <c r="A23" s="823"/>
      <c r="B23" s="255"/>
      <c r="C23" s="256"/>
      <c r="D23" s="257"/>
      <c r="E23" s="256"/>
      <c r="F23" s="257"/>
      <c r="G23" s="886"/>
      <c r="H23" s="887"/>
      <c r="I23" s="887"/>
      <c r="J23" s="888"/>
      <c r="K23" s="256"/>
      <c r="L23" s="865"/>
    </row>
    <row r="24" spans="1:12" ht="48" customHeight="1" thickBot="1" x14ac:dyDescent="0.25">
      <c r="A24" s="838"/>
      <c r="B24" s="258"/>
      <c r="C24" s="259"/>
      <c r="D24" s="260"/>
      <c r="E24" s="259"/>
      <c r="F24" s="260"/>
      <c r="G24" s="870"/>
      <c r="H24" s="871"/>
      <c r="I24" s="871"/>
      <c r="J24" s="872"/>
      <c r="K24" s="259"/>
      <c r="L24" s="866"/>
    </row>
    <row r="25" spans="1:12" ht="48" customHeight="1" x14ac:dyDescent="0.2">
      <c r="A25" s="822" t="s">
        <v>305</v>
      </c>
      <c r="B25" s="261"/>
      <c r="C25" s="262"/>
      <c r="D25" s="263"/>
      <c r="E25" s="262"/>
      <c r="F25" s="264"/>
      <c r="G25" s="825"/>
      <c r="H25" s="826"/>
      <c r="I25" s="826"/>
      <c r="J25" s="827"/>
      <c r="K25" s="265"/>
      <c r="L25" s="828"/>
    </row>
    <row r="26" spans="1:12" ht="48" customHeight="1" x14ac:dyDescent="0.2">
      <c r="A26" s="823"/>
      <c r="B26" s="255"/>
      <c r="C26" s="266"/>
      <c r="D26" s="267"/>
      <c r="E26" s="266"/>
      <c r="F26" s="268"/>
      <c r="G26" s="831"/>
      <c r="H26" s="832"/>
      <c r="I26" s="832"/>
      <c r="J26" s="833"/>
      <c r="K26" s="269"/>
      <c r="L26" s="829"/>
    </row>
    <row r="27" spans="1:12" ht="48" customHeight="1" thickBot="1" x14ac:dyDescent="0.25">
      <c r="A27" s="824"/>
      <c r="B27" s="270"/>
      <c r="C27" s="271"/>
      <c r="D27" s="272"/>
      <c r="E27" s="271"/>
      <c r="F27" s="273"/>
      <c r="G27" s="834"/>
      <c r="H27" s="835"/>
      <c r="I27" s="835"/>
      <c r="J27" s="836"/>
      <c r="K27" s="274"/>
      <c r="L27" s="830"/>
    </row>
    <row r="28" spans="1:12" ht="48" customHeight="1" x14ac:dyDescent="0.2">
      <c r="A28" s="837" t="s">
        <v>306</v>
      </c>
      <c r="B28" s="252"/>
      <c r="C28" s="275"/>
      <c r="D28" s="276"/>
      <c r="E28" s="275"/>
      <c r="F28" s="277"/>
      <c r="G28" s="839"/>
      <c r="H28" s="840"/>
      <c r="I28" s="840"/>
      <c r="J28" s="841"/>
      <c r="K28" s="278"/>
      <c r="L28" s="852"/>
    </row>
    <row r="29" spans="1:12" ht="48" customHeight="1" x14ac:dyDescent="0.2">
      <c r="A29" s="823"/>
      <c r="B29" s="255"/>
      <c r="C29" s="266"/>
      <c r="D29" s="267"/>
      <c r="E29" s="266"/>
      <c r="F29" s="268"/>
      <c r="G29" s="831"/>
      <c r="H29" s="832"/>
      <c r="I29" s="832"/>
      <c r="J29" s="833"/>
      <c r="K29" s="269"/>
      <c r="L29" s="829"/>
    </row>
    <row r="30" spans="1:12" ht="48" customHeight="1" thickBot="1" x14ac:dyDescent="0.25">
      <c r="A30" s="838"/>
      <c r="B30" s="258"/>
      <c r="C30" s="279"/>
      <c r="D30" s="280"/>
      <c r="E30" s="279"/>
      <c r="F30" s="281"/>
      <c r="G30" s="854"/>
      <c r="H30" s="855"/>
      <c r="I30" s="855"/>
      <c r="J30" s="856"/>
      <c r="K30" s="282"/>
      <c r="L30" s="853"/>
    </row>
    <row r="31" spans="1:12" ht="48" customHeight="1" x14ac:dyDescent="0.2">
      <c r="A31" s="822" t="s">
        <v>307</v>
      </c>
      <c r="B31" s="261"/>
      <c r="C31" s="262"/>
      <c r="D31" s="263"/>
      <c r="E31" s="262"/>
      <c r="F31" s="264"/>
      <c r="G31" s="825"/>
      <c r="H31" s="826"/>
      <c r="I31" s="826"/>
      <c r="J31" s="827"/>
      <c r="K31" s="265"/>
      <c r="L31" s="828"/>
    </row>
    <row r="32" spans="1:12" ht="48" customHeight="1" x14ac:dyDescent="0.2">
      <c r="A32" s="823"/>
      <c r="B32" s="255"/>
      <c r="C32" s="266"/>
      <c r="D32" s="267"/>
      <c r="E32" s="266"/>
      <c r="F32" s="268"/>
      <c r="G32" s="831"/>
      <c r="H32" s="832"/>
      <c r="I32" s="832"/>
      <c r="J32" s="833"/>
      <c r="K32" s="269"/>
      <c r="L32" s="829"/>
    </row>
    <row r="33" spans="1:12" ht="48" customHeight="1" thickBot="1" x14ac:dyDescent="0.25">
      <c r="A33" s="824"/>
      <c r="B33" s="270"/>
      <c r="C33" s="271"/>
      <c r="D33" s="272"/>
      <c r="E33" s="271"/>
      <c r="F33" s="273"/>
      <c r="G33" s="834"/>
      <c r="H33" s="835"/>
      <c r="I33" s="835"/>
      <c r="J33" s="836"/>
      <c r="K33" s="274"/>
      <c r="L33" s="830"/>
    </row>
    <row r="34" spans="1:12" ht="48" customHeight="1" x14ac:dyDescent="0.2">
      <c r="A34" s="837" t="s">
        <v>308</v>
      </c>
      <c r="B34" s="252"/>
      <c r="C34" s="275"/>
      <c r="D34" s="276"/>
      <c r="E34" s="275"/>
      <c r="F34" s="277"/>
      <c r="G34" s="839"/>
      <c r="H34" s="840"/>
      <c r="I34" s="840"/>
      <c r="J34" s="841"/>
      <c r="K34" s="278"/>
      <c r="L34" s="852"/>
    </row>
    <row r="35" spans="1:12" ht="48" customHeight="1" x14ac:dyDescent="0.2">
      <c r="A35" s="823"/>
      <c r="B35" s="255"/>
      <c r="C35" s="266"/>
      <c r="D35" s="267"/>
      <c r="E35" s="266"/>
      <c r="F35" s="268"/>
      <c r="G35" s="831"/>
      <c r="H35" s="832"/>
      <c r="I35" s="832"/>
      <c r="J35" s="833"/>
      <c r="K35" s="269"/>
      <c r="L35" s="829"/>
    </row>
    <row r="36" spans="1:12" ht="48" customHeight="1" thickBot="1" x14ac:dyDescent="0.25">
      <c r="A36" s="838"/>
      <c r="B36" s="258"/>
      <c r="C36" s="279"/>
      <c r="D36" s="280"/>
      <c r="E36" s="279"/>
      <c r="F36" s="281"/>
      <c r="G36" s="854"/>
      <c r="H36" s="855"/>
      <c r="I36" s="855"/>
      <c r="J36" s="856"/>
      <c r="K36" s="282"/>
      <c r="L36" s="853"/>
    </row>
    <row r="37" spans="1:12" x14ac:dyDescent="0.2">
      <c r="A37" s="283"/>
      <c r="B37" s="283"/>
    </row>
    <row r="38" spans="1:12" ht="15.75" thickBot="1" x14ac:dyDescent="0.25">
      <c r="A38" s="283"/>
      <c r="B38" s="283"/>
    </row>
    <row r="39" spans="1:12" ht="30" customHeight="1" x14ac:dyDescent="0.2">
      <c r="A39" s="819" t="s">
        <v>309</v>
      </c>
      <c r="B39" s="820"/>
      <c r="C39" s="821"/>
      <c r="D39" s="821"/>
      <c r="E39" s="842"/>
      <c r="F39" s="842"/>
      <c r="G39" s="842"/>
      <c r="H39" s="842"/>
      <c r="I39" s="842"/>
      <c r="J39" s="842"/>
      <c r="K39" s="842"/>
      <c r="L39" s="851"/>
    </row>
    <row r="40" spans="1:12" ht="30" customHeight="1" x14ac:dyDescent="0.2">
      <c r="A40" s="846" t="s">
        <v>310</v>
      </c>
      <c r="B40" s="847"/>
      <c r="C40" s="848"/>
      <c r="D40" s="848"/>
      <c r="E40" s="849"/>
      <c r="F40" s="849"/>
      <c r="G40" s="849"/>
      <c r="H40" s="849"/>
      <c r="I40" s="849"/>
      <c r="J40" s="849"/>
      <c r="K40" s="849"/>
      <c r="L40" s="850"/>
    </row>
    <row r="41" spans="1:12" ht="36" customHeight="1" thickBot="1" x14ac:dyDescent="0.25">
      <c r="A41" s="843" t="s">
        <v>311</v>
      </c>
      <c r="B41" s="844"/>
      <c r="C41" s="845"/>
      <c r="D41" s="845"/>
      <c r="E41" s="817"/>
      <c r="F41" s="817"/>
      <c r="G41" s="817"/>
      <c r="H41" s="817"/>
      <c r="I41" s="817"/>
      <c r="J41" s="817"/>
      <c r="K41" s="817"/>
      <c r="L41" s="818"/>
    </row>
    <row r="42" spans="1:12" x14ac:dyDescent="0.2">
      <c r="A42" s="247"/>
      <c r="B42" s="247"/>
    </row>
  </sheetData>
  <mergeCells count="61">
    <mergeCell ref="B10:D10"/>
    <mergeCell ref="E10:K10"/>
    <mergeCell ref="D3:J3"/>
    <mergeCell ref="D4:J4"/>
    <mergeCell ref="B8:D8"/>
    <mergeCell ref="E8:K8"/>
    <mergeCell ref="B9:D9"/>
    <mergeCell ref="E9:K9"/>
    <mergeCell ref="L22:L24"/>
    <mergeCell ref="B11:D11"/>
    <mergeCell ref="E11:K11"/>
    <mergeCell ref="G24:J24"/>
    <mergeCell ref="B13:D13"/>
    <mergeCell ref="E13:K13"/>
    <mergeCell ref="B20:B21"/>
    <mergeCell ref="C20:D20"/>
    <mergeCell ref="E20:F20"/>
    <mergeCell ref="G20:J21"/>
    <mergeCell ref="G23:J23"/>
    <mergeCell ref="K20:K21"/>
    <mergeCell ref="L20:L21"/>
    <mergeCell ref="A28:A30"/>
    <mergeCell ref="G28:J28"/>
    <mergeCell ref="G29:J29"/>
    <mergeCell ref="G30:J30"/>
    <mergeCell ref="B12:D12"/>
    <mergeCell ref="E12:K12"/>
    <mergeCell ref="A22:A24"/>
    <mergeCell ref="G22:J22"/>
    <mergeCell ref="A20:A21"/>
    <mergeCell ref="A25:A27"/>
    <mergeCell ref="G25:J25"/>
    <mergeCell ref="I40:J40"/>
    <mergeCell ref="L25:L27"/>
    <mergeCell ref="E39:F39"/>
    <mergeCell ref="G39:H39"/>
    <mergeCell ref="G40:H40"/>
    <mergeCell ref="G27:J27"/>
    <mergeCell ref="K40:L40"/>
    <mergeCell ref="K39:L39"/>
    <mergeCell ref="G26:J26"/>
    <mergeCell ref="L34:L36"/>
    <mergeCell ref="G35:J35"/>
    <mergeCell ref="G36:J36"/>
    <mergeCell ref="L28:L30"/>
    <mergeCell ref="K41:L41"/>
    <mergeCell ref="A39:D39"/>
    <mergeCell ref="A31:A33"/>
    <mergeCell ref="G31:J31"/>
    <mergeCell ref="L31:L33"/>
    <mergeCell ref="G32:J32"/>
    <mergeCell ref="G33:J33"/>
    <mergeCell ref="A34:A36"/>
    <mergeCell ref="G34:J34"/>
    <mergeCell ref="I39:J39"/>
    <mergeCell ref="A41:D41"/>
    <mergeCell ref="E41:F41"/>
    <mergeCell ref="G41:H41"/>
    <mergeCell ref="A40:D40"/>
    <mergeCell ref="E40:F40"/>
    <mergeCell ref="I41:J41"/>
  </mergeCells>
  <phoneticPr fontId="57" type="noConversion"/>
  <pageMargins left="0.70866141732283472" right="0.70866141732283472" top="0.55000000000000004" bottom="0.45" header="0.31496062992125984" footer="0.31496062992125984"/>
  <pageSetup paperSize="9" scale="5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I68"/>
  <sheetViews>
    <sheetView view="pageBreakPreview" topLeftCell="A29" zoomScaleSheetLayoutView="100" workbookViewId="0">
      <selection activeCell="A37" sqref="A37"/>
    </sheetView>
  </sheetViews>
  <sheetFormatPr defaultColWidth="9.140625" defaultRowHeight="12.75" x14ac:dyDescent="0.2"/>
  <cols>
    <col min="1" max="1" width="49" style="8" customWidth="1"/>
    <col min="2" max="2" width="38.28515625" style="8" customWidth="1"/>
    <col min="3" max="3" width="1.42578125" style="8" customWidth="1"/>
    <col min="4" max="4" width="2.5703125" style="8" customWidth="1"/>
    <col min="5" max="5" width="2" style="8" customWidth="1"/>
    <col min="6" max="6" width="50.140625" style="8" customWidth="1"/>
    <col min="7" max="16384" width="9.140625" style="8"/>
  </cols>
  <sheetData>
    <row r="1" spans="1:6" ht="26.25" hidden="1" x14ac:dyDescent="0.2">
      <c r="A1" s="38" t="s">
        <v>0</v>
      </c>
      <c r="B1" s="7"/>
      <c r="C1" s="7"/>
      <c r="D1" s="7"/>
      <c r="E1" s="7"/>
      <c r="F1" s="7"/>
    </row>
    <row r="2" spans="1:6" ht="9.1999999999999993" hidden="1" customHeight="1" x14ac:dyDescent="0.2"/>
    <row r="3" spans="1:6" ht="27.2" hidden="1" customHeight="1" x14ac:dyDescent="0.2">
      <c r="A3" s="9"/>
      <c r="B3" s="10"/>
      <c r="C3" s="10"/>
      <c r="D3" s="10"/>
      <c r="E3" s="10"/>
      <c r="F3" s="39" t="s">
        <v>194</v>
      </c>
    </row>
    <row r="4" spans="1:6" ht="30.75" hidden="1" customHeight="1" x14ac:dyDescent="0.2">
      <c r="A4" s="67" t="s">
        <v>1</v>
      </c>
      <c r="B4" s="24" t="s">
        <v>2</v>
      </c>
      <c r="C4" s="24"/>
      <c r="D4" s="24"/>
      <c r="E4" s="24"/>
      <c r="F4" s="23" t="s">
        <v>3</v>
      </c>
    </row>
    <row r="5" spans="1:6" ht="15" hidden="1" x14ac:dyDescent="0.2">
      <c r="A5" s="65" t="s">
        <v>197</v>
      </c>
      <c r="B5" s="26"/>
      <c r="C5" s="26"/>
      <c r="D5" s="26"/>
      <c r="E5" s="27"/>
      <c r="F5" s="28"/>
    </row>
    <row r="6" spans="1:6" ht="15" hidden="1" x14ac:dyDescent="0.2">
      <c r="A6" s="68"/>
      <c r="B6" s="30"/>
      <c r="C6" s="30"/>
      <c r="D6" s="30"/>
      <c r="E6" s="31"/>
      <c r="F6" s="32"/>
    </row>
    <row r="7" spans="1:6" ht="15" hidden="1" x14ac:dyDescent="0.2">
      <c r="A7" s="32" t="s">
        <v>193</v>
      </c>
      <c r="B7" s="30" t="s">
        <v>5</v>
      </c>
      <c r="C7" s="30"/>
      <c r="D7" s="33" t="s">
        <v>140</v>
      </c>
      <c r="E7" s="31"/>
      <c r="F7" s="75" t="s">
        <v>201</v>
      </c>
    </row>
    <row r="8" spans="1:6" ht="15" hidden="1" x14ac:dyDescent="0.2">
      <c r="A8" s="68"/>
      <c r="B8" s="30"/>
      <c r="C8" s="30"/>
      <c r="D8" s="30"/>
      <c r="E8" s="31"/>
      <c r="F8" s="76" t="s">
        <v>202</v>
      </c>
    </row>
    <row r="9" spans="1:6" ht="15" hidden="1" x14ac:dyDescent="0.2">
      <c r="A9" s="66"/>
      <c r="B9" s="30"/>
      <c r="C9" s="30"/>
      <c r="D9" s="30"/>
      <c r="E9" s="31"/>
      <c r="F9" s="77" t="s">
        <v>61</v>
      </c>
    </row>
    <row r="10" spans="1:6" ht="15" hidden="1" x14ac:dyDescent="0.2">
      <c r="A10" s="66"/>
      <c r="B10" s="30"/>
      <c r="C10" s="30"/>
      <c r="D10" s="30"/>
      <c r="E10" s="31"/>
      <c r="F10" s="77" t="s">
        <v>62</v>
      </c>
    </row>
    <row r="11" spans="1:6" ht="15" hidden="1" x14ac:dyDescent="0.2">
      <c r="A11" s="32" t="s">
        <v>192</v>
      </c>
      <c r="B11" s="30" t="s">
        <v>6</v>
      </c>
      <c r="C11" s="30"/>
      <c r="D11" s="33" t="s">
        <v>140</v>
      </c>
      <c r="E11" s="31"/>
      <c r="F11" s="77" t="s">
        <v>70</v>
      </c>
    </row>
    <row r="12" spans="1:6" ht="15" hidden="1" x14ac:dyDescent="0.2">
      <c r="A12" s="69"/>
      <c r="B12" s="30"/>
      <c r="C12" s="30"/>
      <c r="D12" s="30"/>
      <c r="E12" s="31"/>
      <c r="F12" s="77" t="s">
        <v>203</v>
      </c>
    </row>
    <row r="13" spans="1:6" ht="15" hidden="1" x14ac:dyDescent="0.2">
      <c r="A13" s="69"/>
      <c r="B13" s="30"/>
      <c r="C13" s="30"/>
      <c r="D13" s="30"/>
      <c r="E13" s="31"/>
      <c r="F13" s="77" t="s">
        <v>204</v>
      </c>
    </row>
    <row r="14" spans="1:6" ht="15" hidden="1" x14ac:dyDescent="0.2">
      <c r="A14" s="32"/>
      <c r="B14" s="30" t="s">
        <v>7</v>
      </c>
      <c r="C14" s="30"/>
      <c r="D14" s="33" t="s">
        <v>140</v>
      </c>
      <c r="E14" s="31"/>
      <c r="F14" s="77" t="s">
        <v>205</v>
      </c>
    </row>
    <row r="15" spans="1:6" ht="15" hidden="1" x14ac:dyDescent="0.2">
      <c r="A15" s="66" t="s">
        <v>195</v>
      </c>
      <c r="B15" s="30"/>
      <c r="C15" s="30"/>
      <c r="D15" s="30"/>
      <c r="E15" s="31"/>
      <c r="F15" s="77" t="s">
        <v>206</v>
      </c>
    </row>
    <row r="16" spans="1:6" ht="15" hidden="1" x14ac:dyDescent="0.2">
      <c r="A16" s="70" t="s">
        <v>200</v>
      </c>
      <c r="B16" s="30"/>
      <c r="C16" s="30"/>
      <c r="D16" s="30"/>
      <c r="E16" s="31"/>
      <c r="F16" s="77" t="s">
        <v>207</v>
      </c>
    </row>
    <row r="17" spans="1:6" ht="15" hidden="1" x14ac:dyDescent="0.2">
      <c r="A17" s="66" t="s">
        <v>196</v>
      </c>
      <c r="B17" s="30" t="s">
        <v>8</v>
      </c>
      <c r="C17" s="30"/>
      <c r="D17" s="33" t="s">
        <v>140</v>
      </c>
      <c r="E17" s="31"/>
      <c r="F17" s="77" t="s">
        <v>208</v>
      </c>
    </row>
    <row r="18" spans="1:6" ht="15" hidden="1" x14ac:dyDescent="0.2">
      <c r="A18" s="70" t="s">
        <v>199</v>
      </c>
      <c r="B18" s="30"/>
      <c r="C18" s="30"/>
      <c r="D18" s="30"/>
      <c r="E18" s="31"/>
      <c r="F18" s="77" t="s">
        <v>209</v>
      </c>
    </row>
    <row r="19" spans="1:6" ht="15" hidden="1" x14ac:dyDescent="0.2">
      <c r="A19" s="37"/>
      <c r="B19" s="35"/>
      <c r="C19" s="35"/>
      <c r="D19" s="35"/>
      <c r="E19" s="36"/>
      <c r="F19" s="37"/>
    </row>
    <row r="20" spans="1:6" hidden="1" x14ac:dyDescent="0.2"/>
    <row r="21" spans="1:6" hidden="1" x14ac:dyDescent="0.2"/>
    <row r="22" spans="1:6" hidden="1" x14ac:dyDescent="0.2"/>
    <row r="23" spans="1:6" hidden="1" x14ac:dyDescent="0.2"/>
    <row r="24" spans="1:6" hidden="1" x14ac:dyDescent="0.2"/>
    <row r="25" spans="1:6" hidden="1" x14ac:dyDescent="0.2"/>
    <row r="26" spans="1:6" hidden="1" x14ac:dyDescent="0.2"/>
    <row r="27" spans="1:6" hidden="1" x14ac:dyDescent="0.2"/>
    <row r="28" spans="1:6" hidden="1" x14ac:dyDescent="0.2"/>
    <row r="29" spans="1:6" s="16" customFormat="1" ht="26.25" x14ac:dyDescent="0.2">
      <c r="A29" s="904" t="s">
        <v>0</v>
      </c>
      <c r="B29" s="904"/>
      <c r="C29" s="904"/>
      <c r="D29" s="904"/>
      <c r="E29" s="904"/>
      <c r="F29" s="904"/>
    </row>
    <row r="30" spans="1:6" s="16" customFormat="1" ht="18" x14ac:dyDescent="0.2">
      <c r="A30" s="903" t="s">
        <v>242</v>
      </c>
      <c r="B30" s="903"/>
      <c r="C30" s="903"/>
      <c r="D30" s="903"/>
      <c r="E30" s="903"/>
      <c r="F30" s="903"/>
    </row>
    <row r="32" spans="1:6" ht="27" customHeight="1" x14ac:dyDescent="0.2">
      <c r="A32" s="9"/>
      <c r="B32" s="10"/>
      <c r="C32" s="10"/>
      <c r="D32" s="10"/>
      <c r="E32" s="10"/>
      <c r="F32" s="85" t="str">
        <f>CONCATENATE("Date : ",TEXT(INPUT!C12,"mmmm, dd yyyy"))</f>
        <v>Date : July, 07 2022</v>
      </c>
    </row>
    <row r="33" spans="1:9" ht="24.75" customHeight="1" x14ac:dyDescent="0.2">
      <c r="A33" s="23" t="s">
        <v>1</v>
      </c>
      <c r="B33" s="24" t="s">
        <v>265</v>
      </c>
      <c r="C33" s="24"/>
      <c r="D33" s="24"/>
      <c r="E33" s="24"/>
      <c r="F33" s="162" t="s">
        <v>268</v>
      </c>
    </row>
    <row r="34" spans="1:9" ht="15" x14ac:dyDescent="0.2">
      <c r="A34" s="397" t="str">
        <f>CONCATENATE("SITE ID : ",INPUT!C5)</f>
        <v>SITE ID : JAW-JK-GGP-0456</v>
      </c>
      <c r="B34" s="25"/>
      <c r="C34" s="26"/>
      <c r="D34" s="26"/>
      <c r="E34" s="27"/>
      <c r="F34" s="163"/>
    </row>
    <row r="35" spans="1:9" ht="15.75" x14ac:dyDescent="0.2">
      <c r="A35" s="398" t="str">
        <f>CONCATENATE("Site Name : ",INPUT!C6)</f>
        <v>Site Name : SETIA_KAWAN_KALI_ANYAR</v>
      </c>
      <c r="B35" s="29"/>
      <c r="C35" s="30"/>
      <c r="D35" s="30"/>
      <c r="E35" s="31"/>
      <c r="F35" s="361"/>
    </row>
    <row r="36" spans="1:9" ht="21" customHeight="1" x14ac:dyDescent="0.2">
      <c r="A36" s="399"/>
      <c r="B36" s="29"/>
      <c r="C36" s="30"/>
      <c r="D36" s="30"/>
      <c r="E36" s="31"/>
      <c r="F36" s="362"/>
    </row>
    <row r="37" spans="1:9" ht="15" x14ac:dyDescent="0.2">
      <c r="A37" s="453" t="str">
        <f>CONCATENATE("Tower Height : ",INPUT!C43," ",INPUT!D43)</f>
        <v>Tower Height : Roff Top 12 m Pole 12 M</v>
      </c>
      <c r="B37" s="29" t="s">
        <v>5</v>
      </c>
      <c r="C37" s="30"/>
      <c r="D37" s="346"/>
      <c r="E37" s="31"/>
      <c r="F37" s="164"/>
    </row>
    <row r="38" spans="1:9" ht="15" x14ac:dyDescent="0.2">
      <c r="A38" s="453" t="str">
        <f>IF(INPUT!C41="GF",Sheet1!A14,IF(INPUT!C41="RT",Sheet1!A15," "))</f>
        <v>Tower Type : RT-POLE-Roff Top 12 m Pole 12 M-HB : 12 M</v>
      </c>
      <c r="B38" s="29"/>
      <c r="C38" s="30"/>
      <c r="D38" s="30"/>
      <c r="E38" s="31"/>
      <c r="F38" s="164"/>
    </row>
    <row r="39" spans="1:9" ht="15" x14ac:dyDescent="0.2">
      <c r="A39" s="399"/>
      <c r="B39" s="29" t="s">
        <v>6</v>
      </c>
      <c r="C39" s="30"/>
      <c r="D39" s="346"/>
      <c r="E39" s="31"/>
      <c r="F39" s="164"/>
    </row>
    <row r="40" spans="1:9" ht="15" x14ac:dyDescent="0.2">
      <c r="A40" s="399"/>
      <c r="B40" s="29"/>
      <c r="C40" s="30"/>
      <c r="D40" s="30"/>
      <c r="E40" s="31"/>
      <c r="F40" s="164"/>
    </row>
    <row r="41" spans="1:9" ht="15" x14ac:dyDescent="0.2">
      <c r="A41" s="400" t="s">
        <v>343</v>
      </c>
      <c r="B41" s="29"/>
      <c r="C41" s="30"/>
      <c r="D41" s="30"/>
      <c r="E41" s="31"/>
      <c r="F41" s="377"/>
      <c r="G41"/>
      <c r="H41"/>
      <c r="I41"/>
    </row>
    <row r="42" spans="1:9" ht="15" x14ac:dyDescent="0.2">
      <c r="A42" s="905" t="str">
        <f>CONCATENATE(INPUT!C17,", ",INPUT!C18,", ",INPUT!C19)</f>
        <v xml:space="preserve">, Jl. Kali Anyar Raya RT014 RW 08, Kel. Kali Anyar
Kec. Tambora, Jakarta Barat, DKI JAKARTA, </v>
      </c>
      <c r="B42" s="29"/>
      <c r="C42" s="30"/>
      <c r="D42" s="30"/>
      <c r="E42" s="31"/>
      <c r="F42" s="378"/>
      <c r="G42"/>
      <c r="H42"/>
      <c r="I42" s="360"/>
    </row>
    <row r="43" spans="1:9" ht="25.5" customHeight="1" x14ac:dyDescent="0.2">
      <c r="A43" s="905"/>
      <c r="B43" s="29"/>
      <c r="C43" s="30"/>
      <c r="D43" s="30"/>
      <c r="E43" s="31"/>
      <c r="F43" s="164"/>
    </row>
    <row r="44" spans="1:9" ht="15.4" customHeight="1" x14ac:dyDescent="0.2">
      <c r="A44" s="401" t="s">
        <v>231</v>
      </c>
      <c r="B44" s="29"/>
      <c r="C44" s="30"/>
      <c r="D44" s="30"/>
      <c r="E44" s="31"/>
      <c r="F44" s="164"/>
    </row>
    <row r="45" spans="1:9" ht="18" customHeight="1" x14ac:dyDescent="0.2">
      <c r="A45" s="401" t="s">
        <v>461</v>
      </c>
      <c r="B45" s="29" t="s">
        <v>7</v>
      </c>
      <c r="C45" s="30"/>
      <c r="D45" s="30"/>
      <c r="E45" s="31"/>
      <c r="F45" s="164"/>
    </row>
    <row r="46" spans="1:9" ht="15" x14ac:dyDescent="0.2">
      <c r="A46" s="384" t="str">
        <f>CONCATENATE("LATITUDE    : ",  INPUT!G29)</f>
        <v>LATITUDE    :  -6.15966°</v>
      </c>
      <c r="B46" s="29"/>
      <c r="C46" s="30"/>
      <c r="D46" s="30"/>
      <c r="E46" s="31"/>
      <c r="F46" s="164"/>
    </row>
    <row r="47" spans="1:9" ht="5.25" customHeight="1" x14ac:dyDescent="0.2">
      <c r="A47" s="166"/>
      <c r="B47" s="29"/>
      <c r="C47" s="30"/>
      <c r="D47" s="30"/>
      <c r="E47" s="31"/>
      <c r="F47" s="164"/>
    </row>
    <row r="48" spans="1:9" ht="15" x14ac:dyDescent="0.2">
      <c r="A48" s="384" t="str">
        <f>CONCATENATE("LONGITUDE : ",INPUT!G30)</f>
        <v>LONGITUDE : 106.79884°</v>
      </c>
      <c r="B48" s="29" t="s">
        <v>8</v>
      </c>
      <c r="C48" s="30"/>
      <c r="D48" s="30"/>
      <c r="E48" s="31"/>
      <c r="F48" s="164"/>
    </row>
    <row r="49" spans="1:6" ht="15" x14ac:dyDescent="0.2">
      <c r="A49" s="167" t="s">
        <v>250</v>
      </c>
      <c r="B49" s="29"/>
      <c r="C49" s="30"/>
      <c r="D49" s="30"/>
      <c r="E49" s="31"/>
      <c r="F49" s="164"/>
    </row>
    <row r="50" spans="1:6" ht="15" x14ac:dyDescent="0.2">
      <c r="A50" s="167"/>
      <c r="B50" s="29"/>
      <c r="C50" s="30"/>
      <c r="D50" s="30"/>
      <c r="E50" s="31"/>
      <c r="F50" s="164"/>
    </row>
    <row r="51" spans="1:6" ht="15" x14ac:dyDescent="0.2">
      <c r="A51" s="402" t="s">
        <v>346</v>
      </c>
      <c r="B51" s="385"/>
      <c r="C51" s="386"/>
      <c r="D51" s="386"/>
      <c r="E51" s="387"/>
      <c r="F51" s="388"/>
    </row>
    <row r="52" spans="1:6" ht="15" x14ac:dyDescent="0.2">
      <c r="A52" s="384" t="str">
        <f>CONCATENATE("LATITUDE    : ",INPUT!G13)</f>
        <v>LATITUDE    : -6.160178</v>
      </c>
      <c r="B52" s="385"/>
      <c r="C52" s="386"/>
      <c r="D52" s="386"/>
      <c r="E52" s="387"/>
      <c r="F52" s="388"/>
    </row>
    <row r="53" spans="1:6" ht="4.5" customHeight="1" x14ac:dyDescent="0.2">
      <c r="A53" s="166"/>
      <c r="B53" s="385"/>
      <c r="C53" s="386"/>
      <c r="D53" s="386"/>
      <c r="E53" s="387"/>
      <c r="F53" s="388"/>
    </row>
    <row r="54" spans="1:6" ht="15" x14ac:dyDescent="0.2">
      <c r="A54" s="384" t="str">
        <f>CONCATENATE("LONGITUDE : ",INPUT!G14)</f>
        <v>LONGITUDE : 106.800328</v>
      </c>
      <c r="B54" s="385"/>
      <c r="C54" s="386"/>
      <c r="D54" s="386"/>
      <c r="E54" s="387"/>
      <c r="F54" s="388"/>
    </row>
    <row r="55" spans="1:6" ht="15" x14ac:dyDescent="0.2">
      <c r="A55" s="384"/>
      <c r="B55" s="385"/>
      <c r="C55" s="386"/>
      <c r="D55" s="386"/>
      <c r="E55" s="387"/>
      <c r="F55" s="388"/>
    </row>
    <row r="56" spans="1:6" ht="15" x14ac:dyDescent="0.2">
      <c r="A56" s="384" t="str">
        <f>CONCATENATE("Distance NOM to Candidate : ",INPUT!C31," mtr")</f>
        <v>Distance NOM to Candidate : 170 mtr</v>
      </c>
      <c r="B56" s="385"/>
      <c r="C56" s="386"/>
      <c r="D56" s="386"/>
      <c r="E56" s="387"/>
      <c r="F56" s="388"/>
    </row>
    <row r="57" spans="1:6" ht="15" x14ac:dyDescent="0.2">
      <c r="A57" s="384" t="str">
        <f>CONCATENATE("Bearing NOM to Canditate   : ",INPUT!C32," degree")</f>
        <v>Bearing NOM to Canditate   :  degree</v>
      </c>
      <c r="B57" s="385"/>
      <c r="C57" s="386"/>
      <c r="D57" s="386"/>
      <c r="E57" s="387"/>
      <c r="F57" s="388"/>
    </row>
    <row r="58" spans="1:6" ht="15" x14ac:dyDescent="0.2">
      <c r="A58" s="37"/>
      <c r="B58" s="34"/>
      <c r="C58" s="35"/>
      <c r="D58" s="21"/>
      <c r="E58" s="36"/>
      <c r="F58" s="165"/>
    </row>
    <row r="60" spans="1:6" x14ac:dyDescent="0.2">
      <c r="A60" s="47" t="s">
        <v>271</v>
      </c>
      <c r="B60" s="47" t="s">
        <v>347</v>
      </c>
      <c r="F60" s="47" t="s">
        <v>350</v>
      </c>
    </row>
    <row r="64" spans="1:6" ht="15" customHeight="1" x14ac:dyDescent="0.2">
      <c r="A64" s="47">
        <f>INPUT!C21</f>
        <v>0</v>
      </c>
    </row>
    <row r="65" spans="1:6" ht="43.5" customHeight="1" x14ac:dyDescent="0.2">
      <c r="A65" s="452" t="str">
        <f>CONCATENATE("PIC    : ",INPUT!C47,"                                                            (",INPUT!C50,")", "                                            Phone : ",INPUT!C49,INPUT!D49)</f>
        <v>PIC    : IMAM                                                            ()                                            Phone : +62</v>
      </c>
      <c r="B65" s="47" t="s">
        <v>348</v>
      </c>
      <c r="F65" s="47" t="s">
        <v>348</v>
      </c>
    </row>
    <row r="66" spans="1:6" ht="16.5" customHeight="1" x14ac:dyDescent="0.2">
      <c r="A66" s="180" t="str">
        <f>CONCATENATE("Date  : ",TEXT(INPUT!C12,"mmmm, dd yyyy"))</f>
        <v>Date  : July, 07 2022</v>
      </c>
      <c r="B66" s="47" t="s">
        <v>349</v>
      </c>
      <c r="F66" s="47" t="s">
        <v>349</v>
      </c>
    </row>
    <row r="68" spans="1:6" ht="14.45" customHeight="1" x14ac:dyDescent="0.2"/>
  </sheetData>
  <mergeCells count="3">
    <mergeCell ref="A30:F30"/>
    <mergeCell ref="A29:F29"/>
    <mergeCell ref="A42:A43"/>
  </mergeCells>
  <phoneticPr fontId="8" type="noConversion"/>
  <printOptions horizontalCentered="1" verticalCentered="1"/>
  <pageMargins left="0.48" right="0.56999999999999995" top="0.69" bottom="1" header="0.5" footer="0.5"/>
  <pageSetup paperSize="9" scale="74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Y248"/>
  <sheetViews>
    <sheetView showZeros="0" showRuler="0" view="pageBreakPreview" topLeftCell="A7" zoomScaleSheetLayoutView="100" zoomScalePageLayoutView="80" workbookViewId="0">
      <selection activeCell="L191" sqref="L191"/>
    </sheetView>
  </sheetViews>
  <sheetFormatPr defaultColWidth="9.140625" defaultRowHeight="20.100000000000001" customHeight="1" x14ac:dyDescent="0.2"/>
  <cols>
    <col min="1" max="1" width="2.5703125" style="444" customWidth="1"/>
    <col min="2" max="2" width="26.85546875" style="8" customWidth="1"/>
    <col min="3" max="3" width="1.5703125" style="8" customWidth="1"/>
    <col min="4" max="4" width="1" style="8" customWidth="1"/>
    <col min="5" max="5" width="3.28515625" style="8" customWidth="1"/>
    <col min="6" max="6" width="0.85546875" style="8" customWidth="1"/>
    <col min="7" max="7" width="9.140625" style="8"/>
    <col min="8" max="8" width="1.28515625" style="8" customWidth="1"/>
    <col min="9" max="9" width="3.85546875" style="8" customWidth="1"/>
    <col min="10" max="10" width="1.140625" style="8" customWidth="1"/>
    <col min="11" max="11" width="15.5703125" style="8" customWidth="1"/>
    <col min="12" max="12" width="2.140625" style="8" customWidth="1"/>
    <col min="13" max="13" width="4.85546875" style="8" customWidth="1"/>
    <col min="14" max="14" width="12" style="8" bestFit="1" customWidth="1"/>
    <col min="15" max="15" width="10.7109375" style="8" customWidth="1"/>
    <col min="16" max="17" width="3" style="8" customWidth="1"/>
    <col min="18" max="18" width="17.7109375" style="444" customWidth="1"/>
    <col min="19" max="19" width="15.7109375" style="444" hidden="1" customWidth="1"/>
    <col min="20" max="20" width="2.28515625" style="444" customWidth="1"/>
    <col min="21" max="16384" width="9.140625" style="444"/>
  </cols>
  <sheetData>
    <row r="1" spans="2:19" ht="27.75" customHeight="1" x14ac:dyDescent="0.2">
      <c r="K1" s="48" t="s">
        <v>57</v>
      </c>
      <c r="S1" s="116"/>
    </row>
    <row r="2" spans="2:19" s="40" customFormat="1" ht="42" customHeight="1" x14ac:dyDescent="0.2">
      <c r="B2" s="906" t="str">
        <f>CONCATENATE("Prepared by : ",INPUT!C21)</f>
        <v xml:space="preserve">Prepared by : </v>
      </c>
      <c r="C2" s="907"/>
      <c r="D2" s="907"/>
      <c r="E2" s="907"/>
      <c r="F2" s="907"/>
      <c r="G2" s="907"/>
      <c r="H2" s="907"/>
      <c r="I2" s="907"/>
      <c r="J2" s="908"/>
      <c r="K2" s="909" t="s">
        <v>456</v>
      </c>
      <c r="L2" s="910"/>
      <c r="M2" s="910"/>
      <c r="N2" s="910"/>
      <c r="O2" s="910"/>
      <c r="P2" s="910"/>
      <c r="Q2" s="910"/>
      <c r="R2" s="911"/>
      <c r="S2" s="119"/>
    </row>
    <row r="3" spans="2:19" s="40" customFormat="1" ht="37.700000000000003" customHeight="1" x14ac:dyDescent="0.2">
      <c r="B3" s="906" t="s">
        <v>267</v>
      </c>
      <c r="C3" s="907"/>
      <c r="D3" s="908"/>
      <c r="E3" s="912" t="s">
        <v>42</v>
      </c>
      <c r="F3" s="913"/>
      <c r="G3" s="913"/>
      <c r="H3" s="913"/>
      <c r="I3" s="913"/>
      <c r="J3" s="43"/>
      <c r="K3" s="912" t="s">
        <v>41</v>
      </c>
      <c r="L3" s="913"/>
      <c r="M3" s="913"/>
      <c r="N3" s="43"/>
      <c r="O3" s="912" t="s">
        <v>256</v>
      </c>
      <c r="P3" s="913"/>
      <c r="Q3" s="913"/>
      <c r="R3" s="914"/>
      <c r="S3" s="120"/>
    </row>
    <row r="4" spans="2:19" ht="20.100000000000001" customHeight="1" x14ac:dyDescent="0.2">
      <c r="S4" s="116"/>
    </row>
    <row r="5" spans="2:19" ht="11.25" customHeight="1" x14ac:dyDescent="0.2">
      <c r="S5" s="116"/>
    </row>
    <row r="6" spans="2:19" ht="26.25" customHeight="1" x14ac:dyDescent="0.2">
      <c r="K6" s="356" t="s">
        <v>43</v>
      </c>
      <c r="L6" s="357" t="s">
        <v>16</v>
      </c>
      <c r="M6" s="918" t="str">
        <f>INPUT!C5</f>
        <v>JAW-JK-GGP-0456</v>
      </c>
      <c r="N6" s="918"/>
      <c r="O6" s="918"/>
      <c r="P6" s="918"/>
      <c r="Q6" s="918"/>
      <c r="R6" s="919"/>
      <c r="S6" s="53"/>
    </row>
    <row r="7" spans="2:19" ht="25.5" customHeight="1" x14ac:dyDescent="0.2">
      <c r="K7" s="356" t="s">
        <v>44</v>
      </c>
      <c r="L7" s="357" t="s">
        <v>16</v>
      </c>
      <c r="M7" s="920" t="str">
        <f>INPUT!C6</f>
        <v>SETIA_KAWAN_KALI_ANYAR</v>
      </c>
      <c r="N7" s="920"/>
      <c r="O7" s="920"/>
      <c r="P7" s="920"/>
      <c r="Q7" s="920"/>
      <c r="R7" s="921"/>
      <c r="S7" s="53"/>
    </row>
    <row r="8" spans="2:19" ht="26.25" customHeight="1" x14ac:dyDescent="0.2">
      <c r="K8" s="508" t="s">
        <v>45</v>
      </c>
      <c r="L8" s="357" t="s">
        <v>16</v>
      </c>
      <c r="M8" s="922">
        <f>INPUT!C46</f>
        <v>44746</v>
      </c>
      <c r="N8" s="922"/>
      <c r="O8" s="922"/>
      <c r="P8" s="922"/>
      <c r="Q8" s="922"/>
      <c r="R8" s="923"/>
      <c r="S8" s="94"/>
    </row>
    <row r="9" spans="2:19" ht="20.100000000000001" customHeight="1" x14ac:dyDescent="0.2">
      <c r="S9" s="116"/>
    </row>
    <row r="10" spans="2:19" ht="20.100000000000001" customHeight="1" x14ac:dyDescent="0.2">
      <c r="B10" s="115" t="s">
        <v>9</v>
      </c>
      <c r="S10" s="116"/>
    </row>
    <row r="11" spans="2:19" ht="20.100000000000001" customHeight="1" x14ac:dyDescent="0.2">
      <c r="B11" s="12" t="s">
        <v>10</v>
      </c>
      <c r="C11" s="42" t="s">
        <v>16</v>
      </c>
      <c r="D11" s="13"/>
      <c r="E11" s="409" t="str">
        <f>INPUT!C20</f>
        <v>JABOTABEK</v>
      </c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4"/>
      <c r="S11" s="4"/>
    </row>
    <row r="12" spans="2:19" ht="12.75" x14ac:dyDescent="0.2">
      <c r="B12" s="15" t="s">
        <v>4</v>
      </c>
      <c r="C12" s="41" t="s">
        <v>16</v>
      </c>
      <c r="D12" s="16"/>
      <c r="E12" s="924" t="str">
        <f>CONCATENATE(INPUT!C17,", ",INPUT!C18,",")</f>
        <v>, Jl. Kali Anyar Raya RT014 RW 08, Kel. Kali Anyar
Kec. Tambora, Jakarta Barat, DKI JAKARTA,</v>
      </c>
      <c r="F12" s="925"/>
      <c r="G12" s="925"/>
      <c r="H12" s="925"/>
      <c r="I12" s="925"/>
      <c r="J12" s="925"/>
      <c r="K12" s="925"/>
      <c r="L12" s="925"/>
      <c r="M12" s="925"/>
      <c r="N12" s="925"/>
      <c r="O12" s="925"/>
      <c r="P12" s="925"/>
      <c r="Q12" s="925"/>
      <c r="R12" s="926"/>
      <c r="S12" s="121"/>
    </row>
    <row r="13" spans="2:19" ht="14.45" customHeight="1" x14ac:dyDescent="0.2">
      <c r="B13" s="15"/>
      <c r="C13" s="41"/>
      <c r="D13" s="16"/>
      <c r="E13" s="924">
        <f>INPUT!C19</f>
        <v>0</v>
      </c>
      <c r="F13" s="927"/>
      <c r="G13" s="927"/>
      <c r="H13" s="927"/>
      <c r="I13" s="927"/>
      <c r="J13" s="927"/>
      <c r="K13" s="927"/>
      <c r="L13" s="927"/>
      <c r="M13" s="927"/>
      <c r="N13" s="927"/>
      <c r="O13" s="927"/>
      <c r="P13" s="927"/>
      <c r="Q13" s="927"/>
      <c r="R13" s="928"/>
      <c r="S13" s="122"/>
    </row>
    <row r="14" spans="2:19" ht="20.100000000000001" customHeight="1" x14ac:dyDescent="0.2">
      <c r="B14" s="15" t="s">
        <v>11</v>
      </c>
      <c r="C14" s="41" t="s">
        <v>16</v>
      </c>
      <c r="D14" s="16"/>
      <c r="E14" s="929" t="str">
        <f>INPUT!C24</f>
        <v>HERI</v>
      </c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6"/>
      <c r="S14" s="4"/>
    </row>
    <row r="15" spans="2:19" ht="20.100000000000001" customHeight="1" x14ac:dyDescent="0.2">
      <c r="B15" s="15" t="s">
        <v>12</v>
      </c>
      <c r="C15" s="41" t="s">
        <v>16</v>
      </c>
      <c r="D15" s="16"/>
      <c r="E15" s="930" t="str">
        <f>CONCATENATE(INPUT!C25,INPUT!D25)</f>
        <v>+6282118158606</v>
      </c>
      <c r="F15" s="931"/>
      <c r="G15" s="931"/>
      <c r="H15" s="931"/>
      <c r="I15" s="931"/>
      <c r="J15" s="931"/>
      <c r="K15" s="931"/>
      <c r="L15" s="931"/>
      <c r="M15" s="931"/>
      <c r="N15" s="931"/>
      <c r="O15" s="931"/>
      <c r="P15" s="931"/>
      <c r="Q15" s="931"/>
      <c r="R15" s="932"/>
      <c r="S15" s="4"/>
    </row>
    <row r="16" spans="2:19" ht="20.100000000000001" customHeight="1" x14ac:dyDescent="0.2">
      <c r="B16" s="509" t="s">
        <v>13</v>
      </c>
      <c r="C16" s="41" t="s">
        <v>16</v>
      </c>
      <c r="D16" s="16"/>
      <c r="E16" s="924" t="str">
        <f>CONCATENATE(INPUT!C26,", ",INPUT!C27)</f>
        <v xml:space="preserve">Jl. Kali Anyar Raya RT014 RW 08, Kel. Kali Anyar
Kec. Tambora, Jakarta Barat, DKI JAKARTA, </v>
      </c>
      <c r="F16" s="925"/>
      <c r="G16" s="925"/>
      <c r="H16" s="925"/>
      <c r="I16" s="925"/>
      <c r="J16" s="925"/>
      <c r="K16" s="925"/>
      <c r="L16" s="925"/>
      <c r="M16" s="925"/>
      <c r="N16" s="925"/>
      <c r="O16" s="925"/>
      <c r="P16" s="925"/>
      <c r="Q16" s="925"/>
      <c r="R16" s="926"/>
      <c r="S16" s="123"/>
    </row>
    <row r="17" spans="2:23" ht="17.25" customHeight="1" x14ac:dyDescent="0.2">
      <c r="B17" s="15"/>
      <c r="C17" s="41"/>
      <c r="D17" s="16"/>
      <c r="E17" s="929">
        <f>INPUT!C28</f>
        <v>0</v>
      </c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927"/>
      <c r="R17" s="928"/>
      <c r="S17" s="123"/>
    </row>
    <row r="18" spans="2:23" ht="19.7" customHeight="1" x14ac:dyDescent="0.2">
      <c r="B18" s="15" t="s">
        <v>14</v>
      </c>
      <c r="C18" s="41" t="s">
        <v>16</v>
      </c>
      <c r="D18" s="16"/>
      <c r="E18" s="16"/>
      <c r="F18" s="16"/>
      <c r="G18" s="16" t="s">
        <v>17</v>
      </c>
      <c r="H18" s="16"/>
      <c r="I18" s="16"/>
      <c r="J18" s="16"/>
      <c r="K18" s="16" t="s">
        <v>19</v>
      </c>
      <c r="L18" s="16"/>
      <c r="M18" s="16"/>
      <c r="N18" s="16"/>
      <c r="O18" s="16" t="s">
        <v>21</v>
      </c>
      <c r="P18" s="16"/>
      <c r="Q18" s="16"/>
      <c r="R18" s="5"/>
      <c r="S18" s="4"/>
    </row>
    <row r="19" spans="2:23" ht="19.7" customHeight="1" x14ac:dyDescent="0.2">
      <c r="B19" s="15"/>
      <c r="C19" s="41"/>
      <c r="D19" s="16"/>
      <c r="E19" s="396" t="s">
        <v>361</v>
      </c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5"/>
      <c r="S19" s="4"/>
    </row>
    <row r="20" spans="2:23" ht="20.100000000000001" customHeight="1" x14ac:dyDescent="0.2">
      <c r="B20" s="15" t="s">
        <v>15</v>
      </c>
      <c r="C20" s="41" t="s">
        <v>16</v>
      </c>
      <c r="D20" s="16"/>
      <c r="E20" s="16"/>
      <c r="F20" s="16"/>
      <c r="G20" s="16" t="s">
        <v>18</v>
      </c>
      <c r="H20" s="16"/>
      <c r="I20" s="16"/>
      <c r="J20" s="16"/>
      <c r="K20" s="16" t="s">
        <v>20</v>
      </c>
      <c r="L20" s="16"/>
      <c r="M20" s="16"/>
      <c r="N20" s="16"/>
      <c r="O20" s="16"/>
      <c r="P20" s="16"/>
      <c r="Q20" s="16"/>
      <c r="R20" s="5"/>
      <c r="S20" s="4"/>
    </row>
    <row r="21" spans="2:23" ht="7.5" customHeight="1" x14ac:dyDescent="0.2">
      <c r="B21" s="20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6"/>
      <c r="S21" s="4"/>
    </row>
    <row r="22" spans="2:23" ht="15.75" customHeight="1" x14ac:dyDescent="0.2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4"/>
      <c r="S22" s="4"/>
      <c r="U22" s="88"/>
      <c r="V22" s="88"/>
      <c r="W22" s="88"/>
    </row>
    <row r="23" spans="2:23" ht="20.100000000000001" customHeight="1" x14ac:dyDescent="0.2">
      <c r="R23" s="363"/>
      <c r="S23" s="116"/>
      <c r="U23" s="88"/>
      <c r="V23" s="88"/>
      <c r="W23" s="88"/>
    </row>
    <row r="24" spans="2:23" ht="20.100000000000001" customHeight="1" x14ac:dyDescent="0.2">
      <c r="B24" s="115" t="s">
        <v>22</v>
      </c>
      <c r="S24" s="116"/>
      <c r="U24" s="88"/>
      <c r="V24" s="88"/>
      <c r="W24" s="88"/>
    </row>
    <row r="25" spans="2:23" ht="20.100000000000001" customHeight="1" x14ac:dyDescent="0.2">
      <c r="B25" s="12" t="s">
        <v>233</v>
      </c>
      <c r="C25" s="12"/>
      <c r="D25" s="13"/>
      <c r="E25" s="58" t="str">
        <f>RFA!A52</f>
        <v>LATITUDE    : -6.160178</v>
      </c>
      <c r="F25" s="13"/>
      <c r="G25" s="64"/>
      <c r="H25" s="64"/>
      <c r="I25" s="64"/>
      <c r="J25" s="64"/>
      <c r="K25" s="64"/>
      <c r="L25" s="64" t="str">
        <f>RFA!A54</f>
        <v>LONGITUDE : 106.800328</v>
      </c>
      <c r="M25" s="64"/>
      <c r="N25" s="64"/>
      <c r="O25" s="64"/>
      <c r="P25" s="64"/>
      <c r="Q25" s="64"/>
      <c r="R25" s="124"/>
      <c r="S25" s="53"/>
      <c r="U25" s="147"/>
      <c r="V25" s="88"/>
      <c r="W25" s="88"/>
    </row>
    <row r="26" spans="2:23" ht="20.100000000000001" customHeight="1" x14ac:dyDescent="0.2">
      <c r="B26" s="111" t="s">
        <v>23</v>
      </c>
      <c r="C26" s="111"/>
      <c r="D26" s="112"/>
      <c r="E26" s="168" t="str">
        <f>RFA!A46</f>
        <v>LATITUDE    :  -6.15966°</v>
      </c>
      <c r="F26" s="112"/>
      <c r="G26" s="64"/>
      <c r="H26" s="168"/>
      <c r="I26" s="168"/>
      <c r="J26" s="168"/>
      <c r="K26" s="168"/>
      <c r="L26" s="168" t="str">
        <f>RFA!A48</f>
        <v>LONGITUDE : 106.79884°</v>
      </c>
      <c r="M26" s="168"/>
      <c r="N26" s="168"/>
      <c r="O26" s="168"/>
      <c r="P26" s="168"/>
      <c r="Q26" s="168"/>
      <c r="R26" s="169"/>
      <c r="S26" s="53"/>
      <c r="U26" s="147"/>
      <c r="V26" s="88"/>
      <c r="W26" s="88"/>
    </row>
    <row r="27" spans="2:23" ht="20.100000000000001" customHeight="1" x14ac:dyDescent="0.2">
      <c r="B27" s="106" t="s">
        <v>251</v>
      </c>
      <c r="C27" s="16"/>
      <c r="D27" s="16"/>
      <c r="E27" s="16"/>
      <c r="F27" s="16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U27" s="88"/>
      <c r="V27" s="88"/>
      <c r="W27" s="88"/>
    </row>
    <row r="28" spans="2:23" ht="20.100000000000001" customHeight="1" x14ac:dyDescent="0.2">
      <c r="B28" s="517" t="s">
        <v>24</v>
      </c>
      <c r="C28" s="224"/>
      <c r="D28" s="64"/>
      <c r="E28" s="395" t="s">
        <v>373</v>
      </c>
      <c r="F28" s="395"/>
      <c r="G28" s="395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4"/>
      <c r="S28" s="4"/>
      <c r="U28" s="88"/>
      <c r="V28" s="88"/>
      <c r="W28" s="88"/>
    </row>
    <row r="29" spans="2:23" ht="19.7" customHeight="1" x14ac:dyDescent="0.2">
      <c r="B29" s="9" t="s">
        <v>25</v>
      </c>
      <c r="C29" s="10"/>
      <c r="D29" s="10"/>
      <c r="E29" s="10"/>
      <c r="F29" s="10"/>
      <c r="G29" s="10" t="s">
        <v>26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2"/>
      <c r="S29" s="4"/>
    </row>
    <row r="30" spans="2:23" ht="20.100000000000001" customHeight="1" x14ac:dyDescent="0.2">
      <c r="S30" s="116"/>
    </row>
    <row r="31" spans="2:23" ht="20.100000000000001" customHeight="1" x14ac:dyDescent="0.2">
      <c r="S31" s="116"/>
    </row>
    <row r="32" spans="2:23" ht="20.100000000000001" customHeight="1" x14ac:dyDescent="0.2">
      <c r="B32" s="115" t="s">
        <v>27</v>
      </c>
      <c r="S32" s="116"/>
    </row>
    <row r="33" spans="2:21" ht="20.100000000000001" customHeight="1" x14ac:dyDescent="0.2">
      <c r="B33" s="14" t="s">
        <v>28</v>
      </c>
      <c r="C33" s="9"/>
      <c r="D33" s="10"/>
      <c r="E33" s="10"/>
      <c r="F33" s="10"/>
      <c r="G33" s="391" t="s">
        <v>358</v>
      </c>
      <c r="H33" s="392"/>
      <c r="I33" s="392"/>
      <c r="J33" s="392"/>
      <c r="K33" s="392"/>
      <c r="L33" s="392"/>
      <c r="M33" s="392"/>
      <c r="N33" s="392"/>
      <c r="O33" s="393">
        <v>2</v>
      </c>
      <c r="P33" s="392"/>
      <c r="Q33" s="392" t="s">
        <v>39</v>
      </c>
      <c r="R33" s="394"/>
      <c r="S33" s="4"/>
    </row>
    <row r="34" spans="2:21" ht="20.100000000000001" customHeight="1" x14ac:dyDescent="0.2">
      <c r="B34" s="18"/>
      <c r="C34" s="9"/>
      <c r="D34" s="10"/>
      <c r="E34" s="10"/>
      <c r="F34" s="10"/>
      <c r="G34" s="391" t="s">
        <v>352</v>
      </c>
      <c r="H34" s="392"/>
      <c r="I34" s="392"/>
      <c r="J34" s="392"/>
      <c r="K34" s="392"/>
      <c r="L34" s="392"/>
      <c r="M34" s="392"/>
      <c r="N34" s="392"/>
      <c r="O34" s="393">
        <v>1</v>
      </c>
      <c r="P34" s="392"/>
      <c r="Q34" s="391" t="s">
        <v>351</v>
      </c>
      <c r="R34" s="394"/>
      <c r="S34" s="4"/>
    </row>
    <row r="35" spans="2:21" ht="20.100000000000001" customHeight="1" x14ac:dyDescent="0.2">
      <c r="B35" s="18"/>
      <c r="C35" s="9"/>
      <c r="D35" s="10"/>
      <c r="E35" s="10"/>
      <c r="F35" s="10"/>
      <c r="G35" s="392" t="s">
        <v>35</v>
      </c>
      <c r="H35" s="392"/>
      <c r="I35" s="392"/>
      <c r="J35" s="392"/>
      <c r="K35" s="392"/>
      <c r="L35" s="392"/>
      <c r="M35" s="392"/>
      <c r="N35" s="392"/>
      <c r="O35" s="393">
        <v>12</v>
      </c>
      <c r="P35" s="392"/>
      <c r="Q35" s="392" t="s">
        <v>39</v>
      </c>
      <c r="R35" s="394"/>
      <c r="S35" s="4"/>
    </row>
    <row r="36" spans="2:21" ht="20.100000000000001" customHeight="1" x14ac:dyDescent="0.2">
      <c r="B36" s="18"/>
      <c r="C36" s="9"/>
      <c r="D36" s="10"/>
      <c r="E36" s="10"/>
      <c r="F36" s="10"/>
      <c r="G36" s="10" t="s">
        <v>36</v>
      </c>
      <c r="H36" s="10"/>
      <c r="I36" s="10"/>
      <c r="J36" s="10"/>
      <c r="K36" s="10"/>
      <c r="L36" s="10"/>
      <c r="M36" s="10"/>
      <c r="N36" s="10"/>
      <c r="O36" s="84">
        <v>4</v>
      </c>
      <c r="P36" s="10"/>
      <c r="Q36" s="10" t="s">
        <v>39</v>
      </c>
      <c r="R36" s="2"/>
      <c r="S36" s="4"/>
    </row>
    <row r="37" spans="2:21" ht="20.100000000000001" customHeight="1" x14ac:dyDescent="0.2">
      <c r="B37" s="18"/>
      <c r="C37" s="9"/>
      <c r="D37" s="10"/>
      <c r="E37" s="10"/>
      <c r="F37" s="10"/>
      <c r="G37" s="10" t="s">
        <v>37</v>
      </c>
      <c r="H37" s="10"/>
      <c r="I37" s="10"/>
      <c r="J37" s="10"/>
      <c r="K37" s="10"/>
      <c r="L37" s="10"/>
      <c r="M37" s="10"/>
      <c r="N37" s="10"/>
      <c r="O37" s="439" t="s">
        <v>364</v>
      </c>
      <c r="P37" s="10"/>
      <c r="Q37" s="10" t="s">
        <v>39</v>
      </c>
      <c r="R37" s="2"/>
      <c r="S37" s="4"/>
    </row>
    <row r="38" spans="2:21" ht="20.100000000000001" customHeight="1" x14ac:dyDescent="0.2">
      <c r="B38" s="18"/>
      <c r="C38" s="9"/>
      <c r="D38" s="10"/>
      <c r="E38" s="10"/>
      <c r="F38" s="10"/>
      <c r="G38" s="10" t="s">
        <v>38</v>
      </c>
      <c r="H38" s="10"/>
      <c r="I38" s="10"/>
      <c r="J38" s="10"/>
      <c r="K38" s="10"/>
      <c r="L38" s="10"/>
      <c r="M38" s="10"/>
      <c r="N38" s="10"/>
      <c r="O38" s="316">
        <v>1</v>
      </c>
      <c r="P38" s="10"/>
      <c r="Q38" s="10" t="s">
        <v>39</v>
      </c>
      <c r="R38" s="2"/>
      <c r="S38" s="4"/>
    </row>
    <row r="39" spans="2:21" ht="20.100000000000001" customHeight="1" x14ac:dyDescent="0.2">
      <c r="B39" s="19" t="s">
        <v>339</v>
      </c>
      <c r="C39" s="9"/>
      <c r="D39" s="10"/>
      <c r="E39" s="411" t="str">
        <f>INPUT!C51</f>
        <v>26 M.a.g.l (meter above ground level)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2"/>
      <c r="S39" s="4"/>
    </row>
    <row r="40" spans="2:21" ht="20.100000000000001" customHeight="1" x14ac:dyDescent="0.2">
      <c r="B40" s="19" t="s">
        <v>29</v>
      </c>
      <c r="C40" s="9"/>
      <c r="D40" s="10"/>
      <c r="E40" s="10"/>
      <c r="F40" s="10"/>
      <c r="G40" s="10" t="s">
        <v>32</v>
      </c>
      <c r="H40" s="10"/>
      <c r="I40" s="10"/>
      <c r="J40" s="10"/>
      <c r="K40" s="225" t="s">
        <v>283</v>
      </c>
      <c r="L40" s="10"/>
      <c r="M40" s="10"/>
      <c r="N40" s="10"/>
      <c r="O40" s="10" t="s">
        <v>33</v>
      </c>
      <c r="P40" s="10"/>
      <c r="Q40" s="10"/>
      <c r="R40" s="11" t="s">
        <v>34</v>
      </c>
      <c r="S40" s="16"/>
    </row>
    <row r="41" spans="2:21" ht="20.100000000000001" customHeight="1" x14ac:dyDescent="0.2">
      <c r="B41" s="19" t="s">
        <v>30</v>
      </c>
      <c r="C41" s="9"/>
      <c r="D41" s="10"/>
      <c r="E41" s="411" t="str">
        <f>INPUT!C52</f>
        <v xml:space="preserve"> M.a.s.l (meter above sea level)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2"/>
      <c r="S41" s="4"/>
    </row>
    <row r="42" spans="2:21" ht="20.100000000000001" customHeight="1" x14ac:dyDescent="0.2">
      <c r="B42" s="9" t="s">
        <v>31</v>
      </c>
      <c r="C42" s="10"/>
      <c r="D42" s="10"/>
      <c r="E42" s="10"/>
      <c r="F42" s="10"/>
      <c r="G42" s="10" t="s">
        <v>26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2"/>
      <c r="S42" s="4"/>
    </row>
    <row r="44" spans="2:21" ht="20.100000000000001" customHeight="1" x14ac:dyDescent="0.2">
      <c r="R44" s="444" t="s">
        <v>234</v>
      </c>
      <c r="S44" s="71"/>
    </row>
    <row r="45" spans="2:21" ht="20.100000000000001" customHeight="1" x14ac:dyDescent="0.2">
      <c r="S45" s="125"/>
    </row>
    <row r="46" spans="2:21" ht="20.100000000000001" customHeight="1" x14ac:dyDescent="0.2">
      <c r="B46" s="115" t="s">
        <v>47</v>
      </c>
      <c r="S46" s="116"/>
    </row>
    <row r="47" spans="2:21" s="4" customFormat="1" ht="20.100000000000001" customHeight="1" x14ac:dyDescent="0.2">
      <c r="B47" s="12" t="s">
        <v>48</v>
      </c>
      <c r="C47" s="50" t="s">
        <v>16</v>
      </c>
      <c r="D47" s="60"/>
      <c r="E47" s="410" t="str">
        <f>CONCATENATE(INPUT!C10,"/ ",INPUT!D10,"/ ",INPUT!E10," ",INPUT!F10)</f>
        <v xml:space="preserve">0/ /  </v>
      </c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3"/>
    </row>
    <row r="48" spans="2:21" s="4" customFormat="1" ht="20.100000000000001" customHeight="1" x14ac:dyDescent="0.2">
      <c r="B48" s="15" t="s">
        <v>49</v>
      </c>
      <c r="C48" s="51" t="s">
        <v>16</v>
      </c>
      <c r="D48" s="56"/>
      <c r="E48" s="16"/>
      <c r="F48" s="16"/>
      <c r="G48" s="510">
        <f>INPUT!C11</f>
        <v>0</v>
      </c>
      <c r="H48" s="16"/>
      <c r="I48" s="16"/>
      <c r="J48" s="16"/>
      <c r="K48" s="511">
        <f>INPUT!D11</f>
        <v>0</v>
      </c>
      <c r="L48" s="16"/>
      <c r="M48" s="16"/>
      <c r="N48" s="16"/>
      <c r="O48" s="511">
        <f>INPUT!E11</f>
        <v>0</v>
      </c>
      <c r="P48" s="16"/>
      <c r="Q48" s="16"/>
      <c r="R48" s="17"/>
      <c r="S48" s="16"/>
      <c r="U48" s="16"/>
    </row>
    <row r="49" spans="2:19" ht="20.100000000000001" customHeight="1" x14ac:dyDescent="0.2">
      <c r="B49" s="15" t="s">
        <v>50</v>
      </c>
      <c r="C49" s="51" t="s">
        <v>16</v>
      </c>
      <c r="D49" s="933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5"/>
      <c r="S49" s="4"/>
    </row>
    <row r="50" spans="2:19" ht="20.100000000000001" customHeight="1" x14ac:dyDescent="0.2">
      <c r="B50" s="15"/>
      <c r="C50" s="17"/>
      <c r="D50" s="933"/>
      <c r="E50" s="936"/>
      <c r="F50" s="936"/>
      <c r="G50" s="936"/>
      <c r="H50" s="936"/>
      <c r="I50" s="936"/>
      <c r="J50" s="936"/>
      <c r="K50" s="936"/>
      <c r="L50" s="936"/>
      <c r="M50" s="936"/>
      <c r="N50" s="936"/>
      <c r="O50" s="936"/>
      <c r="P50" s="936"/>
      <c r="Q50" s="936"/>
      <c r="R50" s="937"/>
      <c r="S50" s="4"/>
    </row>
    <row r="51" spans="2:19" ht="20.100000000000001" customHeight="1" x14ac:dyDescent="0.2">
      <c r="B51" s="20"/>
      <c r="C51" s="22"/>
      <c r="D51" s="20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6"/>
      <c r="S51" s="4"/>
    </row>
    <row r="52" spans="2:19" ht="30.2" customHeight="1" x14ac:dyDescent="0.2">
      <c r="E52" s="16"/>
      <c r="S52" s="116"/>
    </row>
    <row r="53" spans="2:19" ht="20.100000000000001" customHeight="1" x14ac:dyDescent="0.2">
      <c r="B53" s="465" t="s">
        <v>51</v>
      </c>
      <c r="C53" s="44" t="s">
        <v>52</v>
      </c>
      <c r="D53" s="45"/>
      <c r="E53" s="45"/>
      <c r="F53" s="45"/>
      <c r="G53" s="45"/>
      <c r="H53" s="45"/>
      <c r="I53" s="45"/>
      <c r="J53" s="46"/>
      <c r="K53" s="44" t="s">
        <v>232</v>
      </c>
      <c r="L53" s="45"/>
      <c r="M53" s="45"/>
      <c r="N53" s="45"/>
      <c r="O53" s="462" t="s">
        <v>53</v>
      </c>
      <c r="P53" s="463"/>
      <c r="Q53" s="463"/>
      <c r="R53" s="464"/>
      <c r="S53" s="63"/>
    </row>
    <row r="54" spans="2:19" ht="20.100000000000001" customHeight="1" x14ac:dyDescent="0.2">
      <c r="B54" s="19"/>
      <c r="C54" s="9"/>
      <c r="D54" s="10"/>
      <c r="E54" s="10"/>
      <c r="F54" s="10"/>
      <c r="G54" s="10"/>
      <c r="H54" s="10"/>
      <c r="I54" s="10"/>
      <c r="J54" s="11"/>
      <c r="K54" s="9"/>
      <c r="L54" s="10"/>
      <c r="M54" s="10"/>
      <c r="N54" s="10"/>
      <c r="O54" s="9"/>
      <c r="P54" s="10"/>
      <c r="Q54" s="10"/>
      <c r="R54" s="11"/>
      <c r="S54" s="16"/>
    </row>
    <row r="55" spans="2:19" ht="20.100000000000001" customHeight="1" x14ac:dyDescent="0.2">
      <c r="B55" s="19"/>
      <c r="C55" s="9"/>
      <c r="D55" s="10"/>
      <c r="E55" s="10"/>
      <c r="F55" s="10"/>
      <c r="G55" s="10"/>
      <c r="H55" s="10"/>
      <c r="I55" s="10"/>
      <c r="J55" s="11"/>
      <c r="K55" s="9"/>
      <c r="L55" s="10"/>
      <c r="M55" s="10"/>
      <c r="N55" s="10"/>
      <c r="O55" s="9"/>
      <c r="P55" s="10"/>
      <c r="Q55" s="10"/>
      <c r="R55" s="11"/>
      <c r="S55" s="16"/>
    </row>
    <row r="56" spans="2:19" ht="20.100000000000001" customHeight="1" x14ac:dyDescent="0.2">
      <c r="B56" s="19"/>
      <c r="C56" s="9"/>
      <c r="D56" s="10"/>
      <c r="E56" s="10"/>
      <c r="F56" s="10"/>
      <c r="G56" s="10"/>
      <c r="H56" s="10"/>
      <c r="I56" s="10"/>
      <c r="J56" s="11"/>
      <c r="K56" s="9"/>
      <c r="L56" s="10"/>
      <c r="M56" s="10"/>
      <c r="N56" s="10"/>
      <c r="O56" s="9"/>
      <c r="P56" s="10"/>
      <c r="Q56" s="10"/>
      <c r="R56" s="11"/>
      <c r="S56" s="16"/>
    </row>
    <row r="57" spans="2:19" ht="20.100000000000001" customHeight="1" x14ac:dyDescent="0.2">
      <c r="B57" s="19"/>
      <c r="C57" s="9"/>
      <c r="D57" s="10"/>
      <c r="E57" s="10"/>
      <c r="F57" s="10"/>
      <c r="G57" s="10"/>
      <c r="H57" s="10"/>
      <c r="I57" s="10"/>
      <c r="J57" s="11"/>
      <c r="K57" s="9"/>
      <c r="L57" s="10"/>
      <c r="M57" s="10"/>
      <c r="N57" s="10"/>
      <c r="O57" s="9"/>
      <c r="P57" s="10"/>
      <c r="Q57" s="10"/>
      <c r="R57" s="11"/>
      <c r="S57" s="16"/>
    </row>
    <row r="58" spans="2:19" ht="20.100000000000001" customHeight="1" x14ac:dyDescent="0.2">
      <c r="B58" s="19"/>
      <c r="C58" s="9"/>
      <c r="D58" s="10"/>
      <c r="E58" s="10"/>
      <c r="F58" s="10"/>
      <c r="G58" s="10"/>
      <c r="H58" s="10"/>
      <c r="I58" s="10"/>
      <c r="J58" s="11"/>
      <c r="K58" s="9"/>
      <c r="L58" s="10"/>
      <c r="M58" s="10"/>
      <c r="N58" s="10"/>
      <c r="O58" s="9"/>
      <c r="P58" s="10"/>
      <c r="Q58" s="10"/>
      <c r="R58" s="11"/>
      <c r="S58" s="16"/>
    </row>
    <row r="59" spans="2:19" ht="20.100000000000001" customHeight="1" x14ac:dyDescent="0.2"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</row>
    <row r="60" spans="2:19" ht="20.100000000000001" customHeight="1" x14ac:dyDescent="0.2">
      <c r="S60" s="116"/>
    </row>
    <row r="61" spans="2:19" ht="26.25" customHeight="1" x14ac:dyDescent="0.2">
      <c r="B61" s="95" t="s">
        <v>236</v>
      </c>
      <c r="C61" s="96"/>
      <c r="D61" s="96"/>
      <c r="E61" s="96"/>
      <c r="F61" s="96"/>
      <c r="G61" s="96"/>
      <c r="H61" s="96"/>
      <c r="I61" s="96"/>
      <c r="J61" s="96"/>
      <c r="K61" s="96" t="s">
        <v>243</v>
      </c>
      <c r="L61" s="96"/>
      <c r="M61" s="96"/>
      <c r="N61" s="96" t="s">
        <v>244</v>
      </c>
      <c r="O61" s="96"/>
      <c r="P61" s="96"/>
      <c r="Q61" s="96"/>
      <c r="R61" s="97"/>
      <c r="S61" s="117"/>
    </row>
    <row r="62" spans="2:19" ht="27.75" customHeight="1" x14ac:dyDescent="0.2">
      <c r="B62" s="98" t="s">
        <v>235</v>
      </c>
      <c r="C62" s="99"/>
      <c r="D62" s="99"/>
      <c r="E62" s="99"/>
      <c r="F62" s="99"/>
      <c r="G62" s="99"/>
      <c r="H62" s="99"/>
      <c r="I62" s="99"/>
      <c r="J62" s="99"/>
      <c r="K62" s="99" t="s">
        <v>237</v>
      </c>
      <c r="L62" s="99"/>
      <c r="M62" s="99"/>
      <c r="N62" s="99" t="s">
        <v>238</v>
      </c>
      <c r="O62" s="99"/>
      <c r="P62" s="99" t="s">
        <v>266</v>
      </c>
      <c r="Q62" s="99"/>
      <c r="R62" s="226"/>
      <c r="S62" s="118"/>
    </row>
    <row r="63" spans="2:19" s="4" customFormat="1" ht="20.100000000000001" customHeight="1" x14ac:dyDescent="0.2">
      <c r="B63" s="106" t="s">
        <v>284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</row>
    <row r="64" spans="2:19" s="4" customFormat="1" ht="20.100000000000001" customHeight="1" x14ac:dyDescent="0.2"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</row>
    <row r="65" spans="2:19" ht="20.100000000000001" customHeight="1" x14ac:dyDescent="0.2">
      <c r="B65" s="108" t="s">
        <v>241</v>
      </c>
      <c r="C65" s="109" t="s">
        <v>16</v>
      </c>
      <c r="D65" s="108"/>
      <c r="E65" s="110"/>
      <c r="F65" s="108"/>
      <c r="G65" s="631">
        <f>INPUT!C31</f>
        <v>170</v>
      </c>
      <c r="H65" s="108" t="s">
        <v>381</v>
      </c>
      <c r="I65" s="108"/>
      <c r="J65" s="108"/>
      <c r="K65" s="108"/>
      <c r="L65" s="108" t="s">
        <v>340</v>
      </c>
      <c r="M65" s="108"/>
      <c r="N65" s="633">
        <f>INPUT!C32</f>
        <v>0</v>
      </c>
      <c r="O65" s="634" t="s">
        <v>450</v>
      </c>
      <c r="P65" s="632"/>
      <c r="Q65" s="86"/>
      <c r="R65" s="88"/>
      <c r="S65" s="88"/>
    </row>
    <row r="66" spans="2:19" ht="20.100000000000001" customHeight="1" x14ac:dyDescent="0.2">
      <c r="B66" s="108"/>
      <c r="C66" s="109"/>
      <c r="D66" s="108"/>
      <c r="E66" s="110"/>
      <c r="F66" s="108"/>
      <c r="G66" s="108"/>
      <c r="H66" s="108"/>
      <c r="I66" s="108"/>
      <c r="J66" s="108"/>
      <c r="K66" s="108"/>
      <c r="L66" s="86"/>
      <c r="M66" s="86"/>
      <c r="N66" s="86"/>
      <c r="O66" s="86"/>
      <c r="P66" s="86"/>
      <c r="Q66" s="86"/>
      <c r="R66" s="88"/>
      <c r="S66" s="126"/>
    </row>
    <row r="67" spans="2:19" ht="20.100000000000001" customHeight="1" x14ac:dyDescent="0.2">
      <c r="B67" s="100" t="s">
        <v>245</v>
      </c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7"/>
      <c r="S67" s="117"/>
    </row>
    <row r="68" spans="2:19" ht="20.100000000000001" customHeight="1" x14ac:dyDescent="0.2">
      <c r="B68" s="101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3"/>
      <c r="S68" s="117"/>
    </row>
    <row r="69" spans="2:19" ht="20.100000000000001" customHeight="1" x14ac:dyDescent="0.2">
      <c r="B69" s="101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3"/>
      <c r="S69" s="117"/>
    </row>
    <row r="70" spans="2:19" ht="20.100000000000001" customHeight="1" x14ac:dyDescent="0.2">
      <c r="B70" s="101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3"/>
      <c r="S70" s="117"/>
    </row>
    <row r="71" spans="2:19" ht="20.100000000000001" customHeight="1" x14ac:dyDescent="0.2">
      <c r="B71" s="101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3"/>
      <c r="S71" s="117"/>
    </row>
    <row r="72" spans="2:19" ht="20.100000000000001" customHeight="1" x14ac:dyDescent="0.2">
      <c r="B72" s="101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3"/>
      <c r="S72" s="117"/>
    </row>
    <row r="73" spans="2:19" ht="20.100000000000001" customHeight="1" x14ac:dyDescent="0.2">
      <c r="B73" s="104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105"/>
      <c r="S73" s="117"/>
    </row>
    <row r="74" spans="2:19" ht="20.100000000000001" customHeight="1" x14ac:dyDescent="0.2">
      <c r="B74" s="181" t="s">
        <v>285</v>
      </c>
      <c r="S74" s="126"/>
    </row>
    <row r="75" spans="2:19" ht="30" customHeight="1" x14ac:dyDescent="0.2">
      <c r="B75" s="78" t="s">
        <v>54</v>
      </c>
      <c r="C75" s="82" t="s">
        <v>16</v>
      </c>
      <c r="D75" s="79"/>
      <c r="E75" s="79"/>
      <c r="F75" s="79"/>
      <c r="G75" s="79"/>
      <c r="H75" s="79"/>
      <c r="I75" s="79"/>
      <c r="J75" s="79"/>
      <c r="K75" s="78" t="s">
        <v>55</v>
      </c>
      <c r="L75" s="79"/>
      <c r="M75" s="79"/>
      <c r="N75" s="79"/>
      <c r="O75" s="78" t="s">
        <v>56</v>
      </c>
      <c r="S75" s="126"/>
    </row>
    <row r="76" spans="2:19" ht="24" customHeight="1" x14ac:dyDescent="0.2">
      <c r="B76" s="78" t="s">
        <v>246</v>
      </c>
      <c r="C76" s="72" t="s">
        <v>16</v>
      </c>
      <c r="E76" s="21"/>
      <c r="F76" s="21"/>
      <c r="G76" s="21"/>
      <c r="H76" s="21"/>
      <c r="I76" s="21"/>
      <c r="J76" s="21"/>
      <c r="K76" s="21"/>
      <c r="L76" s="21"/>
      <c r="M76" s="21"/>
    </row>
    <row r="78" spans="2:19" ht="20.100000000000001" customHeight="1" x14ac:dyDescent="0.2">
      <c r="R78" s="444" t="s">
        <v>198</v>
      </c>
      <c r="S78" s="71"/>
    </row>
    <row r="79" spans="2:19" ht="20.100000000000001" customHeight="1" x14ac:dyDescent="0.2">
      <c r="B79" s="115" t="s">
        <v>58</v>
      </c>
      <c r="S79" s="116"/>
    </row>
    <row r="80" spans="2:19" ht="20.100000000000001" customHeight="1" x14ac:dyDescent="0.2">
      <c r="S80" s="116"/>
    </row>
    <row r="81" spans="2:25" ht="20.100000000000001" customHeight="1" x14ac:dyDescent="0.2">
      <c r="B81" s="90" t="s">
        <v>59</v>
      </c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8"/>
      <c r="S81" s="126"/>
    </row>
    <row r="82" spans="2:25" ht="30" customHeight="1" x14ac:dyDescent="0.2">
      <c r="B82" s="114" t="s">
        <v>60</v>
      </c>
      <c r="C82" s="111"/>
      <c r="D82" s="112" t="s">
        <v>63</v>
      </c>
      <c r="E82" s="112"/>
      <c r="F82" s="112"/>
      <c r="G82" s="112"/>
      <c r="H82" s="112"/>
      <c r="I82" s="113"/>
      <c r="J82" s="112"/>
      <c r="K82" s="112" t="s">
        <v>65</v>
      </c>
      <c r="L82" s="112"/>
      <c r="M82" s="113"/>
      <c r="N82" s="111"/>
      <c r="O82" s="10" t="s">
        <v>66</v>
      </c>
      <c r="P82" s="10"/>
      <c r="Q82" s="10"/>
      <c r="R82" s="127" t="s">
        <v>64</v>
      </c>
      <c r="S82" s="87"/>
      <c r="T82" s="87"/>
      <c r="U82" s="87"/>
      <c r="V82" s="87"/>
      <c r="W82" s="87"/>
      <c r="Y82" s="89"/>
    </row>
    <row r="83" spans="2:25" ht="20.100000000000001" customHeight="1" x14ac:dyDescent="0.2">
      <c r="B83" s="114"/>
      <c r="C83" s="111"/>
      <c r="D83" s="112"/>
      <c r="E83" s="112"/>
      <c r="F83" s="112"/>
      <c r="G83" s="112"/>
      <c r="H83" s="112"/>
      <c r="I83" s="113"/>
      <c r="J83" s="112"/>
      <c r="K83" s="112"/>
      <c r="L83" s="112"/>
      <c r="M83" s="113"/>
      <c r="N83" s="111"/>
      <c r="O83" s="10"/>
      <c r="P83" s="10"/>
      <c r="Q83" s="10"/>
      <c r="R83" s="114"/>
      <c r="S83" s="87"/>
      <c r="T83" s="87"/>
      <c r="U83" s="87"/>
      <c r="V83" s="87"/>
      <c r="W83" s="87"/>
    </row>
    <row r="84" spans="2:25" ht="20.100000000000001" customHeight="1" x14ac:dyDescent="0.2">
      <c r="B84" s="114"/>
      <c r="C84" s="111"/>
      <c r="D84" s="112"/>
      <c r="E84" s="112"/>
      <c r="F84" s="112"/>
      <c r="G84" s="112"/>
      <c r="H84" s="112"/>
      <c r="I84" s="113"/>
      <c r="J84" s="112"/>
      <c r="K84" s="112"/>
      <c r="L84" s="112"/>
      <c r="M84" s="113"/>
      <c r="N84" s="111"/>
      <c r="O84" s="10"/>
      <c r="P84" s="10"/>
      <c r="Q84" s="10"/>
      <c r="R84" s="114"/>
      <c r="S84" s="87"/>
      <c r="T84" s="87"/>
      <c r="U84" s="87"/>
      <c r="V84" s="87"/>
      <c r="W84" s="87"/>
    </row>
    <row r="85" spans="2:25" ht="20.100000000000001" customHeight="1" x14ac:dyDescent="0.2">
      <c r="B85" s="114"/>
      <c r="C85" s="111"/>
      <c r="D85" s="112"/>
      <c r="E85" s="112"/>
      <c r="F85" s="112"/>
      <c r="G85" s="112"/>
      <c r="H85" s="112"/>
      <c r="I85" s="113"/>
      <c r="J85" s="112"/>
      <c r="K85" s="112"/>
      <c r="L85" s="112"/>
      <c r="M85" s="113"/>
      <c r="N85" s="111"/>
      <c r="O85" s="10"/>
      <c r="P85" s="10"/>
      <c r="Q85" s="10"/>
      <c r="R85" s="114"/>
      <c r="S85" s="87"/>
      <c r="T85" s="87"/>
      <c r="U85" s="87"/>
      <c r="V85" s="87"/>
      <c r="W85" s="87"/>
    </row>
    <row r="86" spans="2:25" ht="20.100000000000001" customHeight="1" x14ac:dyDescent="0.2">
      <c r="B86" s="114"/>
      <c r="C86" s="111"/>
      <c r="D86" s="112"/>
      <c r="E86" s="112"/>
      <c r="F86" s="112"/>
      <c r="G86" s="112"/>
      <c r="H86" s="112"/>
      <c r="I86" s="113"/>
      <c r="J86" s="112"/>
      <c r="K86" s="112"/>
      <c r="L86" s="112"/>
      <c r="M86" s="113"/>
      <c r="N86" s="111"/>
      <c r="O86" s="10"/>
      <c r="P86" s="10"/>
      <c r="Q86" s="10"/>
      <c r="R86" s="114"/>
      <c r="S86" s="87"/>
      <c r="T86" s="87"/>
      <c r="U86" s="87"/>
      <c r="V86" s="87"/>
      <c r="W86" s="87"/>
    </row>
    <row r="87" spans="2:25" ht="20.100000000000001" customHeight="1" x14ac:dyDescent="0.2">
      <c r="B87" s="181"/>
      <c r="S87" s="116"/>
    </row>
    <row r="88" spans="2:25" ht="20.100000000000001" customHeight="1" x14ac:dyDescent="0.2">
      <c r="T88" s="116"/>
    </row>
    <row r="89" spans="2:25" ht="20.100000000000001" customHeight="1" x14ac:dyDescent="0.2">
      <c r="B89" s="194" t="s">
        <v>335</v>
      </c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6"/>
      <c r="T89" s="116"/>
    </row>
    <row r="90" spans="2:25" ht="30.75" customHeight="1" x14ac:dyDescent="0.2">
      <c r="B90" s="188" t="s">
        <v>60</v>
      </c>
      <c r="C90" s="188" t="s">
        <v>67</v>
      </c>
      <c r="D90" s="190"/>
      <c r="E90" s="190"/>
      <c r="F90" s="191"/>
      <c r="G90" s="227"/>
      <c r="H90" s="188" t="s">
        <v>68</v>
      </c>
      <c r="I90" s="190"/>
      <c r="J90" s="191"/>
      <c r="K90" s="190"/>
      <c r="L90" s="915" t="s">
        <v>69</v>
      </c>
      <c r="M90" s="916"/>
      <c r="N90" s="917"/>
      <c r="O90" s="915" t="s">
        <v>239</v>
      </c>
      <c r="P90" s="916"/>
      <c r="Q90" s="228"/>
      <c r="R90" s="196"/>
    </row>
    <row r="91" spans="2:25" ht="20.100000000000001" customHeight="1" x14ac:dyDescent="0.2">
      <c r="B91" s="229"/>
      <c r="C91" s="230"/>
      <c r="D91" s="231"/>
      <c r="E91" s="204"/>
      <c r="F91" s="204"/>
      <c r="G91" s="232"/>
      <c r="H91" s="188"/>
      <c r="I91" s="190"/>
      <c r="J91" s="190"/>
      <c r="K91" s="190"/>
      <c r="L91" s="188"/>
      <c r="M91" s="190"/>
      <c r="N91" s="191"/>
      <c r="O91" s="188"/>
      <c r="P91" s="190"/>
      <c r="Q91" s="190"/>
      <c r="R91" s="196"/>
    </row>
    <row r="92" spans="2:25" ht="20.100000000000001" customHeight="1" x14ac:dyDescent="0.2">
      <c r="B92" s="229"/>
      <c r="C92" s="229"/>
      <c r="D92" s="233"/>
      <c r="E92" s="190"/>
      <c r="F92" s="190"/>
      <c r="G92" s="234"/>
      <c r="H92" s="202"/>
      <c r="I92" s="204"/>
      <c r="J92" s="204"/>
      <c r="K92" s="204"/>
      <c r="L92" s="188"/>
      <c r="M92" s="190"/>
      <c r="N92" s="191"/>
      <c r="O92" s="188"/>
      <c r="P92" s="190"/>
      <c r="Q92" s="190"/>
      <c r="R92" s="196"/>
    </row>
    <row r="93" spans="2:25" ht="20.100000000000001" customHeight="1" x14ac:dyDescent="0.2">
      <c r="B93" s="229"/>
      <c r="C93" s="229"/>
      <c r="D93" s="233"/>
      <c r="E93" s="190"/>
      <c r="F93" s="190"/>
      <c r="G93" s="191"/>
      <c r="H93" s="188"/>
      <c r="I93" s="190"/>
      <c r="J93" s="190"/>
      <c r="K93" s="190"/>
      <c r="L93" s="188"/>
      <c r="M93" s="190"/>
      <c r="N93" s="191"/>
      <c r="O93" s="202"/>
      <c r="P93" s="204"/>
      <c r="Q93" s="204"/>
      <c r="R93" s="196"/>
    </row>
    <row r="94" spans="2:25" ht="20.100000000000001" customHeight="1" x14ac:dyDescent="0.2">
      <c r="B94" s="229"/>
      <c r="C94" s="235"/>
      <c r="D94" s="236"/>
      <c r="E94" s="209"/>
      <c r="F94" s="209"/>
      <c r="G94" s="237"/>
      <c r="H94" s="207"/>
      <c r="I94" s="209"/>
      <c r="J94" s="209"/>
      <c r="K94" s="209"/>
      <c r="L94" s="188"/>
      <c r="M94" s="190"/>
      <c r="N94" s="191"/>
      <c r="O94" s="188"/>
      <c r="P94" s="190"/>
      <c r="Q94" s="190"/>
      <c r="R94" s="196"/>
    </row>
    <row r="95" spans="2:25" ht="20.100000000000001" customHeight="1" x14ac:dyDescent="0.2">
      <c r="B95" s="312" t="s">
        <v>336</v>
      </c>
      <c r="C95" s="231"/>
      <c r="D95" s="231"/>
      <c r="E95" s="204"/>
      <c r="F95" s="204"/>
      <c r="G95" s="204"/>
      <c r="H95" s="204"/>
      <c r="I95" s="204"/>
      <c r="J95" s="204"/>
      <c r="K95" s="204"/>
      <c r="L95" s="204"/>
      <c r="M95" s="204"/>
      <c r="N95" s="204"/>
      <c r="O95" s="204"/>
      <c r="P95" s="204"/>
      <c r="Q95" s="204"/>
      <c r="R95" s="204"/>
      <c r="S95" s="16"/>
      <c r="T95" s="16"/>
    </row>
    <row r="96" spans="2:25" ht="20.100000000000001" customHeight="1" x14ac:dyDescent="0.2">
      <c r="T96" s="116"/>
    </row>
    <row r="97" spans="2:19" ht="20.100000000000001" customHeight="1" x14ac:dyDescent="0.2">
      <c r="B97" s="47" t="s">
        <v>272</v>
      </c>
      <c r="S97" s="116"/>
    </row>
    <row r="98" spans="2:19" ht="20.100000000000001" customHeight="1" x14ac:dyDescent="0.2">
      <c r="B98" s="938" t="s">
        <v>51</v>
      </c>
      <c r="C98" s="938"/>
      <c r="D98" s="938"/>
      <c r="E98" s="938" t="s">
        <v>72</v>
      </c>
      <c r="F98" s="938"/>
      <c r="G98" s="938"/>
      <c r="H98" s="938"/>
      <c r="I98" s="938"/>
      <c r="J98" s="938"/>
      <c r="K98" s="938" t="s">
        <v>67</v>
      </c>
      <c r="L98" s="938"/>
      <c r="M98" s="938"/>
      <c r="N98" s="938"/>
      <c r="O98" s="939" t="s">
        <v>71</v>
      </c>
      <c r="P98" s="940"/>
      <c r="Q98" s="940"/>
      <c r="R98" s="941"/>
      <c r="S98" s="16"/>
    </row>
    <row r="99" spans="2:19" ht="20.100000000000001" customHeight="1" x14ac:dyDescent="0.2">
      <c r="B99" s="942" t="s">
        <v>454</v>
      </c>
      <c r="C99" s="943"/>
      <c r="D99" s="944"/>
      <c r="E99" s="945"/>
      <c r="F99" s="940"/>
      <c r="G99" s="940"/>
      <c r="H99" s="940"/>
      <c r="I99" s="940"/>
      <c r="J99" s="941"/>
      <c r="K99" s="939"/>
      <c r="L99" s="940"/>
      <c r="M99" s="940"/>
      <c r="N99" s="941"/>
      <c r="O99" s="9"/>
      <c r="P99" s="10"/>
      <c r="Q99" s="10"/>
      <c r="R99" s="640"/>
      <c r="S99" s="16"/>
    </row>
    <row r="100" spans="2:19" ht="20.100000000000001" customHeight="1" x14ac:dyDescent="0.2">
      <c r="B100" s="950"/>
      <c r="C100" s="943"/>
      <c r="D100" s="944"/>
      <c r="E100" s="939"/>
      <c r="F100" s="940"/>
      <c r="G100" s="940"/>
      <c r="H100" s="940"/>
      <c r="I100" s="940"/>
      <c r="J100" s="941"/>
      <c r="K100" s="939"/>
      <c r="L100" s="940"/>
      <c r="M100" s="940"/>
      <c r="N100" s="941"/>
      <c r="O100" s="9"/>
      <c r="P100" s="10"/>
      <c r="Q100" s="10"/>
      <c r="R100" s="11"/>
      <c r="S100" s="16"/>
    </row>
    <row r="101" spans="2:19" ht="20.100000000000001" customHeight="1" x14ac:dyDescent="0.2">
      <c r="B101" s="950"/>
      <c r="C101" s="943"/>
      <c r="D101" s="944"/>
      <c r="E101" s="939"/>
      <c r="F101" s="940"/>
      <c r="G101" s="940"/>
      <c r="H101" s="940"/>
      <c r="I101" s="940"/>
      <c r="J101" s="941"/>
      <c r="K101" s="939"/>
      <c r="L101" s="940"/>
      <c r="M101" s="940"/>
      <c r="N101" s="941"/>
      <c r="O101" s="9"/>
      <c r="P101" s="10"/>
      <c r="Q101" s="10"/>
      <c r="R101" s="11"/>
      <c r="S101" s="16"/>
    </row>
    <row r="102" spans="2:19" ht="20.100000000000001" customHeight="1" x14ac:dyDescent="0.2">
      <c r="B102" s="950"/>
      <c r="C102" s="943"/>
      <c r="D102" s="944"/>
      <c r="E102" s="939"/>
      <c r="F102" s="940"/>
      <c r="G102" s="940"/>
      <c r="H102" s="940"/>
      <c r="I102" s="940"/>
      <c r="J102" s="941"/>
      <c r="K102" s="939"/>
      <c r="L102" s="940"/>
      <c r="M102" s="940"/>
      <c r="N102" s="941"/>
      <c r="O102" s="9"/>
      <c r="P102" s="10"/>
      <c r="Q102" s="10"/>
      <c r="R102" s="11"/>
      <c r="S102" s="16"/>
    </row>
    <row r="103" spans="2:19" ht="20.100000000000001" customHeight="1" x14ac:dyDescent="0.2">
      <c r="S103" s="116"/>
    </row>
    <row r="104" spans="2:19" ht="20.100000000000001" customHeight="1" x14ac:dyDescent="0.2">
      <c r="B104" s="100" t="s">
        <v>245</v>
      </c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48"/>
      <c r="S104" s="116"/>
    </row>
    <row r="105" spans="2:19" ht="20.100000000000001" customHeight="1" x14ac:dyDescent="0.2">
      <c r="B105" s="149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50"/>
      <c r="S105" s="4"/>
    </row>
    <row r="106" spans="2:19" ht="20.100000000000001" customHeight="1" x14ac:dyDescent="0.2">
      <c r="B106" s="140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2"/>
      <c r="S106" s="4"/>
    </row>
    <row r="107" spans="2:19" ht="20.100000000000001" customHeight="1" x14ac:dyDescent="0.2">
      <c r="B107" s="151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8"/>
      <c r="S107" s="4"/>
    </row>
    <row r="108" spans="2:19" ht="20.100000000000001" customHeight="1" x14ac:dyDescent="0.2">
      <c r="S108" s="116"/>
    </row>
    <row r="109" spans="2:19" ht="20.100000000000001" customHeight="1" x14ac:dyDescent="0.2">
      <c r="B109" s="78" t="s">
        <v>286</v>
      </c>
      <c r="C109" s="79"/>
      <c r="D109" s="78" t="s">
        <v>16</v>
      </c>
      <c r="E109" s="79"/>
      <c r="F109" s="79"/>
      <c r="G109" s="79"/>
      <c r="H109" s="79"/>
      <c r="I109" s="79"/>
      <c r="J109" s="79"/>
      <c r="K109" s="78" t="s">
        <v>55</v>
      </c>
      <c r="L109" s="79"/>
      <c r="M109" s="79"/>
      <c r="N109" s="79"/>
      <c r="O109" s="78" t="s">
        <v>56</v>
      </c>
    </row>
    <row r="110" spans="2:19" ht="20.100000000000001" customHeight="1" x14ac:dyDescent="0.2">
      <c r="B110" s="78" t="s">
        <v>247</v>
      </c>
      <c r="C110" s="79"/>
      <c r="D110" s="78" t="s">
        <v>16</v>
      </c>
      <c r="E110" s="35"/>
      <c r="F110" s="21"/>
      <c r="G110" s="21"/>
      <c r="H110" s="21"/>
      <c r="I110" s="21"/>
      <c r="J110" s="21"/>
      <c r="K110" s="59"/>
      <c r="L110" s="21"/>
      <c r="M110" s="21"/>
      <c r="O110" s="47"/>
    </row>
    <row r="111" spans="2:19" ht="20.100000000000001" customHeight="1" x14ac:dyDescent="0.2">
      <c r="B111" s="78"/>
      <c r="C111" s="79"/>
      <c r="D111" s="79"/>
      <c r="E111" s="30"/>
      <c r="F111" s="16"/>
      <c r="G111" s="16"/>
      <c r="H111" s="16"/>
      <c r="I111" s="16"/>
      <c r="J111" s="16"/>
      <c r="K111" s="53"/>
      <c r="L111" s="16"/>
      <c r="M111" s="16"/>
      <c r="O111" s="47"/>
      <c r="R111" s="444" t="s">
        <v>73</v>
      </c>
    </row>
    <row r="112" spans="2:19" ht="27.75" customHeight="1" x14ac:dyDescent="0.2">
      <c r="R112" s="158"/>
      <c r="S112" s="132"/>
    </row>
    <row r="113" spans="2:18" ht="20.100000000000001" customHeight="1" x14ac:dyDescent="0.2">
      <c r="B113" s="115" t="s">
        <v>75</v>
      </c>
    </row>
    <row r="114" spans="2:18" ht="14.25" customHeight="1" x14ac:dyDescent="0.2">
      <c r="B114" s="115"/>
    </row>
    <row r="115" spans="2:18" s="4" customFormat="1" ht="20.100000000000001" customHeight="1" x14ac:dyDescent="0.2">
      <c r="B115" s="311" t="s">
        <v>91</v>
      </c>
      <c r="C115" s="41" t="s">
        <v>16</v>
      </c>
      <c r="D115" s="16"/>
      <c r="E115" s="16"/>
      <c r="F115" s="16"/>
      <c r="G115" s="53" t="s">
        <v>92</v>
      </c>
      <c r="H115" s="53"/>
      <c r="I115" s="53"/>
      <c r="J115" s="53"/>
      <c r="K115" s="133" t="s">
        <v>93</v>
      </c>
      <c r="L115" s="53"/>
      <c r="M115" s="53"/>
      <c r="N115" s="53"/>
      <c r="O115" s="53" t="s">
        <v>248</v>
      </c>
      <c r="P115" s="53"/>
      <c r="Q115" s="16"/>
      <c r="R115" s="16"/>
    </row>
    <row r="116" spans="2:18" ht="20.100000000000001" customHeight="1" x14ac:dyDescent="0.2">
      <c r="B116" s="176" t="s">
        <v>94</v>
      </c>
    </row>
    <row r="117" spans="2:18" ht="20.100000000000001" customHeight="1" x14ac:dyDescent="0.2">
      <c r="B117" s="12" t="s">
        <v>95</v>
      </c>
      <c r="C117" s="50" t="s">
        <v>16</v>
      </c>
      <c r="D117" s="13"/>
      <c r="E117" s="13"/>
      <c r="F117" s="13"/>
      <c r="G117" s="13" t="s">
        <v>99</v>
      </c>
      <c r="H117" s="13"/>
      <c r="I117" s="13"/>
      <c r="J117" s="13"/>
      <c r="K117" s="13" t="s">
        <v>106</v>
      </c>
      <c r="L117" s="13"/>
      <c r="M117" s="13"/>
      <c r="N117" s="13" t="s">
        <v>462</v>
      </c>
      <c r="O117" s="13" t="s">
        <v>107</v>
      </c>
      <c r="P117" s="13"/>
      <c r="Q117" s="410" t="s">
        <v>140</v>
      </c>
      <c r="R117" s="62" t="s">
        <v>112</v>
      </c>
    </row>
    <row r="118" spans="2:18" ht="20.100000000000001" customHeight="1" x14ac:dyDescent="0.2">
      <c r="B118" s="15" t="s">
        <v>96</v>
      </c>
      <c r="C118" s="51" t="s">
        <v>16</v>
      </c>
      <c r="D118" s="16"/>
      <c r="E118" s="16"/>
      <c r="F118" s="16"/>
      <c r="G118" s="16" t="s">
        <v>100</v>
      </c>
      <c r="H118" s="16"/>
      <c r="I118" s="16"/>
      <c r="J118" s="16"/>
      <c r="K118" s="16" t="s">
        <v>105</v>
      </c>
      <c r="L118" s="16"/>
      <c r="M118" s="16"/>
      <c r="N118" s="16"/>
      <c r="O118" s="16" t="s">
        <v>108</v>
      </c>
      <c r="P118" s="16"/>
      <c r="Q118" s="16"/>
      <c r="R118" s="49" t="s">
        <v>111</v>
      </c>
    </row>
    <row r="119" spans="2:18" ht="20.100000000000001" customHeight="1" x14ac:dyDescent="0.2">
      <c r="B119" s="15" t="s">
        <v>97</v>
      </c>
      <c r="C119" s="51"/>
      <c r="D119" s="16"/>
      <c r="E119" s="16"/>
      <c r="F119" s="16"/>
      <c r="G119" s="16" t="s">
        <v>101</v>
      </c>
      <c r="H119" s="16"/>
      <c r="I119" s="16" t="s">
        <v>462</v>
      </c>
      <c r="J119" s="16"/>
      <c r="K119" s="16" t="s">
        <v>104</v>
      </c>
      <c r="L119" s="16"/>
      <c r="M119" s="16"/>
      <c r="N119" s="16"/>
      <c r="O119" s="16" t="s">
        <v>33</v>
      </c>
      <c r="P119" s="16"/>
      <c r="Q119" s="16"/>
      <c r="R119" s="49" t="s">
        <v>40</v>
      </c>
    </row>
    <row r="120" spans="2:18" ht="31.5" customHeight="1" x14ac:dyDescent="0.2">
      <c r="B120" s="20" t="s">
        <v>98</v>
      </c>
      <c r="C120" s="52" t="s">
        <v>16</v>
      </c>
      <c r="D120" s="21"/>
      <c r="E120" s="21" t="s">
        <v>462</v>
      </c>
      <c r="F120" s="21"/>
      <c r="G120" s="21" t="s">
        <v>102</v>
      </c>
      <c r="H120" s="21"/>
      <c r="I120" s="21"/>
      <c r="J120" s="21"/>
      <c r="K120" s="21" t="s">
        <v>103</v>
      </c>
      <c r="L120" s="21"/>
      <c r="M120" s="21"/>
      <c r="N120" s="646" t="s">
        <v>140</v>
      </c>
      <c r="O120" s="21" t="s">
        <v>109</v>
      </c>
      <c r="P120" s="21"/>
      <c r="Q120" s="21"/>
      <c r="R120" s="130" t="s">
        <v>110</v>
      </c>
    </row>
    <row r="121" spans="2:18" ht="15.75" customHeight="1" x14ac:dyDescent="0.25">
      <c r="B121" s="16"/>
      <c r="C121" s="41"/>
      <c r="D121" s="16"/>
      <c r="E121" s="16"/>
      <c r="F121" s="16"/>
      <c r="G121" s="16"/>
      <c r="H121" s="16"/>
      <c r="I121" s="16"/>
      <c r="J121" s="16"/>
      <c r="K121" s="440"/>
      <c r="L121" s="16"/>
      <c r="M121" s="16"/>
      <c r="N121" s="16"/>
      <c r="O121" s="16"/>
      <c r="P121" s="16"/>
      <c r="Q121" s="16"/>
      <c r="R121" s="131"/>
    </row>
    <row r="122" spans="2:18" ht="20.100000000000001" customHeight="1" x14ac:dyDescent="0.2">
      <c r="B122" s="107" t="s">
        <v>76</v>
      </c>
    </row>
    <row r="123" spans="2:18" ht="20.100000000000001" customHeight="1" x14ac:dyDescent="0.2">
      <c r="B123" s="443" t="s">
        <v>77</v>
      </c>
      <c r="C123" s="50" t="s">
        <v>16</v>
      </c>
      <c r="D123" s="13"/>
      <c r="E123" s="73"/>
      <c r="F123" s="73"/>
      <c r="G123" s="364">
        <f>INPUT!D34</f>
        <v>5</v>
      </c>
      <c r="H123" s="73"/>
      <c r="I123" s="73"/>
      <c r="J123" s="73"/>
      <c r="K123" s="410" t="s">
        <v>259</v>
      </c>
      <c r="L123" s="93" t="s">
        <v>260</v>
      </c>
      <c r="M123" s="13"/>
      <c r="N123" s="73"/>
      <c r="O123" s="359">
        <f>INPUT!F34</f>
        <v>3</v>
      </c>
      <c r="P123" s="73"/>
      <c r="Q123" s="93" t="s">
        <v>259</v>
      </c>
      <c r="R123" s="3"/>
    </row>
    <row r="124" spans="2:18" s="4" customFormat="1" ht="20.100000000000001" customHeight="1" x14ac:dyDescent="0.2">
      <c r="B124" s="15" t="s">
        <v>78</v>
      </c>
      <c r="C124" s="51" t="s">
        <v>16</v>
      </c>
      <c r="D124" s="16"/>
      <c r="E124" s="16"/>
      <c r="F124" s="16"/>
      <c r="G124" s="16" t="s">
        <v>81</v>
      </c>
      <c r="H124" s="16"/>
      <c r="I124" s="16"/>
      <c r="J124" s="16"/>
      <c r="K124" s="16" t="s">
        <v>82</v>
      </c>
      <c r="L124" s="16"/>
      <c r="M124" s="16"/>
      <c r="N124" s="16" t="s">
        <v>83</v>
      </c>
      <c r="P124" s="16"/>
      <c r="Q124" s="16"/>
      <c r="R124" s="49" t="s">
        <v>84</v>
      </c>
    </row>
    <row r="125" spans="2:18" s="4" customFormat="1" ht="20.100000000000001" customHeight="1" x14ac:dyDescent="0.2">
      <c r="B125" s="15"/>
      <c r="C125" s="51"/>
      <c r="D125" s="16"/>
      <c r="E125" s="16"/>
      <c r="F125" s="16"/>
      <c r="G125" s="16" t="s">
        <v>85</v>
      </c>
      <c r="H125" s="16"/>
      <c r="I125" s="16"/>
      <c r="J125" s="16"/>
      <c r="K125" s="16" t="s">
        <v>86</v>
      </c>
      <c r="L125" s="16"/>
      <c r="M125" s="16" t="s">
        <v>462</v>
      </c>
      <c r="N125" s="16" t="s">
        <v>87</v>
      </c>
      <c r="P125" s="16"/>
      <c r="Q125" s="16"/>
      <c r="R125" s="49" t="s">
        <v>40</v>
      </c>
    </row>
    <row r="126" spans="2:18" s="4" customFormat="1" ht="20.100000000000001" customHeight="1" x14ac:dyDescent="0.2">
      <c r="B126" s="509" t="s">
        <v>79</v>
      </c>
      <c r="C126" s="51" t="s">
        <v>16</v>
      </c>
      <c r="D126" s="16"/>
      <c r="E126" s="159"/>
      <c r="F126" s="159"/>
      <c r="G126" s="364">
        <f>INPUT!D35</f>
        <v>5</v>
      </c>
      <c r="H126" s="159"/>
      <c r="I126" s="159"/>
      <c r="J126" s="159"/>
      <c r="K126" s="16" t="s">
        <v>259</v>
      </c>
      <c r="L126" s="92" t="s">
        <v>260</v>
      </c>
      <c r="M126" s="16"/>
      <c r="N126" s="73"/>
      <c r="O126" s="359">
        <f>INPUT!F35</f>
        <v>3</v>
      </c>
      <c r="P126" s="73"/>
      <c r="Q126" s="93" t="s">
        <v>259</v>
      </c>
      <c r="R126" s="3"/>
    </row>
    <row r="127" spans="2:18" s="4" customFormat="1" ht="20.100000000000001" customHeight="1" x14ac:dyDescent="0.2">
      <c r="B127" s="15" t="s">
        <v>78</v>
      </c>
      <c r="C127" s="51" t="s">
        <v>16</v>
      </c>
      <c r="D127" s="16"/>
      <c r="E127" s="16"/>
      <c r="F127" s="16"/>
      <c r="G127" s="16" t="s">
        <v>81</v>
      </c>
      <c r="H127" s="16"/>
      <c r="I127" s="16"/>
      <c r="J127" s="16"/>
      <c r="K127" s="16" t="s">
        <v>82</v>
      </c>
      <c r="L127" s="16"/>
      <c r="M127" s="16"/>
      <c r="N127" s="16"/>
      <c r="O127" s="16" t="s">
        <v>83</v>
      </c>
      <c r="P127" s="16"/>
      <c r="Q127" s="16"/>
      <c r="R127" s="49" t="s">
        <v>84</v>
      </c>
    </row>
    <row r="128" spans="2:18" s="4" customFormat="1" ht="20.100000000000001" customHeight="1" x14ac:dyDescent="0.2">
      <c r="B128" s="15"/>
      <c r="C128" s="51"/>
      <c r="D128" s="16"/>
      <c r="E128" s="16"/>
      <c r="F128" s="16"/>
      <c r="G128" s="16" t="s">
        <v>85</v>
      </c>
      <c r="H128" s="16"/>
      <c r="I128" s="16"/>
      <c r="J128" s="16"/>
      <c r="K128" s="16" t="s">
        <v>86</v>
      </c>
      <c r="L128" s="16"/>
      <c r="M128" s="16"/>
      <c r="N128" s="16"/>
      <c r="O128" s="16" t="s">
        <v>87</v>
      </c>
      <c r="P128" s="16"/>
      <c r="Q128" s="16"/>
      <c r="R128" s="17" t="s">
        <v>40</v>
      </c>
    </row>
    <row r="129" spans="1:19" s="4" customFormat="1" ht="20.100000000000001" customHeight="1" x14ac:dyDescent="0.2">
      <c r="B129" s="20" t="s">
        <v>80</v>
      </c>
      <c r="C129" s="52" t="s">
        <v>16</v>
      </c>
      <c r="D129" s="21"/>
      <c r="E129" s="21"/>
      <c r="F129" s="21"/>
      <c r="G129" s="21" t="s">
        <v>88</v>
      </c>
      <c r="H129" s="21"/>
      <c r="I129" s="21"/>
      <c r="J129" s="21"/>
      <c r="K129" s="21" t="s">
        <v>89</v>
      </c>
      <c r="L129" s="21"/>
      <c r="M129" s="21"/>
      <c r="N129" s="21"/>
      <c r="O129" s="21" t="s">
        <v>90</v>
      </c>
      <c r="P129" s="21"/>
      <c r="Q129" s="21"/>
      <c r="R129" s="22"/>
    </row>
    <row r="130" spans="1:19" ht="16.5" customHeight="1" x14ac:dyDescent="0.2"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9" ht="20.100000000000001" customHeight="1" x14ac:dyDescent="0.2">
      <c r="A131" s="80"/>
      <c r="B131" s="212" t="s">
        <v>334</v>
      </c>
      <c r="C131" s="213"/>
      <c r="D131" s="213"/>
      <c r="E131" s="213"/>
      <c r="F131" s="213"/>
      <c r="G131" s="213"/>
      <c r="H131" s="213"/>
      <c r="I131" s="213"/>
      <c r="J131" s="213"/>
      <c r="K131" s="214"/>
      <c r="L131" s="214"/>
      <c r="M131" s="214"/>
      <c r="N131" s="214"/>
      <c r="O131" s="214"/>
      <c r="P131" s="213"/>
      <c r="Q131" s="213"/>
      <c r="R131" s="215"/>
      <c r="S131" s="132">
        <f>7.7*6.75</f>
        <v>51.975000000000001</v>
      </c>
    </row>
    <row r="132" spans="1:19" ht="22.5" customHeight="1" x14ac:dyDescent="0.2">
      <c r="B132" s="216" t="s">
        <v>168</v>
      </c>
      <c r="C132" s="217" t="s">
        <v>16</v>
      </c>
      <c r="D132" s="216"/>
      <c r="E132" s="218" t="s">
        <v>344</v>
      </c>
      <c r="F132" s="218"/>
      <c r="G132" s="218"/>
      <c r="H132" s="218"/>
      <c r="I132" s="218"/>
      <c r="J132" s="218"/>
      <c r="K132" s="219" t="str">
        <f>CONCATENATE(INPUT!C45," X ",INPUT!D45,"= ",INPUT!E45," ",INPUT!F45)</f>
        <v>3,5 X 6= 21 M2</v>
      </c>
      <c r="L132" s="219"/>
      <c r="M132" s="219"/>
      <c r="N132" s="219"/>
      <c r="O132" s="219"/>
      <c r="P132" s="219"/>
      <c r="Q132" s="220"/>
      <c r="R132" s="221"/>
    </row>
    <row r="133" spans="1:19" ht="22.5" customHeight="1" x14ac:dyDescent="0.2">
      <c r="B133" s="216"/>
      <c r="C133" s="217"/>
      <c r="D133" s="216"/>
      <c r="E133" s="218" t="s">
        <v>345</v>
      </c>
      <c r="F133" s="218"/>
      <c r="G133" s="218"/>
      <c r="H133" s="218"/>
      <c r="I133" s="218"/>
      <c r="J133" s="218"/>
      <c r="K133" s="219" t="str">
        <f>CONCATENATE(G123," X ",O123," = ",S133," Meter  (Distance from public road)")</f>
        <v>5 X 3 = 15 Meter  (Distance from public road)</v>
      </c>
      <c r="L133" s="219"/>
      <c r="M133" s="219"/>
      <c r="N133" s="219"/>
      <c r="O133" s="219"/>
      <c r="P133" s="219"/>
      <c r="Q133" s="220"/>
      <c r="R133" s="221"/>
      <c r="S133" s="444">
        <f>SUM(G123*O123)</f>
        <v>15</v>
      </c>
    </row>
    <row r="134" spans="1:19" ht="19.5" customHeight="1" x14ac:dyDescent="0.2">
      <c r="B134" s="312" t="s">
        <v>336</v>
      </c>
      <c r="C134" s="231"/>
      <c r="D134" s="204"/>
      <c r="E134" s="204"/>
      <c r="F134" s="204"/>
      <c r="G134" s="315"/>
      <c r="H134" s="315"/>
      <c r="I134" s="315"/>
      <c r="J134" s="315"/>
      <c r="K134" s="310"/>
      <c r="L134" s="310"/>
      <c r="M134" s="310"/>
      <c r="N134" s="310"/>
      <c r="O134" s="310"/>
      <c r="P134" s="310"/>
      <c r="Q134" s="231"/>
      <c r="R134" s="310"/>
    </row>
    <row r="135" spans="1:19" ht="13.5" customHeight="1" x14ac:dyDescent="0.2">
      <c r="B135" s="106"/>
      <c r="C135" s="41"/>
      <c r="D135" s="16"/>
      <c r="E135" s="16"/>
      <c r="F135" s="16"/>
      <c r="G135" s="133"/>
      <c r="H135" s="133"/>
      <c r="I135" s="133"/>
      <c r="J135" s="133"/>
      <c r="K135" s="134"/>
      <c r="L135" s="134"/>
      <c r="M135" s="134"/>
      <c r="N135" s="134"/>
      <c r="O135" s="134"/>
      <c r="P135" s="134"/>
      <c r="Q135" s="41"/>
      <c r="R135" s="134"/>
      <c r="S135" s="444" t="s">
        <v>339</v>
      </c>
    </row>
    <row r="136" spans="1:19" ht="24" customHeight="1" x14ac:dyDescent="0.2">
      <c r="B136" s="176" t="s">
        <v>113</v>
      </c>
      <c r="C136" s="86"/>
      <c r="D136" s="86"/>
      <c r="E136" s="86"/>
      <c r="F136" s="86"/>
      <c r="G136" s="86"/>
      <c r="H136" s="86"/>
      <c r="I136" s="86"/>
    </row>
    <row r="137" spans="1:19" ht="20.25" customHeight="1" x14ac:dyDescent="0.2">
      <c r="B137" s="443" t="s">
        <v>114</v>
      </c>
      <c r="C137" s="50" t="s">
        <v>16</v>
      </c>
      <c r="D137" s="9"/>
      <c r="E137" s="411" t="s">
        <v>115</v>
      </c>
      <c r="F137" s="10"/>
      <c r="G137" s="10"/>
      <c r="H137" s="10"/>
      <c r="I137" s="11"/>
      <c r="J137" s="10"/>
      <c r="K137" s="10" t="str">
        <f>INPUT!G36</f>
        <v>…………………</v>
      </c>
      <c r="L137" s="10"/>
      <c r="M137" s="10" t="s">
        <v>119</v>
      </c>
      <c r="N137" s="10"/>
      <c r="O137" s="10"/>
      <c r="P137" s="10"/>
      <c r="Q137" s="10"/>
      <c r="R137" s="2"/>
    </row>
    <row r="138" spans="1:19" ht="24" customHeight="1" x14ac:dyDescent="0.2">
      <c r="B138" s="15"/>
      <c r="C138" s="17"/>
      <c r="D138" s="9"/>
      <c r="E138" s="411" t="s">
        <v>93</v>
      </c>
      <c r="F138" s="10"/>
      <c r="G138" s="10"/>
      <c r="H138" s="10"/>
      <c r="I138" s="11"/>
      <c r="J138" s="10"/>
      <c r="K138" s="10" t="str">
        <f>INPUT!G37</f>
        <v>…………………</v>
      </c>
      <c r="L138" s="10"/>
      <c r="M138" s="10" t="s">
        <v>118</v>
      </c>
      <c r="N138" s="10"/>
      <c r="O138" s="10"/>
      <c r="P138" s="10"/>
      <c r="Q138" s="10"/>
      <c r="R138" s="2"/>
    </row>
    <row r="139" spans="1:19" ht="21.75" customHeight="1" x14ac:dyDescent="0.2">
      <c r="B139" s="15"/>
      <c r="C139" s="17"/>
      <c r="D139" s="9"/>
      <c r="E139" s="411" t="s">
        <v>116</v>
      </c>
      <c r="F139" s="10"/>
      <c r="G139" s="10"/>
      <c r="H139" s="10"/>
      <c r="I139" s="11"/>
      <c r="J139" s="10"/>
      <c r="K139" s="10" t="str">
        <f>INPUT!G38</f>
        <v>…………………</v>
      </c>
      <c r="L139" s="10"/>
      <c r="M139" s="10" t="s">
        <v>118</v>
      </c>
      <c r="N139" s="10"/>
      <c r="O139" s="10"/>
      <c r="P139" s="10"/>
      <c r="Q139" s="10"/>
      <c r="R139" s="2"/>
    </row>
    <row r="140" spans="1:19" ht="21.75" customHeight="1" x14ac:dyDescent="0.2">
      <c r="B140" s="15"/>
      <c r="C140" s="17"/>
      <c r="D140" s="9"/>
      <c r="E140" s="10" t="s">
        <v>90</v>
      </c>
      <c r="F140" s="10"/>
      <c r="G140" s="10"/>
      <c r="H140" s="10"/>
      <c r="I140" s="11"/>
      <c r="J140" s="10"/>
      <c r="K140" s="10" t="str">
        <f>INPUT!G39</f>
        <v>…………………</v>
      </c>
      <c r="L140" s="10"/>
      <c r="M140" s="10" t="s">
        <v>118</v>
      </c>
      <c r="N140" s="10"/>
      <c r="O140" s="10"/>
      <c r="P140" s="10"/>
      <c r="Q140" s="10"/>
      <c r="R140" s="2"/>
    </row>
    <row r="141" spans="1:19" ht="20.25" customHeight="1" x14ac:dyDescent="0.2">
      <c r="B141" s="509" t="s">
        <v>120</v>
      </c>
      <c r="C141" s="51" t="s">
        <v>16</v>
      </c>
      <c r="D141" s="9"/>
      <c r="E141" s="10"/>
      <c r="F141" s="10"/>
      <c r="G141" s="10"/>
      <c r="H141" s="10"/>
      <c r="I141" s="10">
        <f>INPUT!C40</f>
        <v>0</v>
      </c>
      <c r="J141" s="10" t="s">
        <v>130</v>
      </c>
      <c r="K141" s="10"/>
      <c r="L141" s="10"/>
      <c r="M141" s="10"/>
      <c r="N141" s="10"/>
      <c r="O141" s="10"/>
      <c r="P141" s="10"/>
      <c r="Q141" s="10"/>
      <c r="R141" s="2"/>
      <c r="S141" s="444" t="s">
        <v>339</v>
      </c>
    </row>
    <row r="142" spans="1:19" ht="26.25" customHeight="1" x14ac:dyDescent="0.2">
      <c r="B142" s="15" t="s">
        <v>121</v>
      </c>
      <c r="C142" s="51" t="s">
        <v>16</v>
      </c>
      <c r="D142" s="10"/>
      <c r="E142" s="10"/>
      <c r="F142" s="10"/>
      <c r="G142" s="10" t="s">
        <v>123</v>
      </c>
      <c r="H142" s="10"/>
      <c r="I142" s="10"/>
      <c r="J142" s="10"/>
      <c r="K142" s="10"/>
      <c r="L142" s="10"/>
      <c r="M142" s="10"/>
      <c r="N142" s="10"/>
      <c r="O142" s="10" t="s">
        <v>124</v>
      </c>
      <c r="P142" s="10"/>
      <c r="Q142" s="10"/>
      <c r="R142" s="54" t="s">
        <v>90</v>
      </c>
    </row>
    <row r="143" spans="1:19" ht="33.75" customHeight="1" x14ac:dyDescent="0.2">
      <c r="B143" s="15" t="s">
        <v>122</v>
      </c>
      <c r="C143" s="51" t="s">
        <v>16</v>
      </c>
      <c r="D143" s="10"/>
      <c r="E143" s="10"/>
      <c r="F143" s="10"/>
      <c r="G143" s="10" t="s">
        <v>125</v>
      </c>
      <c r="H143" s="10"/>
      <c r="I143" s="10"/>
      <c r="J143" s="10"/>
      <c r="K143" s="10" t="s">
        <v>126</v>
      </c>
      <c r="L143" s="10"/>
      <c r="M143" s="10"/>
      <c r="N143" s="10"/>
      <c r="O143" s="10" t="s">
        <v>127</v>
      </c>
      <c r="P143" s="10"/>
      <c r="Q143" s="10"/>
      <c r="R143" s="129" t="s">
        <v>128</v>
      </c>
    </row>
    <row r="144" spans="1:19" ht="20.100000000000001" customHeight="1" x14ac:dyDescent="0.2">
      <c r="B144" s="946" t="s">
        <v>257</v>
      </c>
      <c r="C144" s="948" t="s">
        <v>16</v>
      </c>
      <c r="D144" s="170"/>
      <c r="E144" s="437" t="s">
        <v>363</v>
      </c>
      <c r="F144" s="171"/>
      <c r="G144" s="171"/>
      <c r="H144" s="171"/>
      <c r="I144" s="171"/>
      <c r="J144" s="171"/>
      <c r="K144" s="171"/>
      <c r="L144" s="171"/>
      <c r="M144" s="171"/>
      <c r="N144" s="171"/>
      <c r="O144" s="171"/>
      <c r="P144" s="171"/>
      <c r="Q144" s="171"/>
      <c r="R144" s="172"/>
    </row>
    <row r="145" spans="2:18" ht="20.100000000000001" customHeight="1" x14ac:dyDescent="0.2">
      <c r="B145" s="947"/>
      <c r="C145" s="949"/>
      <c r="D145" s="173"/>
      <c r="E145" s="365" t="s">
        <v>17</v>
      </c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5"/>
    </row>
    <row r="146" spans="2:18" ht="20.100000000000001" customHeight="1" x14ac:dyDescent="0.2"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s">
        <v>74</v>
      </c>
    </row>
    <row r="147" spans="2:18" ht="20.100000000000001" customHeight="1" x14ac:dyDescent="0.2">
      <c r="B147" s="107" t="s">
        <v>131</v>
      </c>
    </row>
    <row r="148" spans="2:18" ht="20.100000000000001" customHeight="1" x14ac:dyDescent="0.2">
      <c r="B148" s="9" t="s">
        <v>132</v>
      </c>
      <c r="C148" s="55" t="s">
        <v>16</v>
      </c>
      <c r="D148" s="9"/>
      <c r="E148" s="10"/>
      <c r="F148" s="10"/>
      <c r="G148" s="11" t="s">
        <v>18</v>
      </c>
      <c r="H148" s="9"/>
      <c r="I148" s="10"/>
      <c r="J148" s="10"/>
      <c r="K148" s="10" t="s">
        <v>101</v>
      </c>
      <c r="L148" s="10"/>
      <c r="M148" s="10"/>
      <c r="N148" s="10"/>
      <c r="O148" s="10"/>
      <c r="P148" s="10"/>
      <c r="Q148" s="10"/>
      <c r="R148" s="2"/>
    </row>
    <row r="149" spans="2:18" ht="20.100000000000001" customHeight="1" x14ac:dyDescent="0.2">
      <c r="B149" s="12" t="s">
        <v>133</v>
      </c>
      <c r="C149" s="50" t="s">
        <v>16</v>
      </c>
      <c r="D149" s="9"/>
      <c r="E149" s="10"/>
      <c r="F149" s="10"/>
      <c r="G149" s="11" t="s">
        <v>18</v>
      </c>
      <c r="H149" s="9"/>
      <c r="I149" s="10"/>
      <c r="J149" s="10"/>
      <c r="K149" s="10" t="s">
        <v>101</v>
      </c>
      <c r="L149" s="10"/>
      <c r="M149" s="10"/>
      <c r="N149" s="10"/>
      <c r="O149" s="10"/>
      <c r="P149" s="10"/>
      <c r="Q149" s="10"/>
      <c r="R149" s="2"/>
    </row>
    <row r="150" spans="2:18" ht="20.100000000000001" customHeight="1" x14ac:dyDescent="0.2">
      <c r="B150" s="57" t="s">
        <v>134</v>
      </c>
      <c r="C150" s="52" t="s">
        <v>16</v>
      </c>
      <c r="D150" s="9"/>
      <c r="E150" s="10"/>
      <c r="F150" s="10"/>
      <c r="G150" s="11"/>
      <c r="H150" s="9"/>
      <c r="I150" s="10" t="s">
        <v>139</v>
      </c>
      <c r="J150" s="10"/>
      <c r="K150" s="11"/>
      <c r="L150" s="9"/>
      <c r="M150" s="10" t="s">
        <v>140</v>
      </c>
      <c r="N150" s="10"/>
      <c r="O150" s="11"/>
      <c r="P150" s="9"/>
      <c r="Q150" s="10" t="s">
        <v>141</v>
      </c>
      <c r="R150" s="2"/>
    </row>
    <row r="151" spans="2:18" ht="20.100000000000001" customHeight="1" x14ac:dyDescent="0.2">
      <c r="B151" s="12" t="s">
        <v>135</v>
      </c>
      <c r="C151" s="50" t="s">
        <v>16</v>
      </c>
      <c r="D151" s="9"/>
      <c r="E151" s="10"/>
      <c r="F151" s="10"/>
      <c r="G151" s="10" t="s">
        <v>18</v>
      </c>
      <c r="H151" s="9"/>
      <c r="I151" s="10"/>
      <c r="J151" s="10"/>
      <c r="K151" s="10" t="s">
        <v>101</v>
      </c>
      <c r="L151" s="10"/>
      <c r="M151" s="10"/>
      <c r="N151" s="10"/>
      <c r="O151" s="10"/>
      <c r="P151" s="10"/>
      <c r="Q151" s="10"/>
      <c r="R151" s="2"/>
    </row>
    <row r="152" spans="2:18" ht="20.100000000000001" customHeight="1" x14ac:dyDescent="0.2">
      <c r="B152" s="57" t="s">
        <v>136</v>
      </c>
      <c r="C152" s="52" t="s">
        <v>16</v>
      </c>
      <c r="D152" s="9"/>
      <c r="E152" s="10" t="s">
        <v>138</v>
      </c>
      <c r="F152" s="10"/>
      <c r="G152" s="11"/>
      <c r="H152" s="9" t="s">
        <v>142</v>
      </c>
      <c r="I152" s="10"/>
      <c r="J152" s="10"/>
      <c r="K152" s="11"/>
      <c r="L152" s="10" t="s">
        <v>143</v>
      </c>
      <c r="M152" s="10"/>
      <c r="N152" s="10"/>
      <c r="O152" s="10"/>
      <c r="P152" s="9" t="s">
        <v>144</v>
      </c>
      <c r="Q152" s="10"/>
      <c r="R152" s="2"/>
    </row>
    <row r="153" spans="2:18" ht="20.100000000000001" customHeight="1" x14ac:dyDescent="0.2">
      <c r="B153" s="12" t="s">
        <v>137</v>
      </c>
      <c r="C153" s="50" t="s">
        <v>16</v>
      </c>
      <c r="D153" s="9"/>
      <c r="E153" s="10"/>
      <c r="F153" s="10"/>
      <c r="G153" s="10" t="s">
        <v>18</v>
      </c>
      <c r="H153" s="9"/>
      <c r="I153" s="10"/>
      <c r="J153" s="10"/>
      <c r="K153" s="10" t="s">
        <v>101</v>
      </c>
      <c r="L153" s="10"/>
      <c r="M153" s="10"/>
      <c r="N153" s="10"/>
      <c r="O153" s="10"/>
      <c r="P153" s="10"/>
      <c r="Q153" s="10"/>
      <c r="R153" s="2"/>
    </row>
    <row r="154" spans="2:18" ht="20.100000000000001" customHeight="1" x14ac:dyDescent="0.2">
      <c r="B154" s="56" t="s">
        <v>136</v>
      </c>
      <c r="C154" s="51" t="s">
        <v>16</v>
      </c>
      <c r="D154" s="9"/>
      <c r="E154" s="10" t="s">
        <v>138</v>
      </c>
      <c r="F154" s="10"/>
      <c r="G154" s="11"/>
      <c r="H154" s="9" t="s">
        <v>145</v>
      </c>
      <c r="I154" s="10"/>
      <c r="J154" s="10"/>
      <c r="K154" s="11"/>
      <c r="L154" s="10" t="s">
        <v>143</v>
      </c>
      <c r="M154" s="10"/>
      <c r="N154" s="10"/>
      <c r="O154" s="10"/>
      <c r="P154" s="10" t="s">
        <v>144</v>
      </c>
      <c r="Q154" s="10"/>
      <c r="R154" s="2"/>
    </row>
    <row r="155" spans="2:18" ht="20.100000000000001" customHeight="1" x14ac:dyDescent="0.2">
      <c r="B155" s="57" t="s">
        <v>134</v>
      </c>
      <c r="C155" s="52" t="s">
        <v>16</v>
      </c>
      <c r="D155" s="9"/>
      <c r="E155" s="10" t="s">
        <v>138</v>
      </c>
      <c r="F155" s="10"/>
      <c r="G155" s="11"/>
      <c r="H155" s="9"/>
      <c r="I155" s="10" t="s">
        <v>139</v>
      </c>
      <c r="J155" s="10"/>
      <c r="K155" s="11"/>
      <c r="L155" s="10"/>
      <c r="M155" s="10"/>
      <c r="N155" s="10" t="s">
        <v>129</v>
      </c>
      <c r="O155" s="10"/>
      <c r="P155" s="9"/>
      <c r="Q155" s="10" t="s">
        <v>141</v>
      </c>
      <c r="R155" s="2"/>
    </row>
    <row r="156" spans="2:18" ht="20.100000000000001" customHeight="1" x14ac:dyDescent="0.2">
      <c r="B156" s="182" t="s">
        <v>273</v>
      </c>
      <c r="C156" s="51"/>
      <c r="D156" s="12"/>
      <c r="E156" s="13"/>
      <c r="F156" s="13"/>
      <c r="G156" s="93" t="s">
        <v>18</v>
      </c>
      <c r="H156" s="13"/>
      <c r="I156" s="13"/>
      <c r="J156" s="13"/>
      <c r="K156" s="93" t="s">
        <v>101</v>
      </c>
      <c r="L156" s="13"/>
      <c r="M156" s="13"/>
      <c r="N156" s="13"/>
      <c r="O156" s="13"/>
      <c r="P156" s="13"/>
      <c r="Q156" s="13"/>
      <c r="R156" s="3"/>
    </row>
    <row r="157" spans="2:18" ht="20.100000000000001" customHeight="1" x14ac:dyDescent="0.2">
      <c r="B157" s="57" t="s">
        <v>134</v>
      </c>
      <c r="C157" s="51"/>
      <c r="D157" s="12"/>
      <c r="E157" s="13"/>
      <c r="F157" s="13"/>
      <c r="G157" s="93" t="s">
        <v>276</v>
      </c>
      <c r="H157" s="13"/>
      <c r="I157" s="13"/>
      <c r="J157" s="13"/>
      <c r="K157" s="93" t="s">
        <v>275</v>
      </c>
      <c r="L157" s="13"/>
      <c r="M157" s="13"/>
      <c r="N157" s="13"/>
      <c r="O157" s="93" t="s">
        <v>274</v>
      </c>
      <c r="P157" s="13"/>
      <c r="Q157" s="13"/>
      <c r="R157" s="3"/>
    </row>
    <row r="158" spans="2:18" ht="20.100000000000001" customHeight="1" x14ac:dyDescent="0.2">
      <c r="B158" s="946" t="s">
        <v>258</v>
      </c>
      <c r="C158" s="948" t="s">
        <v>16</v>
      </c>
      <c r="D158" s="170"/>
      <c r="E158" s="171"/>
      <c r="F158" s="171"/>
      <c r="G158" s="171"/>
      <c r="H158" s="171"/>
      <c r="I158" s="171"/>
      <c r="J158" s="171"/>
      <c r="K158" s="171"/>
      <c r="L158" s="171"/>
      <c r="M158" s="171"/>
      <c r="N158" s="171"/>
      <c r="O158" s="171"/>
      <c r="P158" s="171"/>
      <c r="Q158" s="171"/>
      <c r="R158" s="172"/>
    </row>
    <row r="159" spans="2:18" ht="20.100000000000001" customHeight="1" x14ac:dyDescent="0.2">
      <c r="B159" s="947"/>
      <c r="C159" s="949"/>
      <c r="D159" s="173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5"/>
    </row>
    <row r="160" spans="2:18" ht="15" customHeight="1" x14ac:dyDescent="0.2"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2:18" s="80" customFormat="1" ht="20.100000000000001" customHeight="1" x14ac:dyDescent="0.2">
      <c r="B161" s="222" t="s">
        <v>332</v>
      </c>
      <c r="C161" s="213"/>
      <c r="D161" s="213"/>
      <c r="E161" s="213"/>
      <c r="F161" s="213"/>
      <c r="G161" s="213"/>
      <c r="H161" s="213"/>
      <c r="I161" s="213"/>
      <c r="J161" s="213"/>
      <c r="K161" s="213"/>
      <c r="L161" s="213"/>
      <c r="M161" s="213"/>
      <c r="N161" s="213"/>
      <c r="O161" s="213"/>
      <c r="P161" s="213"/>
      <c r="Q161" s="213"/>
      <c r="R161" s="215"/>
    </row>
    <row r="162" spans="2:18" ht="20.100000000000001" customHeight="1" x14ac:dyDescent="0.2">
      <c r="B162" s="197" t="s">
        <v>147</v>
      </c>
      <c r="C162" s="198" t="s">
        <v>16</v>
      </c>
      <c r="D162" s="197"/>
      <c r="E162" s="199" t="s">
        <v>149</v>
      </c>
      <c r="F162" s="199"/>
      <c r="G162" s="199"/>
      <c r="H162" s="199"/>
      <c r="I162" s="199"/>
      <c r="J162" s="199"/>
      <c r="K162" s="199" t="s">
        <v>150</v>
      </c>
      <c r="L162" s="199"/>
      <c r="M162" s="199"/>
      <c r="N162" s="199"/>
      <c r="O162" s="199"/>
      <c r="P162" s="199"/>
      <c r="Q162" s="199"/>
      <c r="R162" s="201"/>
    </row>
    <row r="163" spans="2:18" ht="20.100000000000001" customHeight="1" x14ac:dyDescent="0.2">
      <c r="B163" s="207" t="s">
        <v>148</v>
      </c>
      <c r="C163" s="208" t="s">
        <v>16</v>
      </c>
      <c r="D163" s="207"/>
      <c r="E163" s="209" t="s">
        <v>149</v>
      </c>
      <c r="F163" s="209"/>
      <c r="G163" s="209"/>
      <c r="H163" s="209"/>
      <c r="I163" s="209"/>
      <c r="J163" s="209"/>
      <c r="K163" s="209" t="s">
        <v>150</v>
      </c>
      <c r="L163" s="223" t="s">
        <v>263</v>
      </c>
      <c r="M163" s="209"/>
      <c r="N163" s="209"/>
      <c r="O163" s="209" t="s">
        <v>151</v>
      </c>
      <c r="P163" s="223" t="s">
        <v>264</v>
      </c>
      <c r="Q163" s="209"/>
      <c r="R163" s="211"/>
    </row>
    <row r="164" spans="2:18" ht="15" customHeight="1" x14ac:dyDescent="0.2">
      <c r="B164" s="312" t="s">
        <v>336</v>
      </c>
      <c r="C164" s="231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313"/>
    </row>
    <row r="165" spans="2:18" ht="15" customHeight="1" x14ac:dyDescent="0.2">
      <c r="B165" s="16"/>
      <c r="C165" s="41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4"/>
    </row>
    <row r="166" spans="2:18" s="80" customFormat="1" ht="20.100000000000001" customHeight="1" x14ac:dyDescent="0.2">
      <c r="B166" s="107" t="s">
        <v>152</v>
      </c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</row>
    <row r="167" spans="2:18" ht="20.100000000000001" customHeight="1" x14ac:dyDescent="0.2">
      <c r="B167" s="12" t="s">
        <v>153</v>
      </c>
      <c r="C167" s="50" t="s">
        <v>16</v>
      </c>
      <c r="D167" s="12"/>
      <c r="E167" s="13"/>
      <c r="F167" s="13"/>
      <c r="G167" s="58" t="s">
        <v>101</v>
      </c>
      <c r="H167" s="13"/>
      <c r="I167" s="13"/>
      <c r="J167" s="13"/>
      <c r="K167" s="58" t="s">
        <v>18</v>
      </c>
      <c r="L167" s="13"/>
      <c r="M167" s="410" t="s">
        <v>370</v>
      </c>
      <c r="N167" s="13"/>
      <c r="O167" s="13"/>
      <c r="P167" s="13"/>
      <c r="Q167" s="13"/>
      <c r="R167" s="3"/>
    </row>
    <row r="168" spans="2:18" ht="20.100000000000001" customHeight="1" x14ac:dyDescent="0.2">
      <c r="B168" s="15" t="s">
        <v>154</v>
      </c>
      <c r="C168" s="51" t="s">
        <v>16</v>
      </c>
      <c r="D168" s="15"/>
      <c r="E168" s="16"/>
      <c r="F168" s="16"/>
      <c r="G168" s="53" t="s">
        <v>101</v>
      </c>
      <c r="H168" s="16"/>
      <c r="I168" s="16"/>
      <c r="J168" s="16"/>
      <c r="K168" s="53" t="s">
        <v>18</v>
      </c>
      <c r="L168" s="16"/>
      <c r="M168" s="16"/>
      <c r="N168" s="16"/>
      <c r="O168" s="16"/>
      <c r="P168" s="16"/>
      <c r="Q168" s="16"/>
      <c r="R168" s="5"/>
    </row>
    <row r="169" spans="2:18" ht="20.100000000000001" customHeight="1" x14ac:dyDescent="0.2">
      <c r="B169" s="15" t="s">
        <v>155</v>
      </c>
      <c r="C169" s="51" t="s">
        <v>16</v>
      </c>
      <c r="D169" s="15"/>
      <c r="E169" s="16"/>
      <c r="F169" s="16"/>
      <c r="G169" s="53" t="s">
        <v>101</v>
      </c>
      <c r="H169" s="16"/>
      <c r="I169" s="16"/>
      <c r="J169" s="16"/>
      <c r="K169" s="53" t="s">
        <v>18</v>
      </c>
      <c r="L169" s="16"/>
      <c r="M169" s="410" t="s">
        <v>370</v>
      </c>
      <c r="N169" s="16"/>
      <c r="O169" s="16"/>
      <c r="P169" s="16"/>
      <c r="Q169" s="16"/>
      <c r="R169" s="5"/>
    </row>
    <row r="170" spans="2:18" ht="20.100000000000001" customHeight="1" x14ac:dyDescent="0.2">
      <c r="B170" s="20" t="s">
        <v>154</v>
      </c>
      <c r="C170" s="52" t="s">
        <v>16</v>
      </c>
      <c r="D170" s="20"/>
      <c r="E170" s="21"/>
      <c r="F170" s="21"/>
      <c r="G170" s="59" t="s">
        <v>101</v>
      </c>
      <c r="H170" s="21"/>
      <c r="I170" s="21"/>
      <c r="J170" s="21"/>
      <c r="K170" s="59" t="s">
        <v>18</v>
      </c>
      <c r="L170" s="21"/>
      <c r="M170" s="21"/>
      <c r="N170" s="21"/>
      <c r="O170" s="21"/>
      <c r="P170" s="21"/>
      <c r="Q170" s="21"/>
      <c r="R170" s="6"/>
    </row>
    <row r="171" spans="2:18" ht="16.5" customHeight="1" x14ac:dyDescent="0.2">
      <c r="B171" s="16"/>
      <c r="C171" s="41"/>
      <c r="D171" s="16"/>
      <c r="E171" s="16"/>
      <c r="F171" s="16"/>
      <c r="G171" s="53"/>
      <c r="H171" s="16"/>
      <c r="I171" s="16"/>
      <c r="J171" s="16"/>
      <c r="K171" s="53"/>
      <c r="L171" s="16"/>
      <c r="M171" s="16"/>
      <c r="N171" s="16"/>
      <c r="O171" s="16"/>
      <c r="P171" s="16"/>
      <c r="Q171" s="16"/>
      <c r="R171" s="4"/>
    </row>
    <row r="172" spans="2:18" s="80" customFormat="1" ht="20.100000000000001" customHeight="1" x14ac:dyDescent="0.2">
      <c r="B172" s="78" t="s">
        <v>156</v>
      </c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</row>
    <row r="173" spans="2:18" ht="20.100000000000001" customHeight="1" x14ac:dyDescent="0.2">
      <c r="B173" s="128" t="s">
        <v>277</v>
      </c>
      <c r="C173" s="50" t="s">
        <v>16</v>
      </c>
      <c r="D173" s="13"/>
      <c r="E173" s="13"/>
      <c r="F173" s="13"/>
      <c r="G173" s="58" t="s">
        <v>18</v>
      </c>
      <c r="H173" s="13"/>
      <c r="I173" s="13"/>
      <c r="J173" s="13"/>
      <c r="K173" s="58" t="s">
        <v>101</v>
      </c>
      <c r="L173" s="13"/>
      <c r="M173" s="13"/>
      <c r="N173" s="13"/>
      <c r="O173" s="13"/>
      <c r="P173" s="13"/>
      <c r="Q173" s="13"/>
      <c r="R173" s="3"/>
    </row>
    <row r="174" spans="2:18" ht="20.100000000000001" customHeight="1" x14ac:dyDescent="0.2">
      <c r="B174" s="182" t="s">
        <v>279</v>
      </c>
      <c r="C174" s="51" t="s">
        <v>16</v>
      </c>
      <c r="D174" s="16"/>
      <c r="E174" s="16"/>
      <c r="F174" s="16"/>
      <c r="G174" s="16" t="s">
        <v>157</v>
      </c>
      <c r="H174" s="16"/>
      <c r="I174" s="16"/>
      <c r="J174" s="16"/>
      <c r="K174" s="16" t="s">
        <v>158</v>
      </c>
      <c r="L174" s="16"/>
      <c r="M174" s="16"/>
      <c r="N174" s="16"/>
      <c r="O174" s="92" t="s">
        <v>278</v>
      </c>
      <c r="P174" s="16"/>
      <c r="Q174" s="16"/>
      <c r="R174" s="5"/>
    </row>
    <row r="175" spans="2:18" ht="20.100000000000001" customHeight="1" x14ac:dyDescent="0.2">
      <c r="B175" s="441"/>
      <c r="C175" s="177" t="s">
        <v>16</v>
      </c>
      <c r="D175" s="174"/>
      <c r="E175" s="174" t="s">
        <v>365</v>
      </c>
      <c r="F175" s="174"/>
      <c r="G175" s="178"/>
      <c r="H175" s="174"/>
      <c r="I175" s="178"/>
      <c r="J175" s="174"/>
      <c r="K175" s="174"/>
      <c r="L175" s="174"/>
      <c r="M175" s="174"/>
      <c r="N175" s="174"/>
      <c r="O175" s="365" t="s">
        <v>366</v>
      </c>
      <c r="P175" s="174"/>
      <c r="Q175" s="174"/>
      <c r="R175" s="179"/>
    </row>
    <row r="176" spans="2:18" ht="14.25" customHeight="1" x14ac:dyDescent="0.2">
      <c r="B176" s="185"/>
      <c r="C176" s="185"/>
      <c r="D176" s="87"/>
      <c r="E176" s="87"/>
      <c r="F176" s="87"/>
      <c r="G176" s="185"/>
      <c r="H176" s="87"/>
      <c r="I176" s="185"/>
      <c r="J176" s="87"/>
      <c r="K176" s="87"/>
      <c r="L176" s="87"/>
      <c r="M176" s="87"/>
      <c r="N176" s="87"/>
      <c r="O176" s="185"/>
      <c r="P176" s="87"/>
      <c r="Q176" s="87"/>
      <c r="R176" s="307"/>
    </row>
    <row r="177" spans="1:24" ht="15" customHeight="1" x14ac:dyDescent="0.2">
      <c r="B177" s="16"/>
      <c r="C177" s="41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4"/>
    </row>
    <row r="178" spans="1:24" ht="20.100000000000001" customHeight="1" x14ac:dyDescent="0.2">
      <c r="A178" s="80"/>
      <c r="B178" s="212" t="s">
        <v>333</v>
      </c>
      <c r="C178" s="213"/>
      <c r="D178" s="213"/>
      <c r="E178" s="213"/>
      <c r="F178" s="213"/>
      <c r="G178" s="213"/>
      <c r="H178" s="213"/>
      <c r="I178" s="213"/>
      <c r="J178" s="213"/>
      <c r="K178" s="214"/>
      <c r="L178" s="214"/>
      <c r="M178" s="214"/>
      <c r="N178" s="214"/>
      <c r="O178" s="214"/>
      <c r="P178" s="213"/>
      <c r="Q178" s="213"/>
      <c r="R178" s="215"/>
      <c r="S178" s="132"/>
    </row>
    <row r="179" spans="1:24" ht="22.5" customHeight="1" x14ac:dyDescent="0.2">
      <c r="B179" s="216" t="s">
        <v>168</v>
      </c>
      <c r="C179" s="217" t="s">
        <v>16</v>
      </c>
      <c r="D179" s="216"/>
      <c r="E179" s="218" t="s">
        <v>262</v>
      </c>
      <c r="F179" s="218"/>
      <c r="G179" s="218"/>
      <c r="H179" s="218"/>
      <c r="I179" s="218"/>
      <c r="J179" s="218"/>
      <c r="K179" s="219"/>
      <c r="L179" s="219"/>
      <c r="M179" s="219"/>
      <c r="N179" s="219"/>
      <c r="O179" s="219"/>
      <c r="P179" s="219"/>
      <c r="Q179" s="220"/>
      <c r="R179" s="221"/>
    </row>
    <row r="180" spans="1:24" ht="22.5" customHeight="1" x14ac:dyDescent="0.2">
      <c r="B180" s="216"/>
      <c r="C180" s="217"/>
      <c r="D180" s="216"/>
      <c r="E180" s="218" t="s">
        <v>261</v>
      </c>
      <c r="F180" s="218"/>
      <c r="G180" s="218"/>
      <c r="H180" s="218"/>
      <c r="I180" s="218"/>
      <c r="J180" s="218"/>
      <c r="K180" s="219"/>
      <c r="L180" s="219"/>
      <c r="M180" s="219"/>
      <c r="N180" s="219"/>
      <c r="O180" s="219"/>
      <c r="P180" s="219"/>
      <c r="Q180" s="220"/>
      <c r="R180" s="221"/>
    </row>
    <row r="181" spans="1:24" ht="20.25" customHeight="1" x14ac:dyDescent="0.2">
      <c r="B181" s="312" t="s">
        <v>336</v>
      </c>
      <c r="C181" s="308"/>
      <c r="D181" s="205"/>
      <c r="E181" s="205"/>
      <c r="F181" s="205"/>
      <c r="G181" s="205"/>
      <c r="H181" s="205"/>
      <c r="I181" s="205"/>
      <c r="J181" s="205"/>
      <c r="K181" s="309"/>
      <c r="L181" s="309"/>
      <c r="M181" s="309"/>
      <c r="N181" s="309"/>
      <c r="O181" s="309"/>
      <c r="P181" s="309"/>
      <c r="Q181" s="308"/>
      <c r="R181" s="310"/>
    </row>
    <row r="182" spans="1:24" ht="17.25" customHeight="1" x14ac:dyDescent="0.2">
      <c r="B182" s="160"/>
      <c r="C182" s="161"/>
      <c r="D182" s="160"/>
      <c r="E182" s="160"/>
      <c r="F182" s="160"/>
      <c r="G182" s="160"/>
      <c r="H182" s="160"/>
      <c r="I182" s="160"/>
      <c r="J182" s="160"/>
      <c r="K182" s="110"/>
      <c r="L182" s="110"/>
      <c r="M182" s="110"/>
      <c r="N182" s="110"/>
      <c r="O182" s="110"/>
      <c r="P182" s="110"/>
      <c r="Q182" s="161"/>
      <c r="R182" s="16" t="s">
        <v>146</v>
      </c>
    </row>
    <row r="183" spans="1:24" ht="14.25" customHeight="1" x14ac:dyDescent="0.2">
      <c r="B183" s="160"/>
      <c r="C183" s="161"/>
      <c r="D183" s="160"/>
      <c r="E183" s="160"/>
      <c r="F183" s="160"/>
      <c r="G183" s="160"/>
      <c r="H183" s="160"/>
      <c r="I183" s="160"/>
      <c r="J183" s="160"/>
      <c r="K183" s="110"/>
      <c r="L183" s="110"/>
      <c r="M183" s="110"/>
      <c r="N183" s="110"/>
      <c r="O183" s="110"/>
      <c r="P183" s="110"/>
      <c r="Q183" s="161"/>
      <c r="R183" s="16"/>
    </row>
    <row r="184" spans="1:24" s="80" customFormat="1" ht="20.100000000000001" customHeight="1" x14ac:dyDescent="0.2">
      <c r="B184" s="78" t="s">
        <v>162</v>
      </c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</row>
    <row r="185" spans="1:24" ht="20.100000000000001" customHeight="1" x14ac:dyDescent="0.2">
      <c r="B185" s="12" t="s">
        <v>164</v>
      </c>
      <c r="C185" s="50" t="s">
        <v>16</v>
      </c>
      <c r="D185" s="12"/>
      <c r="E185" s="58" t="str">
        <f>CONCATENATE(INPUT!C43," ",INPUT!D43)</f>
        <v>Roff Top 12 m Pole 12 M</v>
      </c>
      <c r="F185" s="13"/>
      <c r="G185" s="13"/>
      <c r="H185" s="13"/>
      <c r="I185" s="13"/>
      <c r="J185" s="13"/>
      <c r="K185" s="93" t="s">
        <v>280</v>
      </c>
      <c r="L185" s="13"/>
      <c r="M185" s="13"/>
      <c r="N185" s="13"/>
      <c r="O185" s="93" t="s">
        <v>281</v>
      </c>
      <c r="P185" s="13"/>
      <c r="Q185" s="13"/>
      <c r="R185" s="3"/>
    </row>
    <row r="186" spans="1:24" ht="20.100000000000001" customHeight="1" x14ac:dyDescent="0.2">
      <c r="B186" s="15" t="s">
        <v>163</v>
      </c>
      <c r="C186" s="51" t="s">
        <v>16</v>
      </c>
      <c r="D186" s="15"/>
      <c r="E186" s="16"/>
      <c r="F186" s="16"/>
      <c r="G186" s="16" t="s">
        <v>165</v>
      </c>
      <c r="H186" s="16"/>
      <c r="I186" s="16"/>
      <c r="J186" s="16"/>
      <c r="K186" s="16"/>
      <c r="L186" s="16"/>
      <c r="M186" s="16" t="s">
        <v>167</v>
      </c>
      <c r="N186" s="16"/>
      <c r="O186" s="16"/>
      <c r="P186" s="16"/>
      <c r="Q186" s="16"/>
      <c r="R186" s="5"/>
    </row>
    <row r="187" spans="1:24" ht="20.100000000000001" customHeight="1" x14ac:dyDescent="0.2">
      <c r="B187" s="20"/>
      <c r="C187" s="52" t="s">
        <v>16</v>
      </c>
      <c r="D187" s="20"/>
      <c r="E187" s="21"/>
      <c r="F187" s="21"/>
      <c r="G187" s="21" t="s">
        <v>166</v>
      </c>
      <c r="H187" s="21"/>
      <c r="I187" s="21"/>
      <c r="J187" s="21"/>
      <c r="K187" s="21"/>
      <c r="L187" s="21"/>
      <c r="M187" s="21" t="s">
        <v>341</v>
      </c>
      <c r="N187" s="21"/>
      <c r="O187" s="91"/>
      <c r="P187" s="21"/>
      <c r="Q187" s="21"/>
      <c r="R187" s="6"/>
    </row>
    <row r="188" spans="1:24" ht="15" customHeight="1" x14ac:dyDescent="0.2">
      <c r="B188" s="16"/>
      <c r="C188" s="41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92"/>
      <c r="P188" s="16"/>
      <c r="Q188" s="16"/>
      <c r="R188" s="4"/>
    </row>
    <row r="189" spans="1:24" ht="20.100000000000001" customHeight="1" x14ac:dyDescent="0.2">
      <c r="B189" s="194" t="s">
        <v>337</v>
      </c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6"/>
      <c r="S189" s="132"/>
    </row>
    <row r="190" spans="1:24" ht="20.100000000000001" customHeight="1" x14ac:dyDescent="0.2">
      <c r="B190" s="197" t="s">
        <v>170</v>
      </c>
      <c r="C190" s="198" t="s">
        <v>16</v>
      </c>
      <c r="D190" s="197"/>
      <c r="E190" s="347" t="s">
        <v>466</v>
      </c>
      <c r="F190" s="199"/>
      <c r="G190" s="199"/>
      <c r="H190" s="199"/>
      <c r="I190" s="199" t="s">
        <v>140</v>
      </c>
      <c r="J190" s="199"/>
      <c r="K190" s="347" t="s">
        <v>467</v>
      </c>
      <c r="L190" s="199"/>
      <c r="M190" s="199" t="s">
        <v>140</v>
      </c>
      <c r="N190" s="199"/>
      <c r="O190" s="199" t="s">
        <v>173</v>
      </c>
      <c r="P190" s="199"/>
      <c r="Q190" s="200" t="s">
        <v>252</v>
      </c>
      <c r="R190" s="201"/>
      <c r="S190" s="132"/>
      <c r="X190" s="89"/>
    </row>
    <row r="191" spans="1:24" ht="20.100000000000001" customHeight="1" x14ac:dyDescent="0.2">
      <c r="B191" s="202" t="s">
        <v>172</v>
      </c>
      <c r="C191" s="203" t="s">
        <v>16</v>
      </c>
      <c r="D191" s="202"/>
      <c r="E191" s="204"/>
      <c r="F191" s="204"/>
      <c r="G191" s="205" t="s">
        <v>18</v>
      </c>
      <c r="H191" s="204"/>
      <c r="I191" s="204"/>
      <c r="J191" s="204"/>
      <c r="K191" s="205" t="s">
        <v>101</v>
      </c>
      <c r="L191" s="204"/>
      <c r="M191" s="204"/>
      <c r="N191" s="204"/>
      <c r="O191" s="204"/>
      <c r="P191" s="204"/>
      <c r="Q191" s="204"/>
      <c r="R191" s="206"/>
    </row>
    <row r="192" spans="1:24" s="80" customFormat="1" ht="20.100000000000001" customHeight="1" x14ac:dyDescent="0.2">
      <c r="A192" s="444"/>
      <c r="B192" s="207" t="s">
        <v>171</v>
      </c>
      <c r="C192" s="208" t="s">
        <v>16</v>
      </c>
      <c r="D192" s="207"/>
      <c r="E192" s="209"/>
      <c r="F192" s="209"/>
      <c r="G192" s="210" t="s">
        <v>18</v>
      </c>
      <c r="H192" s="209"/>
      <c r="I192" s="209"/>
      <c r="J192" s="209"/>
      <c r="K192" s="210" t="s">
        <v>101</v>
      </c>
      <c r="L192" s="209"/>
      <c r="M192" s="209"/>
      <c r="N192" s="209"/>
      <c r="O192" s="209"/>
      <c r="P192" s="209"/>
      <c r="Q192" s="209"/>
      <c r="R192" s="211"/>
    </row>
    <row r="193" spans="1:18" s="80" customFormat="1" ht="20.100000000000001" customHeight="1" x14ac:dyDescent="0.2">
      <c r="A193" s="444"/>
      <c r="B193" s="312" t="s">
        <v>336</v>
      </c>
      <c r="C193" s="231"/>
      <c r="D193" s="204"/>
      <c r="E193" s="204"/>
      <c r="F193" s="204"/>
      <c r="G193" s="205"/>
      <c r="H193" s="204"/>
      <c r="I193" s="204"/>
      <c r="J193" s="204"/>
      <c r="K193" s="205"/>
      <c r="L193" s="204"/>
      <c r="M193" s="204"/>
      <c r="N193" s="204"/>
      <c r="O193" s="204"/>
      <c r="P193" s="204"/>
      <c r="Q193" s="204"/>
      <c r="R193" s="313"/>
    </row>
    <row r="194" spans="1:18" ht="22.5" customHeight="1" x14ac:dyDescent="0.25"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53"/>
      <c r="N194" s="16"/>
      <c r="O194" s="16"/>
      <c r="P194" s="16"/>
      <c r="Q194" s="41"/>
      <c r="R194" s="83"/>
    </row>
    <row r="195" spans="1:18" ht="21" customHeight="1" x14ac:dyDescent="0.25">
      <c r="A195" s="81"/>
      <c r="B195" s="100" t="s">
        <v>245</v>
      </c>
      <c r="C195" s="152"/>
      <c r="D195" s="152"/>
      <c r="E195" s="152"/>
      <c r="F195" s="152"/>
      <c r="G195" s="152"/>
      <c r="H195" s="152"/>
      <c r="I195" s="152"/>
      <c r="J195" s="152"/>
      <c r="K195" s="152"/>
      <c r="L195" s="152"/>
      <c r="M195" s="152"/>
      <c r="N195" s="152"/>
      <c r="O195" s="152"/>
      <c r="P195" s="152"/>
      <c r="Q195" s="152"/>
      <c r="R195" s="153"/>
    </row>
    <row r="196" spans="1:18" ht="20.100000000000001" customHeight="1" x14ac:dyDescent="0.2">
      <c r="B196" s="144"/>
      <c r="C196" s="145"/>
      <c r="D196" s="145"/>
      <c r="E196" s="145"/>
      <c r="F196" s="145"/>
      <c r="G196" s="145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50"/>
    </row>
    <row r="197" spans="1:18" ht="20.100000000000001" customHeight="1" x14ac:dyDescent="0.2">
      <c r="B197" s="140"/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2"/>
    </row>
    <row r="198" spans="1:18" ht="20.100000000000001" customHeight="1" x14ac:dyDescent="0.2">
      <c r="B198" s="151"/>
      <c r="C198" s="137"/>
      <c r="D198" s="137"/>
      <c r="E198" s="137"/>
      <c r="F198" s="137"/>
      <c r="G198" s="137"/>
      <c r="H198" s="137"/>
      <c r="I198" s="137"/>
      <c r="J198" s="154"/>
      <c r="K198" s="137"/>
      <c r="L198" s="137"/>
      <c r="M198" s="137"/>
      <c r="N198" s="137"/>
      <c r="O198" s="137"/>
      <c r="P198" s="137"/>
      <c r="Q198" s="137"/>
      <c r="R198" s="138"/>
    </row>
    <row r="199" spans="1:18" ht="20.100000000000001" customHeight="1" x14ac:dyDescent="0.2">
      <c r="B199" s="16"/>
      <c r="C199" s="16"/>
      <c r="D199" s="16"/>
      <c r="E199" s="16"/>
      <c r="F199" s="16"/>
      <c r="G199" s="16"/>
      <c r="H199" s="16"/>
      <c r="I199" s="16"/>
      <c r="J199" s="41"/>
      <c r="K199" s="16"/>
      <c r="L199" s="16"/>
      <c r="M199" s="16"/>
      <c r="N199" s="16"/>
      <c r="O199" s="16"/>
      <c r="P199" s="16"/>
      <c r="Q199" s="16"/>
      <c r="R199" s="4"/>
    </row>
    <row r="200" spans="1:18" ht="20.100000000000001" customHeight="1" x14ac:dyDescent="0.2">
      <c r="A200" s="80"/>
      <c r="B200" s="78" t="s">
        <v>169</v>
      </c>
      <c r="C200" s="79"/>
      <c r="D200" s="79"/>
      <c r="E200" s="79"/>
      <c r="F200" s="79"/>
      <c r="G200" s="79"/>
      <c r="H200" s="79"/>
      <c r="I200" s="79"/>
      <c r="J200" s="79"/>
      <c r="K200" s="78" t="s">
        <v>55</v>
      </c>
      <c r="L200" s="79"/>
      <c r="M200" s="79"/>
      <c r="N200" s="79"/>
      <c r="O200" s="78" t="s">
        <v>56</v>
      </c>
      <c r="P200" s="79"/>
      <c r="Q200" s="79"/>
      <c r="R200" s="80"/>
    </row>
    <row r="201" spans="1:18" ht="20.100000000000001" customHeight="1" x14ac:dyDescent="0.2">
      <c r="A201" s="80"/>
      <c r="B201" s="78" t="s">
        <v>249</v>
      </c>
      <c r="C201" s="79"/>
      <c r="D201" s="78" t="s">
        <v>16</v>
      </c>
      <c r="E201" s="79"/>
      <c r="F201" s="35"/>
      <c r="G201" s="35"/>
      <c r="H201" s="35"/>
      <c r="I201" s="35"/>
      <c r="J201" s="35"/>
      <c r="K201" s="135"/>
      <c r="L201" s="35"/>
      <c r="M201" s="35"/>
      <c r="N201" s="35"/>
      <c r="O201" s="78"/>
      <c r="P201" s="79"/>
      <c r="Q201" s="79"/>
      <c r="R201" s="80"/>
    </row>
    <row r="202" spans="1:18" s="80" customFormat="1" ht="20.100000000000001" customHeight="1" x14ac:dyDescent="0.2">
      <c r="B202" s="78"/>
      <c r="C202" s="79"/>
      <c r="D202" s="78"/>
      <c r="E202" s="79"/>
      <c r="F202" s="30"/>
      <c r="G202" s="30"/>
      <c r="H202" s="30"/>
      <c r="I202" s="30"/>
      <c r="J202" s="30"/>
      <c r="K202" s="136"/>
      <c r="L202" s="30"/>
      <c r="M202" s="30"/>
      <c r="N202" s="30"/>
      <c r="O202" s="78"/>
      <c r="P202" s="79"/>
      <c r="Q202" s="79"/>
      <c r="R202" s="16" t="s">
        <v>210</v>
      </c>
    </row>
    <row r="203" spans="1:18" s="80" customFormat="1" ht="20.100000000000001" customHeight="1" x14ac:dyDescent="0.2">
      <c r="B203" s="115" t="s">
        <v>253</v>
      </c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</row>
    <row r="204" spans="1:18" s="80" customFormat="1" ht="15" customHeight="1" x14ac:dyDescent="0.2">
      <c r="B204" s="115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</row>
    <row r="205" spans="1:18" s="80" customFormat="1" ht="20.100000000000001" customHeight="1" x14ac:dyDescent="0.2">
      <c r="B205" s="78" t="s">
        <v>254</v>
      </c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</row>
    <row r="206" spans="1:18" s="80" customFormat="1" ht="20.100000000000001" customHeight="1" x14ac:dyDescent="0.2">
      <c r="A206" s="444"/>
      <c r="B206" s="128" t="s">
        <v>282</v>
      </c>
      <c r="C206" s="42"/>
      <c r="D206" s="111"/>
      <c r="E206" s="112"/>
      <c r="F206" s="183" t="s">
        <v>17</v>
      </c>
      <c r="G206" s="183"/>
      <c r="H206" s="112"/>
      <c r="I206" s="112"/>
      <c r="J206" s="183" t="s">
        <v>19</v>
      </c>
      <c r="K206" s="112"/>
      <c r="L206" s="111"/>
      <c r="M206" s="645" t="s">
        <v>458</v>
      </c>
      <c r="N206" s="112"/>
      <c r="O206" s="112"/>
      <c r="P206" s="112"/>
      <c r="Q206" s="112"/>
      <c r="R206" s="184"/>
    </row>
    <row r="207" spans="1:18" s="80" customFormat="1" ht="22.5" customHeight="1" x14ac:dyDescent="0.2">
      <c r="A207" s="444"/>
      <c r="B207" s="15"/>
      <c r="C207" s="51"/>
      <c r="D207" s="187"/>
      <c r="E207" s="87"/>
      <c r="F207" s="87"/>
      <c r="G207" s="366" t="s">
        <v>459</v>
      </c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186"/>
    </row>
    <row r="208" spans="1:18" s="80" customFormat="1" ht="20.100000000000001" customHeight="1" x14ac:dyDescent="0.2">
      <c r="A208" s="444"/>
      <c r="B208" s="15"/>
      <c r="C208" s="193"/>
      <c r="D208" s="173"/>
      <c r="E208" s="174"/>
      <c r="F208" s="174"/>
      <c r="G208" s="442" t="s">
        <v>367</v>
      </c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9"/>
    </row>
    <row r="209" spans="1:19" s="80" customFormat="1" ht="20.100000000000001" customHeight="1" x14ac:dyDescent="0.2">
      <c r="A209" s="444"/>
      <c r="B209" s="314" t="s">
        <v>338</v>
      </c>
      <c r="C209" s="189" t="s">
        <v>16</v>
      </c>
      <c r="D209" s="188"/>
      <c r="E209" s="190"/>
      <c r="F209" s="190"/>
      <c r="G209" s="190" t="s">
        <v>159</v>
      </c>
      <c r="H209" s="190"/>
      <c r="I209" s="190"/>
      <c r="J209" s="190"/>
      <c r="K209" s="190" t="s">
        <v>160</v>
      </c>
      <c r="L209" s="190"/>
      <c r="M209" s="190"/>
      <c r="N209" s="190" t="s">
        <v>161</v>
      </c>
      <c r="O209" s="190"/>
      <c r="P209" s="190"/>
      <c r="Q209" s="191" t="s">
        <v>90</v>
      </c>
      <c r="R209" s="192"/>
    </row>
    <row r="210" spans="1:19" s="80" customFormat="1" ht="20.100000000000001" customHeight="1" x14ac:dyDescent="0.2">
      <c r="A210" s="444"/>
      <c r="B210" s="312" t="s">
        <v>336</v>
      </c>
      <c r="C210" s="231"/>
      <c r="D210" s="204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4"/>
      <c r="P210" s="204"/>
      <c r="Q210" s="204"/>
      <c r="R210" s="313"/>
    </row>
    <row r="211" spans="1:19" s="80" customFormat="1" ht="16.5" customHeight="1" x14ac:dyDescent="0.2">
      <c r="A211" s="444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444"/>
    </row>
    <row r="212" spans="1:19" s="80" customFormat="1" ht="20.100000000000001" customHeight="1" x14ac:dyDescent="0.25">
      <c r="A212" s="81"/>
      <c r="B212" s="146" t="s">
        <v>245</v>
      </c>
      <c r="C212" s="155"/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6"/>
    </row>
    <row r="213" spans="1:19" s="80" customFormat="1" ht="20.100000000000001" customHeight="1" x14ac:dyDescent="0.2">
      <c r="A213" s="444"/>
      <c r="B213" s="144"/>
      <c r="C213" s="145"/>
      <c r="D213" s="145"/>
      <c r="E213" s="145"/>
      <c r="F213" s="145"/>
      <c r="G213" s="145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50"/>
    </row>
    <row r="214" spans="1:19" s="80" customFormat="1" ht="20.100000000000001" customHeight="1" x14ac:dyDescent="0.2">
      <c r="A214" s="444"/>
      <c r="B214" s="140"/>
      <c r="C214" s="141"/>
      <c r="D214" s="141"/>
      <c r="E214" s="141"/>
      <c r="F214" s="141"/>
      <c r="G214" s="141"/>
      <c r="H214" s="141"/>
      <c r="I214" s="141"/>
      <c r="J214" s="157"/>
      <c r="K214" s="141"/>
      <c r="L214" s="141"/>
      <c r="M214" s="141"/>
      <c r="N214" s="141"/>
      <c r="O214" s="141"/>
      <c r="P214" s="141"/>
      <c r="Q214" s="141"/>
      <c r="R214" s="142"/>
    </row>
    <row r="215" spans="1:19" s="80" customFormat="1" ht="20.100000000000001" customHeight="1" x14ac:dyDescent="0.2">
      <c r="A215" s="444"/>
      <c r="B215" s="151"/>
      <c r="C215" s="137"/>
      <c r="D215" s="137"/>
      <c r="E215" s="137"/>
      <c r="F215" s="137"/>
      <c r="G215" s="137"/>
      <c r="H215" s="137"/>
      <c r="I215" s="137"/>
      <c r="J215" s="154"/>
      <c r="K215" s="137"/>
      <c r="L215" s="137"/>
      <c r="M215" s="137"/>
      <c r="N215" s="137"/>
      <c r="O215" s="137"/>
      <c r="P215" s="137"/>
      <c r="Q215" s="137"/>
      <c r="R215" s="138"/>
    </row>
    <row r="216" spans="1:19" s="80" customFormat="1" ht="20.100000000000001" customHeight="1" x14ac:dyDescent="0.2">
      <c r="A216" s="444"/>
      <c r="B216" s="16"/>
      <c r="C216" s="16"/>
      <c r="D216" s="16"/>
      <c r="E216" s="16"/>
      <c r="F216" s="16"/>
      <c r="G216" s="16"/>
      <c r="H216" s="16"/>
      <c r="I216" s="16"/>
      <c r="J216" s="41"/>
      <c r="K216" s="16"/>
      <c r="L216" s="16"/>
      <c r="M216" s="16"/>
      <c r="N216" s="16"/>
      <c r="O216" s="16"/>
      <c r="P216" s="16"/>
      <c r="Q216" s="16"/>
      <c r="R216" s="4"/>
    </row>
    <row r="217" spans="1:19" s="80" customFormat="1" ht="20.100000000000001" customHeight="1" x14ac:dyDescent="0.2">
      <c r="B217" s="78" t="s">
        <v>240</v>
      </c>
      <c r="C217" s="79"/>
      <c r="D217" s="79"/>
      <c r="E217" s="79"/>
      <c r="F217" s="79"/>
      <c r="G217" s="79"/>
      <c r="H217" s="79"/>
      <c r="I217" s="79"/>
      <c r="J217" s="79"/>
      <c r="K217" s="78" t="s">
        <v>55</v>
      </c>
      <c r="L217" s="79"/>
      <c r="M217" s="79"/>
      <c r="N217" s="79"/>
      <c r="O217" s="78" t="s">
        <v>56</v>
      </c>
      <c r="P217" s="79"/>
      <c r="Q217" s="79"/>
    </row>
    <row r="218" spans="1:19" s="80" customFormat="1" ht="20.100000000000001" customHeight="1" x14ac:dyDescent="0.2">
      <c r="A218" s="444"/>
      <c r="B218" s="78" t="s">
        <v>255</v>
      </c>
      <c r="C218" s="8"/>
      <c r="D218" s="8"/>
      <c r="E218" s="143" t="s">
        <v>16</v>
      </c>
      <c r="F218" s="72"/>
      <c r="G218" s="21"/>
      <c r="H218" s="21"/>
      <c r="I218" s="21"/>
      <c r="J218" s="21"/>
      <c r="K218" s="21"/>
      <c r="L218" s="21"/>
      <c r="M218" s="21"/>
      <c r="N218" s="21"/>
      <c r="O218" s="21"/>
      <c r="P218" s="8"/>
      <c r="Q218" s="8"/>
      <c r="R218" s="444"/>
    </row>
    <row r="219" spans="1:19" s="80" customFormat="1" ht="20.100000000000001" customHeight="1" x14ac:dyDescent="0.2">
      <c r="A219" s="444"/>
      <c r="B219" s="78"/>
      <c r="C219" s="8"/>
      <c r="D219" s="8"/>
      <c r="E219" s="143"/>
      <c r="F219" s="72"/>
      <c r="G219" s="16"/>
      <c r="H219" s="16"/>
      <c r="I219" s="16"/>
      <c r="J219" s="16"/>
      <c r="K219" s="16"/>
      <c r="L219" s="16"/>
      <c r="M219" s="16"/>
      <c r="N219" s="16"/>
      <c r="O219" s="16"/>
      <c r="P219" s="8"/>
      <c r="Q219" s="8"/>
      <c r="R219" s="444" t="s">
        <v>362</v>
      </c>
    </row>
    <row r="220" spans="1:19" ht="20.100000000000001" customHeight="1" x14ac:dyDescent="0.2">
      <c r="R220" s="158"/>
      <c r="S220" s="132"/>
    </row>
    <row r="221" spans="1:19" s="80" customFormat="1" ht="20.100000000000001" customHeight="1" x14ac:dyDescent="0.2">
      <c r="A221" s="444"/>
      <c r="B221" s="61" t="s">
        <v>174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444"/>
    </row>
    <row r="223" spans="1:19" ht="20.100000000000001" customHeight="1" x14ac:dyDescent="0.2">
      <c r="B223" s="47" t="s">
        <v>356</v>
      </c>
    </row>
    <row r="224" spans="1:19" ht="20.100000000000001" customHeight="1" x14ac:dyDescent="0.2">
      <c r="B224" s="518" t="s">
        <v>357</v>
      </c>
      <c r="C224" s="389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90" t="s">
        <v>186</v>
      </c>
    </row>
    <row r="225" spans="1:19" ht="20.100000000000001" customHeight="1" x14ac:dyDescent="0.2">
      <c r="B225" s="389" t="s">
        <v>354</v>
      </c>
      <c r="C225" s="389"/>
      <c r="D225" s="389"/>
      <c r="E225" s="389"/>
      <c r="F225" s="389"/>
      <c r="G225" s="389"/>
      <c r="H225" s="389"/>
      <c r="I225" s="389"/>
      <c r="J225" s="389"/>
      <c r="K225" s="389"/>
      <c r="L225" s="389"/>
      <c r="M225" s="389"/>
      <c r="N225" s="389"/>
      <c r="O225" s="389"/>
      <c r="P225" s="389"/>
      <c r="Q225" s="389"/>
      <c r="R225" s="390" t="s">
        <v>355</v>
      </c>
    </row>
    <row r="226" spans="1:19" ht="20.100000000000001" customHeight="1" x14ac:dyDescent="0.2">
      <c r="B226" s="389" t="s">
        <v>176</v>
      </c>
      <c r="C226" s="389"/>
      <c r="D226" s="389"/>
      <c r="E226" s="389"/>
      <c r="F226" s="389"/>
      <c r="G226" s="389"/>
      <c r="H226" s="389"/>
      <c r="I226" s="389"/>
      <c r="J226" s="389"/>
      <c r="K226" s="389"/>
      <c r="L226" s="389"/>
      <c r="M226" s="389"/>
      <c r="N226" s="389"/>
      <c r="O226" s="389"/>
      <c r="P226" s="389"/>
      <c r="Q226" s="389"/>
      <c r="R226" s="390" t="s">
        <v>186</v>
      </c>
    </row>
    <row r="227" spans="1:19" ht="20.100000000000001" customHeight="1" x14ac:dyDescent="0.2">
      <c r="B227" s="8" t="s">
        <v>175</v>
      </c>
      <c r="R227" s="1" t="s">
        <v>185</v>
      </c>
    </row>
    <row r="228" spans="1:19" ht="20.100000000000001" customHeight="1" x14ac:dyDescent="0.2">
      <c r="B228" s="8" t="s">
        <v>177</v>
      </c>
      <c r="R228" s="1" t="s">
        <v>186</v>
      </c>
    </row>
    <row r="229" spans="1:19" ht="20.100000000000001" customHeight="1" x14ac:dyDescent="0.2">
      <c r="B229" s="8" t="s">
        <v>178</v>
      </c>
      <c r="R229" s="1" t="s">
        <v>185</v>
      </c>
    </row>
    <row r="230" spans="1:19" s="81" customFormat="1" ht="20.100000000000001" customHeight="1" x14ac:dyDescent="0.25">
      <c r="A230" s="444"/>
      <c r="B230" s="8" t="s">
        <v>179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1" t="s">
        <v>185</v>
      </c>
    </row>
    <row r="231" spans="1:19" ht="20.100000000000001" customHeight="1" x14ac:dyDescent="0.2">
      <c r="B231" s="8" t="s">
        <v>180</v>
      </c>
      <c r="R231" s="1" t="s">
        <v>187</v>
      </c>
    </row>
    <row r="232" spans="1:19" ht="20.100000000000001" customHeight="1" x14ac:dyDescent="0.2">
      <c r="B232" s="8" t="s">
        <v>181</v>
      </c>
      <c r="R232" s="1" t="s">
        <v>185</v>
      </c>
    </row>
    <row r="233" spans="1:19" ht="20.100000000000001" customHeight="1" x14ac:dyDescent="0.2">
      <c r="B233" s="8" t="s">
        <v>182</v>
      </c>
      <c r="R233" s="1" t="s">
        <v>185</v>
      </c>
    </row>
    <row r="234" spans="1:19" ht="20.100000000000001" customHeight="1" x14ac:dyDescent="0.2">
      <c r="B234" s="8" t="s">
        <v>183</v>
      </c>
      <c r="R234" s="1" t="s">
        <v>185</v>
      </c>
    </row>
    <row r="235" spans="1:19" ht="20.100000000000001" customHeight="1" x14ac:dyDescent="0.2">
      <c r="B235" s="8" t="s">
        <v>184</v>
      </c>
      <c r="R235" s="1" t="s">
        <v>187</v>
      </c>
      <c r="S235" s="4"/>
    </row>
    <row r="236" spans="1:19" ht="20.100000000000001" customHeight="1" x14ac:dyDescent="0.2">
      <c r="B236" s="8" t="s">
        <v>269</v>
      </c>
      <c r="R236" s="1" t="s">
        <v>270</v>
      </c>
      <c r="S236" s="4"/>
    </row>
    <row r="237" spans="1:19" s="80" customFormat="1" ht="25.5" customHeight="1" x14ac:dyDescent="0.2">
      <c r="A237" s="444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444"/>
    </row>
    <row r="248" spans="19:19" ht="20.100000000000001" customHeight="1" x14ac:dyDescent="0.2">
      <c r="S248" s="132"/>
    </row>
  </sheetData>
  <mergeCells count="39">
    <mergeCell ref="B158:B159"/>
    <mergeCell ref="C158:C159"/>
    <mergeCell ref="B100:D100"/>
    <mergeCell ref="E100:J100"/>
    <mergeCell ref="K100:N100"/>
    <mergeCell ref="B101:D101"/>
    <mergeCell ref="E101:J101"/>
    <mergeCell ref="K101:N101"/>
    <mergeCell ref="B102:D102"/>
    <mergeCell ref="E102:J102"/>
    <mergeCell ref="K102:N102"/>
    <mergeCell ref="B144:B145"/>
    <mergeCell ref="C144:C145"/>
    <mergeCell ref="B98:D98"/>
    <mergeCell ref="E98:J98"/>
    <mergeCell ref="K98:N98"/>
    <mergeCell ref="O98:R98"/>
    <mergeCell ref="B99:D99"/>
    <mergeCell ref="E99:J99"/>
    <mergeCell ref="K99:N99"/>
    <mergeCell ref="L90:N90"/>
    <mergeCell ref="O90:P90"/>
    <mergeCell ref="M6:R6"/>
    <mergeCell ref="M7:R7"/>
    <mergeCell ref="M8:R8"/>
    <mergeCell ref="E12:R12"/>
    <mergeCell ref="E13:R13"/>
    <mergeCell ref="E14:R14"/>
    <mergeCell ref="E15:R15"/>
    <mergeCell ref="E16:R16"/>
    <mergeCell ref="E17:R17"/>
    <mergeCell ref="D49:R49"/>
    <mergeCell ref="D50:R50"/>
    <mergeCell ref="B2:J2"/>
    <mergeCell ref="K2:R2"/>
    <mergeCell ref="B3:D3"/>
    <mergeCell ref="E3:I3"/>
    <mergeCell ref="K3:M3"/>
    <mergeCell ref="O3:R3"/>
  </mergeCells>
  <printOptions horizontalCentered="1"/>
  <pageMargins left="0.196850393700787" right="0.23622047244094499" top="0.66929133858267698" bottom="0.70866141732283505" header="0.511811023622047" footer="0.511811023622047"/>
  <pageSetup paperSize="9" scale="81" orientation="portrait" r:id="rId1"/>
  <headerFooter alignWithMargins="0"/>
  <rowBreaks count="5" manualBreakCount="5">
    <brk id="78" max="17" man="1"/>
    <brk id="111" max="17" man="1"/>
    <brk id="146" max="17" man="1"/>
    <brk id="182" max="17" man="1"/>
    <brk id="202" max="17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Check Box 1">
              <controlPr defaultSize="0" autoFill="0" autoLine="0" autoPict="0" altText="">
                <anchor moveWithCells="1">
                  <from>
                    <xdr:col>1</xdr:col>
                    <xdr:colOff>1552575</xdr:colOff>
                    <xdr:row>13</xdr:row>
                    <xdr:rowOff>85725</xdr:rowOff>
                  </from>
                  <to>
                    <xdr:col>1</xdr:col>
                    <xdr:colOff>1743075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Check Box 2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13</xdr:row>
                    <xdr:rowOff>76200</xdr:rowOff>
                  </from>
                  <to>
                    <xdr:col>6</xdr:col>
                    <xdr:colOff>314325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5" r:id="rId6" name="Check Box 3">
              <controlPr defaultSize="0" autoFill="0" autoLine="0" autoPict="0" altText="">
                <anchor moveWithCells="1">
                  <from>
                    <xdr:col>10</xdr:col>
                    <xdr:colOff>457200</xdr:colOff>
                    <xdr:row>13</xdr:row>
                    <xdr:rowOff>85725</xdr:rowOff>
                  </from>
                  <to>
                    <xdr:col>10</xdr:col>
                    <xdr:colOff>647700</xdr:colOff>
                    <xdr:row>13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6" r:id="rId7" name="Check Box 4">
              <controlPr defaultSize="0" autoFill="0" autoLine="0" autoPict="0" altText="">
                <anchor moveWithCells="1">
                  <from>
                    <xdr:col>1</xdr:col>
                    <xdr:colOff>1552575</xdr:colOff>
                    <xdr:row>14</xdr:row>
                    <xdr:rowOff>228600</xdr:rowOff>
                  </from>
                  <to>
                    <xdr:col>1</xdr:col>
                    <xdr:colOff>1743075</xdr:colOff>
                    <xdr:row>15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7" r:id="rId8" name="Check Box 5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14</xdr:row>
                    <xdr:rowOff>228600</xdr:rowOff>
                  </from>
                  <to>
                    <xdr:col>6</xdr:col>
                    <xdr:colOff>323850</xdr:colOff>
                    <xdr:row>15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8" r:id="rId9" name="Check Box 6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22</xdr:row>
                    <xdr:rowOff>133350</xdr:rowOff>
                  </from>
                  <to>
                    <xdr:col>1</xdr:col>
                    <xdr:colOff>1733550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9" r:id="rId10" name="Check Box 7">
              <controlPr defaultSize="0" autoFill="0" autoLine="0" autoPict="0" altText="">
                <anchor moveWithCells="1">
                  <from>
                    <xdr:col>0</xdr:col>
                    <xdr:colOff>152400</xdr:colOff>
                    <xdr:row>21</xdr:row>
                    <xdr:rowOff>133350</xdr:rowOff>
                  </from>
                  <to>
                    <xdr:col>1</xdr:col>
                    <xdr:colOff>171450</xdr:colOff>
                    <xdr:row>22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0" r:id="rId11" name="Check Box 8">
              <controlPr defaultSize="0" autoFill="0" autoLine="0" autoPict="0" altText="">
                <anchor moveWithCells="1">
                  <from>
                    <xdr:col>0</xdr:col>
                    <xdr:colOff>152400</xdr:colOff>
                    <xdr:row>22</xdr:row>
                    <xdr:rowOff>133350</xdr:rowOff>
                  </from>
                  <to>
                    <xdr:col>1</xdr:col>
                    <xdr:colOff>171450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1" r:id="rId12" name="Check Box 9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25</xdr:row>
                    <xdr:rowOff>200025</xdr:rowOff>
                  </from>
                  <to>
                    <xdr:col>1</xdr:col>
                    <xdr:colOff>1733550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2" r:id="rId13" name="Check Box 10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26</xdr:row>
                    <xdr:rowOff>152400</xdr:rowOff>
                  </from>
                  <to>
                    <xdr:col>1</xdr:col>
                    <xdr:colOff>1733550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3" r:id="rId14" name="Check Box 11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27</xdr:row>
                    <xdr:rowOff>104775</xdr:rowOff>
                  </from>
                  <to>
                    <xdr:col>1</xdr:col>
                    <xdr:colOff>1733550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4" r:id="rId15" name="Check Box 12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28</xdr:row>
                    <xdr:rowOff>57150</xdr:rowOff>
                  </from>
                  <to>
                    <xdr:col>1</xdr:col>
                    <xdr:colOff>1733550</xdr:colOff>
                    <xdr:row>28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5" r:id="rId16" name="Check Box 13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29</xdr:row>
                    <xdr:rowOff>9525</xdr:rowOff>
                  </from>
                  <to>
                    <xdr:col>1</xdr:col>
                    <xdr:colOff>1733550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6" r:id="rId17" name="Check Box 14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29</xdr:row>
                    <xdr:rowOff>209550</xdr:rowOff>
                  </from>
                  <to>
                    <xdr:col>1</xdr:col>
                    <xdr:colOff>1733550</xdr:colOff>
                    <xdr:row>30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7" r:id="rId18" name="Check Box 15">
              <controlPr defaultSize="0" autoFill="0" autoLine="0" autoPict="0" altText="">
                <anchor moveWithCells="1">
                  <from>
                    <xdr:col>1</xdr:col>
                    <xdr:colOff>1533525</xdr:colOff>
                    <xdr:row>31</xdr:row>
                    <xdr:rowOff>104775</xdr:rowOff>
                  </from>
                  <to>
                    <xdr:col>1</xdr:col>
                    <xdr:colOff>1724025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8" r:id="rId19" name="Check Box 16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31</xdr:row>
                    <xdr:rowOff>104775</xdr:rowOff>
                  </from>
                  <to>
                    <xdr:col>6</xdr:col>
                    <xdr:colOff>314325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9" r:id="rId20" name="Check Box 17">
              <controlPr defaultSize="0" autoFill="0" autoLine="0" autoPict="0" altText="">
                <anchor moveWithCells="1">
                  <from>
                    <xdr:col>10</xdr:col>
                    <xdr:colOff>447675</xdr:colOff>
                    <xdr:row>31</xdr:row>
                    <xdr:rowOff>104775</xdr:rowOff>
                  </from>
                  <to>
                    <xdr:col>10</xdr:col>
                    <xdr:colOff>638175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0" r:id="rId21" name="Check Box 18">
              <controlPr defaultSize="0" autoFill="0" autoLine="0" autoPict="0" altText="">
                <anchor moveWithCells="1">
                  <from>
                    <xdr:col>13</xdr:col>
                    <xdr:colOff>476250</xdr:colOff>
                    <xdr:row>31</xdr:row>
                    <xdr:rowOff>95250</xdr:rowOff>
                  </from>
                  <to>
                    <xdr:col>13</xdr:col>
                    <xdr:colOff>666750</xdr:colOff>
                    <xdr:row>31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1" r:id="rId22" name="Check Box 19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33</xdr:row>
                    <xdr:rowOff>9525</xdr:rowOff>
                  </from>
                  <to>
                    <xdr:col>1</xdr:col>
                    <xdr:colOff>161925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2" r:id="rId23" name="Check Box 20">
              <controlPr defaultSize="0" autoFill="0" autoLine="0" autoPict="0" altText="">
                <anchor moveWithCells="1">
                  <from>
                    <xdr:col>1</xdr:col>
                    <xdr:colOff>1543050</xdr:colOff>
                    <xdr:row>33</xdr:row>
                    <xdr:rowOff>9525</xdr:rowOff>
                  </from>
                  <to>
                    <xdr:col>1</xdr:col>
                    <xdr:colOff>1724025</xdr:colOff>
                    <xdr:row>33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3" r:id="rId24" name="Check Box 21">
              <controlPr defaultSize="0" autoFill="0" autoLine="0" autoPict="0" altText="">
                <anchor moveWithCells="1">
                  <from>
                    <xdr:col>1</xdr:col>
                    <xdr:colOff>1552575</xdr:colOff>
                    <xdr:row>37</xdr:row>
                    <xdr:rowOff>228600</xdr:rowOff>
                  </from>
                  <to>
                    <xdr:col>1</xdr:col>
                    <xdr:colOff>1733550</xdr:colOff>
                    <xdr:row>38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4" r:id="rId25" name="Check Box 22">
              <controlPr defaultSize="0" autoFill="0" autoLine="0" autoPict="0" altText="">
                <anchor moveWithCells="1">
                  <from>
                    <xdr:col>6</xdr:col>
                    <xdr:colOff>104775</xdr:colOff>
                    <xdr:row>37</xdr:row>
                    <xdr:rowOff>228600</xdr:rowOff>
                  </from>
                  <to>
                    <xdr:col>6</xdr:col>
                    <xdr:colOff>295275</xdr:colOff>
                    <xdr:row>38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5" r:id="rId26" name="Check Box 23">
              <controlPr defaultSize="0" autoFill="0" autoLine="0" autoPict="0" altText="">
                <anchor moveWithCells="1">
                  <from>
                    <xdr:col>10</xdr:col>
                    <xdr:colOff>438150</xdr:colOff>
                    <xdr:row>37</xdr:row>
                    <xdr:rowOff>228600</xdr:rowOff>
                  </from>
                  <to>
                    <xdr:col>10</xdr:col>
                    <xdr:colOff>619125</xdr:colOff>
                    <xdr:row>38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6" r:id="rId27" name="Check Box 24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49</xdr:row>
                    <xdr:rowOff>0</xdr:rowOff>
                  </from>
                  <to>
                    <xdr:col>6</xdr:col>
                    <xdr:colOff>304800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7" r:id="rId28" name="Check Box 25">
              <controlPr defaultSize="0" autoFill="0" autoLine="0" autoPict="0" altText="">
                <anchor moveWithCells="1">
                  <from>
                    <xdr:col>10</xdr:col>
                    <xdr:colOff>209550</xdr:colOff>
                    <xdr:row>49</xdr:row>
                    <xdr:rowOff>0</xdr:rowOff>
                  </from>
                  <to>
                    <xdr:col>10</xdr:col>
                    <xdr:colOff>400050</xdr:colOff>
                    <xdr:row>49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8" r:id="rId29" name="Check Box 26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50</xdr:row>
                    <xdr:rowOff>0</xdr:rowOff>
                  </from>
                  <to>
                    <xdr:col>6</xdr:col>
                    <xdr:colOff>304800</xdr:colOff>
                    <xdr:row>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9" r:id="rId30" name="Check Box 27">
              <controlPr defaultSize="0" autoFill="0" autoLine="0" autoPict="0" altText="">
                <anchor moveWithCells="1">
                  <from>
                    <xdr:col>10</xdr:col>
                    <xdr:colOff>209550</xdr:colOff>
                    <xdr:row>50</xdr:row>
                    <xdr:rowOff>0</xdr:rowOff>
                  </from>
                  <to>
                    <xdr:col>10</xdr:col>
                    <xdr:colOff>390525</xdr:colOff>
                    <xdr:row>50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0" r:id="rId31" name="Check Box 28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60</xdr:row>
                    <xdr:rowOff>104775</xdr:rowOff>
                  </from>
                  <to>
                    <xdr:col>6</xdr:col>
                    <xdr:colOff>304800</xdr:colOff>
                    <xdr:row>60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1" r:id="rId32" name="Check Box 29">
              <controlPr defaultSize="0" autoFill="0" autoLine="0" autoPict="0" altText="">
                <anchor moveWithCells="1">
                  <from>
                    <xdr:col>10</xdr:col>
                    <xdr:colOff>447675</xdr:colOff>
                    <xdr:row>60</xdr:row>
                    <xdr:rowOff>104775</xdr:rowOff>
                  </from>
                  <to>
                    <xdr:col>10</xdr:col>
                    <xdr:colOff>638175</xdr:colOff>
                    <xdr:row>60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2" r:id="rId33" name="Check Box 30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87</xdr:row>
                    <xdr:rowOff>57150</xdr:rowOff>
                  </from>
                  <to>
                    <xdr:col>6</xdr:col>
                    <xdr:colOff>304800</xdr:colOff>
                    <xdr:row>87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3" r:id="rId34" name="Check Box 31">
              <controlPr defaultSize="0" autoFill="0" autoLine="0" autoPict="0" altText="">
                <anchor moveWithCells="1">
                  <from>
                    <xdr:col>10</xdr:col>
                    <xdr:colOff>457200</xdr:colOff>
                    <xdr:row>87</xdr:row>
                    <xdr:rowOff>57150</xdr:rowOff>
                  </from>
                  <to>
                    <xdr:col>10</xdr:col>
                    <xdr:colOff>638175</xdr:colOff>
                    <xdr:row>87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4" r:id="rId35" name="Check Box 32">
              <controlPr defaultSize="0" autoFill="0" autoLine="0" autoPict="0" altText="">
                <anchor moveWithCells="1">
                  <from>
                    <xdr:col>1</xdr:col>
                    <xdr:colOff>1581150</xdr:colOff>
                    <xdr:row>91</xdr:row>
                    <xdr:rowOff>161925</xdr:rowOff>
                  </from>
                  <to>
                    <xdr:col>1</xdr:col>
                    <xdr:colOff>1762125</xdr:colOff>
                    <xdr:row>92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5" r:id="rId36" name="Check Box 33">
              <controlPr defaultSize="0" autoFill="0" autoLine="0" autoPict="0" altText="">
                <anchor moveWithCells="1">
                  <from>
                    <xdr:col>6</xdr:col>
                    <xdr:colOff>266700</xdr:colOff>
                    <xdr:row>91</xdr:row>
                    <xdr:rowOff>161925</xdr:rowOff>
                  </from>
                  <to>
                    <xdr:col>6</xdr:col>
                    <xdr:colOff>447675</xdr:colOff>
                    <xdr:row>92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6" r:id="rId37" name="Check Box 34">
              <controlPr defaultSize="0" autoFill="0" autoLine="0" autoPict="0" altText="">
                <anchor moveWithCells="1">
                  <from>
                    <xdr:col>10</xdr:col>
                    <xdr:colOff>438150</xdr:colOff>
                    <xdr:row>91</xdr:row>
                    <xdr:rowOff>161925</xdr:rowOff>
                  </from>
                  <to>
                    <xdr:col>10</xdr:col>
                    <xdr:colOff>619125</xdr:colOff>
                    <xdr:row>92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7" r:id="rId38" name="Check Box 35">
              <controlPr defaultSize="0" autoFill="0" autoLine="0" autoPict="0" altText="">
                <anchor moveWithCells="1">
                  <from>
                    <xdr:col>1</xdr:col>
                    <xdr:colOff>1581150</xdr:colOff>
                    <xdr:row>93</xdr:row>
                    <xdr:rowOff>57150</xdr:rowOff>
                  </from>
                  <to>
                    <xdr:col>1</xdr:col>
                    <xdr:colOff>1771650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8" r:id="rId39" name="Check Box 36">
              <controlPr defaultSize="0" autoFill="0" autoLine="0" autoPict="0" altText="">
                <anchor moveWithCells="1">
                  <from>
                    <xdr:col>1</xdr:col>
                    <xdr:colOff>1581150</xdr:colOff>
                    <xdr:row>94</xdr:row>
                    <xdr:rowOff>9525</xdr:rowOff>
                  </from>
                  <to>
                    <xdr:col>1</xdr:col>
                    <xdr:colOff>1771650</xdr:colOff>
                    <xdr:row>94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9" r:id="rId40" name="Check Box 37">
              <controlPr defaultSize="0" autoFill="0" autoLine="0" autoPict="0" altText="">
                <anchor moveWithCells="1">
                  <from>
                    <xdr:col>1</xdr:col>
                    <xdr:colOff>1581150</xdr:colOff>
                    <xdr:row>94</xdr:row>
                    <xdr:rowOff>219075</xdr:rowOff>
                  </from>
                  <to>
                    <xdr:col>1</xdr:col>
                    <xdr:colOff>1771650</xdr:colOff>
                    <xdr:row>95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0" r:id="rId41" name="Check Box 38">
              <controlPr defaultSize="0" autoFill="0" autoLine="0" autoPict="0" altText="">
                <anchor moveWithCells="1">
                  <from>
                    <xdr:col>1</xdr:col>
                    <xdr:colOff>1581150</xdr:colOff>
                    <xdr:row>95</xdr:row>
                    <xdr:rowOff>228600</xdr:rowOff>
                  </from>
                  <to>
                    <xdr:col>1</xdr:col>
                    <xdr:colOff>1771650</xdr:colOff>
                    <xdr:row>96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1" r:id="rId42" name="Check Box 39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93</xdr:row>
                    <xdr:rowOff>57150</xdr:rowOff>
                  </from>
                  <to>
                    <xdr:col>6</xdr:col>
                    <xdr:colOff>323850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2" r:id="rId43" name="Check Box 40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94</xdr:row>
                    <xdr:rowOff>9525</xdr:rowOff>
                  </from>
                  <to>
                    <xdr:col>6</xdr:col>
                    <xdr:colOff>323850</xdr:colOff>
                    <xdr:row>94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3" r:id="rId44" name="Check Box 41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94</xdr:row>
                    <xdr:rowOff>219075</xdr:rowOff>
                  </from>
                  <to>
                    <xdr:col>6</xdr:col>
                    <xdr:colOff>323850</xdr:colOff>
                    <xdr:row>95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4" r:id="rId45" name="Check Box 42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95</xdr:row>
                    <xdr:rowOff>228600</xdr:rowOff>
                  </from>
                  <to>
                    <xdr:col>6</xdr:col>
                    <xdr:colOff>323850</xdr:colOff>
                    <xdr:row>96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5" r:id="rId46" name="Check Box 43">
              <controlPr defaultSize="0" autoFill="0" autoLine="0" autoPict="0" altText="">
                <anchor moveWithCells="1">
                  <from>
                    <xdr:col>10</xdr:col>
                    <xdr:colOff>428625</xdr:colOff>
                    <xdr:row>93</xdr:row>
                    <xdr:rowOff>57150</xdr:rowOff>
                  </from>
                  <to>
                    <xdr:col>10</xdr:col>
                    <xdr:colOff>619125</xdr:colOff>
                    <xdr:row>93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6" r:id="rId47" name="Check Box 44">
              <controlPr defaultSize="0" autoFill="0" autoLine="0" autoPict="0" altText="">
                <anchor moveWithCells="1">
                  <from>
                    <xdr:col>10</xdr:col>
                    <xdr:colOff>428625</xdr:colOff>
                    <xdr:row>94</xdr:row>
                    <xdr:rowOff>9525</xdr:rowOff>
                  </from>
                  <to>
                    <xdr:col>10</xdr:col>
                    <xdr:colOff>619125</xdr:colOff>
                    <xdr:row>94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7" r:id="rId48" name="Check Box 45">
              <controlPr defaultSize="0" autoFill="0" autoLine="0" autoPict="0" altText="">
                <anchor moveWithCells="1">
                  <from>
                    <xdr:col>10</xdr:col>
                    <xdr:colOff>428625</xdr:colOff>
                    <xdr:row>94</xdr:row>
                    <xdr:rowOff>219075</xdr:rowOff>
                  </from>
                  <to>
                    <xdr:col>10</xdr:col>
                    <xdr:colOff>619125</xdr:colOff>
                    <xdr:row>95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8" r:id="rId49" name="Check Box 46">
              <controlPr defaultSize="0" autoFill="0" autoLine="0" autoPict="0" altText="">
                <anchor moveWithCells="1">
                  <from>
                    <xdr:col>10</xdr:col>
                    <xdr:colOff>428625</xdr:colOff>
                    <xdr:row>95</xdr:row>
                    <xdr:rowOff>228600</xdr:rowOff>
                  </from>
                  <to>
                    <xdr:col>10</xdr:col>
                    <xdr:colOff>619125</xdr:colOff>
                    <xdr:row>96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9" r:id="rId50" name="Check Box 47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99</xdr:row>
                    <xdr:rowOff>47625</xdr:rowOff>
                  </from>
                  <to>
                    <xdr:col>1</xdr:col>
                    <xdr:colOff>1752600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0" r:id="rId51" name="Check Box 48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100</xdr:row>
                    <xdr:rowOff>0</xdr:rowOff>
                  </from>
                  <to>
                    <xdr:col>1</xdr:col>
                    <xdr:colOff>1752600</xdr:colOff>
                    <xdr:row>100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1" r:id="rId52" name="Check Box 49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99</xdr:row>
                    <xdr:rowOff>47625</xdr:rowOff>
                  </from>
                  <to>
                    <xdr:col>6</xdr:col>
                    <xdr:colOff>314325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2" r:id="rId53" name="Check Box 50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100</xdr:row>
                    <xdr:rowOff>0</xdr:rowOff>
                  </from>
                  <to>
                    <xdr:col>6</xdr:col>
                    <xdr:colOff>314325</xdr:colOff>
                    <xdr:row>100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3" r:id="rId54" name="Check Box 51">
              <controlPr defaultSize="0" autoFill="0" autoLine="0" autoPict="0" altText="">
                <anchor moveWithCells="1">
                  <from>
                    <xdr:col>10</xdr:col>
                    <xdr:colOff>161925</xdr:colOff>
                    <xdr:row>99</xdr:row>
                    <xdr:rowOff>47625</xdr:rowOff>
                  </from>
                  <to>
                    <xdr:col>10</xdr:col>
                    <xdr:colOff>352425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4" r:id="rId55" name="Check Box 52">
              <controlPr defaultSize="0" autoFill="0" autoLine="0" autoPict="0" altText="">
                <anchor moveWithCells="1">
                  <from>
                    <xdr:col>10</xdr:col>
                    <xdr:colOff>161925</xdr:colOff>
                    <xdr:row>100</xdr:row>
                    <xdr:rowOff>0</xdr:rowOff>
                  </from>
                  <to>
                    <xdr:col>10</xdr:col>
                    <xdr:colOff>352425</xdr:colOff>
                    <xdr:row>100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5" r:id="rId56" name="Check Box 53">
              <controlPr defaultSize="0" autoFill="0" autoLine="0" autoPict="0" altText="">
                <anchor moveWithCells="1">
                  <from>
                    <xdr:col>13</xdr:col>
                    <xdr:colOff>466725</xdr:colOff>
                    <xdr:row>99</xdr:row>
                    <xdr:rowOff>47625</xdr:rowOff>
                  </from>
                  <to>
                    <xdr:col>13</xdr:col>
                    <xdr:colOff>657225</xdr:colOff>
                    <xdr:row>99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7" r:id="rId57" name="Check Box 55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101</xdr:row>
                    <xdr:rowOff>152400</xdr:rowOff>
                  </from>
                  <to>
                    <xdr:col>1</xdr:col>
                    <xdr:colOff>1752600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8" r:id="rId58" name="Check Box 56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102</xdr:row>
                    <xdr:rowOff>104775</xdr:rowOff>
                  </from>
                  <to>
                    <xdr:col>1</xdr:col>
                    <xdr:colOff>1752600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9" r:id="rId59" name="Check Box 57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103</xdr:row>
                    <xdr:rowOff>57150</xdr:rowOff>
                  </from>
                  <to>
                    <xdr:col>1</xdr:col>
                    <xdr:colOff>1752600</xdr:colOff>
                    <xdr:row>103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0" r:id="rId60" name="Check Box 58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101</xdr:row>
                    <xdr:rowOff>152400</xdr:rowOff>
                  </from>
                  <to>
                    <xdr:col>6</xdr:col>
                    <xdr:colOff>304800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1" r:id="rId61" name="Check Box 59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102</xdr:row>
                    <xdr:rowOff>104775</xdr:rowOff>
                  </from>
                  <to>
                    <xdr:col>6</xdr:col>
                    <xdr:colOff>304800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2" r:id="rId62" name="Check Box 60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103</xdr:row>
                    <xdr:rowOff>57150</xdr:rowOff>
                  </from>
                  <to>
                    <xdr:col>6</xdr:col>
                    <xdr:colOff>304800</xdr:colOff>
                    <xdr:row>103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3" r:id="rId63" name="Check Box 61">
              <controlPr defaultSize="0" autoFill="0" autoLine="0" autoPict="0" altText="">
                <anchor moveWithCells="1">
                  <from>
                    <xdr:col>10</xdr:col>
                    <xdr:colOff>438150</xdr:colOff>
                    <xdr:row>101</xdr:row>
                    <xdr:rowOff>152400</xdr:rowOff>
                  </from>
                  <to>
                    <xdr:col>10</xdr:col>
                    <xdr:colOff>628650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4" r:id="rId64" name="Check Box 62">
              <controlPr defaultSize="0" autoFill="0" autoLine="0" autoPict="0" altText="">
                <anchor moveWithCells="1">
                  <from>
                    <xdr:col>10</xdr:col>
                    <xdr:colOff>438150</xdr:colOff>
                    <xdr:row>102</xdr:row>
                    <xdr:rowOff>104775</xdr:rowOff>
                  </from>
                  <to>
                    <xdr:col>10</xdr:col>
                    <xdr:colOff>628650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5" r:id="rId65" name="Check Box 63">
              <controlPr defaultSize="0" autoFill="0" autoLine="0" autoPict="0" altText="">
                <anchor moveWithCells="1">
                  <from>
                    <xdr:col>10</xdr:col>
                    <xdr:colOff>438150</xdr:colOff>
                    <xdr:row>103</xdr:row>
                    <xdr:rowOff>57150</xdr:rowOff>
                  </from>
                  <to>
                    <xdr:col>10</xdr:col>
                    <xdr:colOff>628650</xdr:colOff>
                    <xdr:row>103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6" r:id="rId66" name="Check Box 64">
              <controlPr defaultSize="0" autoFill="0" autoLine="0" autoPict="0" altText="">
                <anchor moveWithCells="1">
                  <from>
                    <xdr:col>13</xdr:col>
                    <xdr:colOff>466725</xdr:colOff>
                    <xdr:row>101</xdr:row>
                    <xdr:rowOff>152400</xdr:rowOff>
                  </from>
                  <to>
                    <xdr:col>13</xdr:col>
                    <xdr:colOff>666750</xdr:colOff>
                    <xdr:row>102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7" r:id="rId67" name="Check Box 65">
              <controlPr defaultSize="0" autoFill="0" autoLine="0" autoPict="0" altText="">
                <anchor moveWithCells="1">
                  <from>
                    <xdr:col>13</xdr:col>
                    <xdr:colOff>466725</xdr:colOff>
                    <xdr:row>102</xdr:row>
                    <xdr:rowOff>104775</xdr:rowOff>
                  </from>
                  <to>
                    <xdr:col>13</xdr:col>
                    <xdr:colOff>666750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9" r:id="rId68" name="Check Box 67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114</xdr:row>
                    <xdr:rowOff>9525</xdr:rowOff>
                  </from>
                  <to>
                    <xdr:col>1</xdr:col>
                    <xdr:colOff>1752600</xdr:colOff>
                    <xdr:row>114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0" r:id="rId69" name="Check Box 68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115</xdr:row>
                    <xdr:rowOff>57150</xdr:rowOff>
                  </from>
                  <to>
                    <xdr:col>1</xdr:col>
                    <xdr:colOff>1752600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2" r:id="rId70" name="Check Box 70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115</xdr:row>
                    <xdr:rowOff>57150</xdr:rowOff>
                  </from>
                  <to>
                    <xdr:col>6</xdr:col>
                    <xdr:colOff>304800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7" r:id="rId71" name="Check Box 75">
              <controlPr defaultSize="0" autoFill="0" autoLine="0" autoPict="0" altText="">
                <anchor moveWithCells="1">
                  <from>
                    <xdr:col>10</xdr:col>
                    <xdr:colOff>476250</xdr:colOff>
                    <xdr:row>114</xdr:row>
                    <xdr:rowOff>9525</xdr:rowOff>
                  </from>
                  <to>
                    <xdr:col>10</xdr:col>
                    <xdr:colOff>666750</xdr:colOff>
                    <xdr:row>114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8" r:id="rId72" name="Check Box 76">
              <controlPr defaultSize="0" autoFill="0" autoLine="0" autoPict="0" altText="">
                <anchor moveWithCells="1">
                  <from>
                    <xdr:col>10</xdr:col>
                    <xdr:colOff>476250</xdr:colOff>
                    <xdr:row>115</xdr:row>
                    <xdr:rowOff>57150</xdr:rowOff>
                  </from>
                  <to>
                    <xdr:col>10</xdr:col>
                    <xdr:colOff>666750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9" r:id="rId73" name="Check Box 77">
              <controlPr defaultSize="0" autoFill="0" autoLine="0" autoPict="0" altText="">
                <anchor moveWithCells="1">
                  <from>
                    <xdr:col>13</xdr:col>
                    <xdr:colOff>466725</xdr:colOff>
                    <xdr:row>114</xdr:row>
                    <xdr:rowOff>9525</xdr:rowOff>
                  </from>
                  <to>
                    <xdr:col>13</xdr:col>
                    <xdr:colOff>657225</xdr:colOff>
                    <xdr:row>114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0" r:id="rId74" name="Check Box 78">
              <controlPr defaultSize="0" autoFill="0" autoLine="0" autoPict="0" altText="">
                <anchor moveWithCells="1">
                  <from>
                    <xdr:col>13</xdr:col>
                    <xdr:colOff>466725</xdr:colOff>
                    <xdr:row>115</xdr:row>
                    <xdr:rowOff>57150</xdr:rowOff>
                  </from>
                  <to>
                    <xdr:col>13</xdr:col>
                    <xdr:colOff>657225</xdr:colOff>
                    <xdr:row>115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1" r:id="rId75" name="Check Box 79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119</xdr:row>
                    <xdr:rowOff>133350</xdr:rowOff>
                  </from>
                  <to>
                    <xdr:col>1</xdr:col>
                    <xdr:colOff>1752600</xdr:colOff>
                    <xdr:row>119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2" r:id="rId76" name="Check Box 80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119</xdr:row>
                    <xdr:rowOff>333375</xdr:rowOff>
                  </from>
                  <to>
                    <xdr:col>1</xdr:col>
                    <xdr:colOff>1752600</xdr:colOff>
                    <xdr:row>120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3" r:id="rId77" name="Check Box 81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119</xdr:row>
                    <xdr:rowOff>133350</xdr:rowOff>
                  </from>
                  <to>
                    <xdr:col>6</xdr:col>
                    <xdr:colOff>323850</xdr:colOff>
                    <xdr:row>119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4" r:id="rId78" name="Check Box 82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119</xdr:row>
                    <xdr:rowOff>333375</xdr:rowOff>
                  </from>
                  <to>
                    <xdr:col>6</xdr:col>
                    <xdr:colOff>323850</xdr:colOff>
                    <xdr:row>120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5" r:id="rId79" name="Check Box 83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121</xdr:row>
                    <xdr:rowOff>152400</xdr:rowOff>
                  </from>
                  <to>
                    <xdr:col>1</xdr:col>
                    <xdr:colOff>1752600</xdr:colOff>
                    <xdr:row>122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6" r:id="rId80" name="Check Box 84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121</xdr:row>
                    <xdr:rowOff>152400</xdr:rowOff>
                  </from>
                  <to>
                    <xdr:col>6</xdr:col>
                    <xdr:colOff>323850</xdr:colOff>
                    <xdr:row>122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7" r:id="rId81" name="Check Box 85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123</xdr:row>
                    <xdr:rowOff>47625</xdr:rowOff>
                  </from>
                  <to>
                    <xdr:col>1</xdr:col>
                    <xdr:colOff>1752600</xdr:colOff>
                    <xdr:row>123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8" r:id="rId82" name="Check Box 86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123</xdr:row>
                    <xdr:rowOff>47625</xdr:rowOff>
                  </from>
                  <to>
                    <xdr:col>6</xdr:col>
                    <xdr:colOff>323850</xdr:colOff>
                    <xdr:row>123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9" r:id="rId83" name="Check Box 87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125</xdr:row>
                    <xdr:rowOff>161925</xdr:rowOff>
                  </from>
                  <to>
                    <xdr:col>1</xdr:col>
                    <xdr:colOff>1752600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0" r:id="rId84" name="Check Box 88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125</xdr:row>
                    <xdr:rowOff>161925</xdr:rowOff>
                  </from>
                  <to>
                    <xdr:col>6</xdr:col>
                    <xdr:colOff>323850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1" r:id="rId85" name="Check Box 89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133</xdr:row>
                    <xdr:rowOff>228600</xdr:rowOff>
                  </from>
                  <to>
                    <xdr:col>1</xdr:col>
                    <xdr:colOff>1752600</xdr:colOff>
                    <xdr:row>134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2" r:id="rId86" name="Check Box 90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135</xdr:row>
                    <xdr:rowOff>9525</xdr:rowOff>
                  </from>
                  <to>
                    <xdr:col>1</xdr:col>
                    <xdr:colOff>1752600</xdr:colOff>
                    <xdr:row>135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3" r:id="rId87" name="Check Box 91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135</xdr:row>
                    <xdr:rowOff>219075</xdr:rowOff>
                  </from>
                  <to>
                    <xdr:col>1</xdr:col>
                    <xdr:colOff>1752600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4" r:id="rId88" name="Check Box 92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136</xdr:row>
                    <xdr:rowOff>114300</xdr:rowOff>
                  </from>
                  <to>
                    <xdr:col>1</xdr:col>
                    <xdr:colOff>1752600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5" r:id="rId89" name="Check Box 93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133</xdr:row>
                    <xdr:rowOff>228600</xdr:rowOff>
                  </from>
                  <to>
                    <xdr:col>6</xdr:col>
                    <xdr:colOff>304800</xdr:colOff>
                    <xdr:row>134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6" r:id="rId90" name="Check Box 94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135</xdr:row>
                    <xdr:rowOff>9525</xdr:rowOff>
                  </from>
                  <to>
                    <xdr:col>6</xdr:col>
                    <xdr:colOff>304800</xdr:colOff>
                    <xdr:row>135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7" r:id="rId91" name="Check Box 95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135</xdr:row>
                    <xdr:rowOff>219075</xdr:rowOff>
                  </from>
                  <to>
                    <xdr:col>6</xdr:col>
                    <xdr:colOff>304800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8" r:id="rId92" name="Check Box 96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136</xdr:row>
                    <xdr:rowOff>114300</xdr:rowOff>
                  </from>
                  <to>
                    <xdr:col>6</xdr:col>
                    <xdr:colOff>304800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9" r:id="rId93" name="Check Box 97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138</xdr:row>
                    <xdr:rowOff>142875</xdr:rowOff>
                  </from>
                  <to>
                    <xdr:col>1</xdr:col>
                    <xdr:colOff>1752600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0" r:id="rId94" name="Check Box 98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139</xdr:row>
                    <xdr:rowOff>66675</xdr:rowOff>
                  </from>
                  <to>
                    <xdr:col>1</xdr:col>
                    <xdr:colOff>1752600</xdr:colOff>
                    <xdr:row>139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1" r:id="rId95" name="Check Box 99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138</xdr:row>
                    <xdr:rowOff>142875</xdr:rowOff>
                  </from>
                  <to>
                    <xdr:col>6</xdr:col>
                    <xdr:colOff>304800</xdr:colOff>
                    <xdr:row>139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2" r:id="rId96" name="Check Box 100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139</xdr:row>
                    <xdr:rowOff>66675</xdr:rowOff>
                  </from>
                  <to>
                    <xdr:col>6</xdr:col>
                    <xdr:colOff>304800</xdr:colOff>
                    <xdr:row>139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3" r:id="rId97" name="Check Box 101">
              <controlPr defaultSize="0" autoFill="0" autoLine="0" autoPict="0" altText="">
                <anchor moveWithCells="1">
                  <from>
                    <xdr:col>10</xdr:col>
                    <xdr:colOff>438150</xdr:colOff>
                    <xdr:row>139</xdr:row>
                    <xdr:rowOff>66675</xdr:rowOff>
                  </from>
                  <to>
                    <xdr:col>10</xdr:col>
                    <xdr:colOff>628650</xdr:colOff>
                    <xdr:row>139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4" r:id="rId98" name="Check Box 102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147</xdr:row>
                    <xdr:rowOff>85725</xdr:rowOff>
                  </from>
                  <to>
                    <xdr:col>1</xdr:col>
                    <xdr:colOff>1752600</xdr:colOff>
                    <xdr:row>147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5" r:id="rId99" name="Check Box 103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148</xdr:row>
                    <xdr:rowOff>28575</xdr:rowOff>
                  </from>
                  <to>
                    <xdr:col>1</xdr:col>
                    <xdr:colOff>1752600</xdr:colOff>
                    <xdr:row>148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6" r:id="rId100" name="Check Box 104">
              <controlPr defaultSize="0" autoFill="0" autoLine="0" autoPict="0" altText="">
                <anchor moveWithCells="1">
                  <from>
                    <xdr:col>9</xdr:col>
                    <xdr:colOff>66675</xdr:colOff>
                    <xdr:row>147</xdr:row>
                    <xdr:rowOff>85725</xdr:rowOff>
                  </from>
                  <to>
                    <xdr:col>10</xdr:col>
                    <xdr:colOff>180975</xdr:colOff>
                    <xdr:row>147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7" r:id="rId101" name="Check Box 105">
              <controlPr defaultSize="0" autoFill="0" autoLine="0" autoPict="0" altText="">
                <anchor moveWithCells="1">
                  <from>
                    <xdr:col>9</xdr:col>
                    <xdr:colOff>66675</xdr:colOff>
                    <xdr:row>148</xdr:row>
                    <xdr:rowOff>28575</xdr:rowOff>
                  </from>
                  <to>
                    <xdr:col>10</xdr:col>
                    <xdr:colOff>180975</xdr:colOff>
                    <xdr:row>148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8" r:id="rId102" name="Check Box 106">
              <controlPr defaultSize="0" autoFill="0" autoLine="0" autoPict="0" altText="">
                <anchor moveWithCells="1">
                  <from>
                    <xdr:col>6</xdr:col>
                    <xdr:colOff>123825</xdr:colOff>
                    <xdr:row>146</xdr:row>
                    <xdr:rowOff>123825</xdr:rowOff>
                  </from>
                  <to>
                    <xdr:col>6</xdr:col>
                    <xdr:colOff>314325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9" r:id="rId103" name="Check Box 107">
              <controlPr defaultSize="0" autoFill="0" autoLine="0" autoPict="0" altText="">
                <anchor moveWithCells="1">
                  <from>
                    <xdr:col>10</xdr:col>
                    <xdr:colOff>419100</xdr:colOff>
                    <xdr:row>146</xdr:row>
                    <xdr:rowOff>123825</xdr:rowOff>
                  </from>
                  <to>
                    <xdr:col>10</xdr:col>
                    <xdr:colOff>609600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0" r:id="rId104" name="Check Box 108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151</xdr:row>
                    <xdr:rowOff>38100</xdr:rowOff>
                  </from>
                  <to>
                    <xdr:col>1</xdr:col>
                    <xdr:colOff>1752600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1" r:id="rId105" name="Check Box 109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151</xdr:row>
                    <xdr:rowOff>238125</xdr:rowOff>
                  </from>
                  <to>
                    <xdr:col>1</xdr:col>
                    <xdr:colOff>1752600</xdr:colOff>
                    <xdr:row>152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4" r:id="rId106" name="Check Box 112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151</xdr:row>
                    <xdr:rowOff>38100</xdr:rowOff>
                  </from>
                  <to>
                    <xdr:col>6</xdr:col>
                    <xdr:colOff>304800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5" r:id="rId107" name="Check Box 113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151</xdr:row>
                    <xdr:rowOff>238125</xdr:rowOff>
                  </from>
                  <to>
                    <xdr:col>6</xdr:col>
                    <xdr:colOff>304800</xdr:colOff>
                    <xdr:row>152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6" r:id="rId108" name="Check Box 114">
              <controlPr defaultSize="0" autoFill="0" autoLine="0" autoPict="0" altText="">
                <anchor moveWithCells="1">
                  <from>
                    <xdr:col>6</xdr:col>
                    <xdr:colOff>133350</xdr:colOff>
                    <xdr:row>158</xdr:row>
                    <xdr:rowOff>142875</xdr:rowOff>
                  </from>
                  <to>
                    <xdr:col>6</xdr:col>
                    <xdr:colOff>323850</xdr:colOff>
                    <xdr:row>159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7" r:id="rId109" name="Check Box 115">
              <controlPr defaultSize="0" autoFill="0" autoLine="0" autoPict="0" altText="">
                <anchor moveWithCells="1">
                  <from>
                    <xdr:col>10</xdr:col>
                    <xdr:colOff>447675</xdr:colOff>
                    <xdr:row>158</xdr:row>
                    <xdr:rowOff>142875</xdr:rowOff>
                  </from>
                  <to>
                    <xdr:col>10</xdr:col>
                    <xdr:colOff>638175</xdr:colOff>
                    <xdr:row>159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8" r:id="rId110" name="Check Box 116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163</xdr:row>
                    <xdr:rowOff>114300</xdr:rowOff>
                  </from>
                  <to>
                    <xdr:col>1</xdr:col>
                    <xdr:colOff>1752600</xdr:colOff>
                    <xdr:row>164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9" r:id="rId111" name="Check Box 117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163</xdr:row>
                    <xdr:rowOff>114300</xdr:rowOff>
                  </from>
                  <to>
                    <xdr:col>6</xdr:col>
                    <xdr:colOff>304800</xdr:colOff>
                    <xdr:row>164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0" r:id="rId112" name="Check Box 118">
              <controlPr defaultSize="0" autoFill="0" autoLine="0" autoPict="0" altText="">
                <anchor moveWithCells="1">
                  <from>
                    <xdr:col>1</xdr:col>
                    <xdr:colOff>1562100</xdr:colOff>
                    <xdr:row>166</xdr:row>
                    <xdr:rowOff>123825</xdr:rowOff>
                  </from>
                  <to>
                    <xdr:col>1</xdr:col>
                    <xdr:colOff>1752600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1" r:id="rId113" name="Check Box 119">
              <controlPr defaultSize="0" autoFill="0" autoLine="0" autoPict="0" altText="">
                <anchor moveWithCells="1">
                  <from>
                    <xdr:col>6</xdr:col>
                    <xdr:colOff>171450</xdr:colOff>
                    <xdr:row>166</xdr:row>
                    <xdr:rowOff>123825</xdr:rowOff>
                  </from>
                  <to>
                    <xdr:col>6</xdr:col>
                    <xdr:colOff>361950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2" r:id="rId114" name="Check Box 120">
              <controlPr defaultSize="0" autoFill="0" autoLine="0" autoPict="0" altText="">
                <anchor moveWithCells="1">
                  <from>
                    <xdr:col>10</xdr:col>
                    <xdr:colOff>209550</xdr:colOff>
                    <xdr:row>166</xdr:row>
                    <xdr:rowOff>123825</xdr:rowOff>
                  </from>
                  <to>
                    <xdr:col>10</xdr:col>
                    <xdr:colOff>400050</xdr:colOff>
                    <xdr:row>167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3" r:id="rId115" name="Check Box 121">
              <controlPr defaultSize="0" autoFill="0" autoLine="0" autoPict="0" altText="">
                <anchor moveWithCells="1">
                  <from>
                    <xdr:col>6</xdr:col>
                    <xdr:colOff>114300</xdr:colOff>
                    <xdr:row>173</xdr:row>
                    <xdr:rowOff>0</xdr:rowOff>
                  </from>
                  <to>
                    <xdr:col>6</xdr:col>
                    <xdr:colOff>304800</xdr:colOff>
                    <xdr:row>173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4" r:id="rId116" name="Check Box 122">
              <controlPr defaultSize="0" autoFill="0" autoLine="0" autoPict="0" altText="">
                <anchor moveWithCells="1">
                  <from>
                    <xdr:col>10</xdr:col>
                    <xdr:colOff>447675</xdr:colOff>
                    <xdr:row>173</xdr:row>
                    <xdr:rowOff>0</xdr:rowOff>
                  </from>
                  <to>
                    <xdr:col>10</xdr:col>
                    <xdr:colOff>638175</xdr:colOff>
                    <xdr:row>173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5" r:id="rId117" name="Check Box 123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179</xdr:row>
                    <xdr:rowOff>19050</xdr:rowOff>
                  </from>
                  <to>
                    <xdr:col>1</xdr:col>
                    <xdr:colOff>161925</xdr:colOff>
                    <xdr:row>179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6" r:id="rId118" name="Check Box 124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179</xdr:row>
                    <xdr:rowOff>228600</xdr:rowOff>
                  </from>
                  <to>
                    <xdr:col>1</xdr:col>
                    <xdr:colOff>161925</xdr:colOff>
                    <xdr:row>180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7" r:id="rId119" name="Check Box 125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180</xdr:row>
                    <xdr:rowOff>152400</xdr:rowOff>
                  </from>
                  <to>
                    <xdr:col>1</xdr:col>
                    <xdr:colOff>161925</xdr:colOff>
                    <xdr:row>181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8" r:id="rId120" name="Check Box 126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181</xdr:row>
                    <xdr:rowOff>95250</xdr:rowOff>
                  </from>
                  <to>
                    <xdr:col>1</xdr:col>
                    <xdr:colOff>161925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9" r:id="rId121" name="Check Box 127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182</xdr:row>
                    <xdr:rowOff>85725</xdr:rowOff>
                  </from>
                  <to>
                    <xdr:col>1</xdr:col>
                    <xdr:colOff>161925</xdr:colOff>
                    <xdr:row>183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0" r:id="rId122" name="Check Box 128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183</xdr:row>
                    <xdr:rowOff>114300</xdr:rowOff>
                  </from>
                  <to>
                    <xdr:col>1</xdr:col>
                    <xdr:colOff>161925</xdr:colOff>
                    <xdr:row>184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1" r:id="rId123" name="Check Box 129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184</xdr:row>
                    <xdr:rowOff>57150</xdr:rowOff>
                  </from>
                  <to>
                    <xdr:col>1</xdr:col>
                    <xdr:colOff>161925</xdr:colOff>
                    <xdr:row>184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2" r:id="rId124" name="Check Box 130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185</xdr:row>
                    <xdr:rowOff>9525</xdr:rowOff>
                  </from>
                  <to>
                    <xdr:col>1</xdr:col>
                    <xdr:colOff>161925</xdr:colOff>
                    <xdr:row>185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3" r:id="rId125" name="Check Box 131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185</xdr:row>
                    <xdr:rowOff>219075</xdr:rowOff>
                  </from>
                  <to>
                    <xdr:col>1</xdr:col>
                    <xdr:colOff>161925</xdr:colOff>
                    <xdr:row>186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4" r:id="rId126" name="Check Box 132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186</xdr:row>
                    <xdr:rowOff>171450</xdr:rowOff>
                  </from>
                  <to>
                    <xdr:col>1</xdr:col>
                    <xdr:colOff>161925</xdr:colOff>
                    <xdr:row>187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5" r:id="rId127" name="Check Box 133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187</xdr:row>
                    <xdr:rowOff>123825</xdr:rowOff>
                  </from>
                  <to>
                    <xdr:col>1</xdr:col>
                    <xdr:colOff>161925</xdr:colOff>
                    <xdr:row>188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6" r:id="rId128" name="Check Box 134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188</xdr:row>
                    <xdr:rowOff>133350</xdr:rowOff>
                  </from>
                  <to>
                    <xdr:col>1</xdr:col>
                    <xdr:colOff>161925</xdr:colOff>
                    <xdr:row>189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7" r:id="rId129" name="Check Box 135">
              <controlPr defaultSize="0" autoFill="0" autoLine="0" autoPict="0" altText="">
                <anchor moveWithCells="1">
                  <from>
                    <xdr:col>0</xdr:col>
                    <xdr:colOff>142875</xdr:colOff>
                    <xdr:row>189</xdr:row>
                    <xdr:rowOff>85725</xdr:rowOff>
                  </from>
                  <to>
                    <xdr:col>1</xdr:col>
                    <xdr:colOff>161925</xdr:colOff>
                    <xdr:row>189</xdr:row>
                    <xdr:rowOff>228600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V53"/>
  <sheetViews>
    <sheetView view="pageBreakPreview" zoomScaleNormal="85" zoomScaleSheetLayoutView="100" workbookViewId="0">
      <selection activeCell="F4" sqref="F4:F5"/>
    </sheetView>
  </sheetViews>
  <sheetFormatPr defaultColWidth="9.140625" defaultRowHeight="12.75" x14ac:dyDescent="0.2"/>
  <cols>
    <col min="1" max="1" width="13.85546875" style="349" customWidth="1"/>
    <col min="2" max="2" width="1.5703125" style="349" customWidth="1"/>
    <col min="3" max="3" width="27.5703125" style="349" bestFit="1" customWidth="1"/>
    <col min="4" max="4" width="15.85546875" style="349" customWidth="1"/>
    <col min="5" max="5" width="2.140625" style="349" customWidth="1"/>
    <col min="6" max="6" width="29.85546875" style="349" customWidth="1"/>
    <col min="7" max="16384" width="9.140625" style="349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445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27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503"/>
      <c r="B7" s="504"/>
      <c r="C7" s="504"/>
      <c r="D7" s="504"/>
      <c r="E7" s="504"/>
      <c r="F7" s="505"/>
    </row>
    <row r="8" spans="1:22" x14ac:dyDescent="0.2">
      <c r="A8" s="338"/>
      <c r="B8" s="350"/>
      <c r="C8" s="350"/>
      <c r="D8" s="350"/>
      <c r="E8" s="350"/>
      <c r="F8" s="351"/>
    </row>
    <row r="9" spans="1:22" x14ac:dyDescent="0.2">
      <c r="A9" s="338"/>
      <c r="B9" s="350"/>
      <c r="C9" s="350"/>
      <c r="D9" s="350"/>
      <c r="E9" s="350"/>
      <c r="F9" s="351"/>
    </row>
    <row r="10" spans="1:22" x14ac:dyDescent="0.2">
      <c r="A10" s="338"/>
      <c r="B10" s="350"/>
      <c r="C10" s="350"/>
      <c r="D10" s="350"/>
      <c r="E10" s="350"/>
      <c r="F10" s="351"/>
    </row>
    <row r="11" spans="1:22" x14ac:dyDescent="0.2">
      <c r="A11" s="338"/>
      <c r="B11" s="350"/>
      <c r="C11" s="350"/>
      <c r="D11" s="350"/>
      <c r="E11" s="350"/>
      <c r="F11" s="351"/>
    </row>
    <row r="12" spans="1:22" x14ac:dyDescent="0.2">
      <c r="A12" s="338"/>
      <c r="B12" s="350"/>
      <c r="C12" s="350"/>
      <c r="D12" s="350"/>
      <c r="E12" s="350"/>
      <c r="F12" s="351"/>
    </row>
    <row r="13" spans="1:22" x14ac:dyDescent="0.2">
      <c r="A13" s="338"/>
      <c r="B13" s="350"/>
      <c r="C13" s="350"/>
      <c r="D13" s="350"/>
      <c r="E13" s="350"/>
      <c r="F13" s="351"/>
      <c r="I13" s="352"/>
      <c r="M13" s="352"/>
      <c r="R13" s="352"/>
      <c r="V13" s="352"/>
    </row>
    <row r="14" spans="1:22" x14ac:dyDescent="0.2">
      <c r="A14" s="338"/>
      <c r="B14" s="350"/>
      <c r="C14" s="350"/>
      <c r="D14" s="350"/>
      <c r="E14" s="350"/>
      <c r="F14" s="351"/>
    </row>
    <row r="15" spans="1:22" x14ac:dyDescent="0.2">
      <c r="A15" s="338"/>
      <c r="B15" s="350"/>
      <c r="C15" s="350"/>
      <c r="D15" s="350"/>
      <c r="E15" s="350"/>
      <c r="F15" s="351"/>
    </row>
    <row r="16" spans="1:22" x14ac:dyDescent="0.2">
      <c r="A16" s="338"/>
      <c r="B16" s="350"/>
      <c r="C16" s="350"/>
      <c r="D16" s="350"/>
      <c r="E16" s="350"/>
      <c r="F16" s="351"/>
    </row>
    <row r="17" spans="1:22" x14ac:dyDescent="0.2">
      <c r="A17" s="338"/>
      <c r="B17" s="350"/>
      <c r="C17" s="350"/>
      <c r="D17" s="350"/>
      <c r="E17" s="350"/>
      <c r="F17" s="351"/>
    </row>
    <row r="18" spans="1:22" x14ac:dyDescent="0.2">
      <c r="A18" s="338"/>
      <c r="B18" s="350"/>
      <c r="C18" s="350"/>
      <c r="D18" s="350"/>
      <c r="E18" s="350"/>
      <c r="F18" s="351"/>
    </row>
    <row r="19" spans="1:22" x14ac:dyDescent="0.2">
      <c r="A19" s="338"/>
      <c r="B19" s="350"/>
      <c r="C19" s="350"/>
      <c r="D19" s="350"/>
      <c r="E19" s="350"/>
      <c r="F19" s="351"/>
    </row>
    <row r="20" spans="1:22" x14ac:dyDescent="0.2">
      <c r="A20" s="338"/>
      <c r="B20" s="350"/>
      <c r="C20" s="350"/>
      <c r="D20" s="350"/>
      <c r="E20" s="350"/>
      <c r="F20" s="351"/>
    </row>
    <row r="21" spans="1:22" x14ac:dyDescent="0.2">
      <c r="A21" s="338"/>
      <c r="B21" s="350"/>
      <c r="C21" s="350"/>
      <c r="D21" s="350"/>
      <c r="E21" s="350"/>
      <c r="F21" s="351"/>
      <c r="J21" s="324"/>
    </row>
    <row r="22" spans="1:22" x14ac:dyDescent="0.2">
      <c r="A22" s="338"/>
      <c r="B22" s="350"/>
      <c r="C22" s="350"/>
      <c r="D22" s="350"/>
      <c r="E22" s="350"/>
      <c r="F22" s="351"/>
    </row>
    <row r="23" spans="1:22" x14ac:dyDescent="0.2">
      <c r="A23" s="338"/>
      <c r="B23" s="350"/>
      <c r="C23" s="350"/>
      <c r="D23" s="350"/>
      <c r="E23" s="350"/>
      <c r="F23" s="351"/>
    </row>
    <row r="24" spans="1:22" x14ac:dyDescent="0.2">
      <c r="A24" s="960"/>
      <c r="B24" s="963"/>
      <c r="C24" s="963"/>
      <c r="D24" s="963"/>
      <c r="E24" s="963"/>
      <c r="F24" s="964"/>
    </row>
    <row r="25" spans="1:22" x14ac:dyDescent="0.2">
      <c r="A25" s="338"/>
      <c r="B25" s="350"/>
      <c r="C25" s="350"/>
      <c r="D25" s="350"/>
      <c r="E25" s="350"/>
      <c r="F25" s="351"/>
      <c r="I25" s="352"/>
      <c r="M25" s="352"/>
      <c r="R25" s="352"/>
      <c r="V25" s="352"/>
    </row>
    <row r="26" spans="1:22" x14ac:dyDescent="0.2">
      <c r="A26" s="353"/>
      <c r="B26" s="350"/>
      <c r="C26" s="350"/>
      <c r="D26" s="350"/>
      <c r="E26" s="350"/>
      <c r="F26" s="351"/>
    </row>
    <row r="27" spans="1:22" x14ac:dyDescent="0.2">
      <c r="A27" s="951"/>
      <c r="B27" s="952"/>
      <c r="C27" s="952"/>
      <c r="D27" s="952"/>
      <c r="E27" s="952"/>
      <c r="F27" s="953"/>
      <c r="G27" s="350"/>
    </row>
    <row r="28" spans="1:22" x14ac:dyDescent="0.2">
      <c r="A28" s="960"/>
      <c r="B28" s="961"/>
      <c r="C28" s="961"/>
      <c r="D28" s="961"/>
      <c r="E28" s="961"/>
      <c r="F28" s="962"/>
    </row>
    <row r="29" spans="1:22" x14ac:dyDescent="0.2">
      <c r="A29" s="951"/>
      <c r="B29" s="952"/>
      <c r="C29" s="952"/>
      <c r="D29" s="952"/>
      <c r="E29" s="952"/>
      <c r="F29" s="953"/>
    </row>
    <row r="30" spans="1:22" x14ac:dyDescent="0.2">
      <c r="A30" s="951"/>
      <c r="B30" s="952"/>
      <c r="C30" s="952"/>
      <c r="D30" s="952"/>
      <c r="E30" s="952"/>
      <c r="F30" s="953"/>
    </row>
    <row r="31" spans="1:22" x14ac:dyDescent="0.2">
      <c r="A31" s="454"/>
      <c r="B31" s="350"/>
      <c r="C31" s="350"/>
      <c r="D31" s="350"/>
      <c r="E31" s="350"/>
      <c r="F31" s="351"/>
    </row>
    <row r="32" spans="1:22" x14ac:dyDescent="0.2">
      <c r="A32" s="353"/>
      <c r="B32" s="350"/>
      <c r="C32" s="350"/>
      <c r="D32" s="350"/>
      <c r="E32" s="350"/>
      <c r="F32" s="351"/>
    </row>
    <row r="33" spans="1:13" x14ac:dyDescent="0.2">
      <c r="A33" s="954"/>
      <c r="B33" s="968"/>
      <c r="C33" s="968"/>
      <c r="D33" s="968"/>
      <c r="E33" s="968"/>
      <c r="F33" s="969"/>
      <c r="I33" s="352"/>
      <c r="M33" s="352"/>
    </row>
    <row r="34" spans="1:13" x14ac:dyDescent="0.2">
      <c r="A34" s="338"/>
      <c r="B34" s="350"/>
      <c r="C34" s="350"/>
      <c r="D34" s="350"/>
      <c r="E34" s="350"/>
      <c r="F34" s="351"/>
    </row>
    <row r="35" spans="1:13" x14ac:dyDescent="0.2">
      <c r="A35" s="338"/>
      <c r="B35" s="350"/>
      <c r="C35" s="350"/>
      <c r="D35" s="350"/>
      <c r="E35" s="350"/>
      <c r="F35" s="351"/>
    </row>
    <row r="36" spans="1:13" x14ac:dyDescent="0.2">
      <c r="A36" s="338"/>
      <c r="B36" s="350"/>
      <c r="C36" s="350"/>
      <c r="D36" s="350"/>
      <c r="E36" s="350"/>
      <c r="F36" s="351"/>
    </row>
    <row r="37" spans="1:13" x14ac:dyDescent="0.2">
      <c r="A37" s="338"/>
      <c r="B37" s="350"/>
      <c r="C37" s="350"/>
      <c r="D37" s="350"/>
      <c r="E37" s="350"/>
      <c r="F37" s="351"/>
    </row>
    <row r="38" spans="1:13" x14ac:dyDescent="0.2">
      <c r="A38" s="338"/>
      <c r="B38" s="350"/>
      <c r="C38" s="350"/>
      <c r="D38" s="350"/>
      <c r="E38" s="350"/>
      <c r="F38" s="351"/>
    </row>
    <row r="39" spans="1:13" x14ac:dyDescent="0.2">
      <c r="A39" s="338"/>
      <c r="B39" s="350"/>
      <c r="C39" s="350"/>
      <c r="D39" s="350"/>
      <c r="E39" s="350"/>
      <c r="F39" s="351"/>
    </row>
    <row r="40" spans="1:13" x14ac:dyDescent="0.2">
      <c r="A40" s="338"/>
      <c r="B40" s="350"/>
      <c r="C40" s="350"/>
      <c r="D40" s="350"/>
      <c r="E40" s="350"/>
      <c r="F40" s="351"/>
    </row>
    <row r="41" spans="1:13" x14ac:dyDescent="0.2">
      <c r="A41" s="951"/>
      <c r="B41" s="952"/>
      <c r="C41" s="952"/>
      <c r="D41" s="952"/>
      <c r="E41" s="952"/>
      <c r="F41" s="953"/>
    </row>
    <row r="42" spans="1:13" x14ac:dyDescent="0.2">
      <c r="A42" s="338"/>
      <c r="B42" s="350"/>
      <c r="C42" s="350"/>
      <c r="D42" s="350"/>
      <c r="E42" s="350"/>
      <c r="F42" s="351"/>
    </row>
    <row r="43" spans="1:13" x14ac:dyDescent="0.2">
      <c r="A43" s="454"/>
      <c r="B43" s="350"/>
      <c r="C43" s="350"/>
      <c r="D43" s="350"/>
      <c r="E43" s="350"/>
      <c r="F43" s="351"/>
    </row>
    <row r="44" spans="1:13" x14ac:dyDescent="0.2">
      <c r="A44" s="454"/>
      <c r="B44" s="350"/>
      <c r="C44" s="350"/>
      <c r="D44" s="350"/>
      <c r="E44" s="350"/>
      <c r="F44" s="351"/>
    </row>
    <row r="45" spans="1:13" x14ac:dyDescent="0.2">
      <c r="A45" s="454"/>
      <c r="B45" s="350"/>
      <c r="C45" s="636"/>
      <c r="D45" s="350"/>
      <c r="E45" s="350"/>
      <c r="F45" s="351"/>
    </row>
    <row r="46" spans="1:13" x14ac:dyDescent="0.2">
      <c r="A46" s="454"/>
      <c r="B46" s="350"/>
      <c r="C46" s="350"/>
      <c r="D46" s="350"/>
      <c r="E46" s="350"/>
      <c r="F46" s="351"/>
    </row>
    <row r="47" spans="1:13" x14ac:dyDescent="0.2">
      <c r="A47" s="353"/>
      <c r="B47" s="350"/>
      <c r="C47" s="350"/>
      <c r="D47" s="350"/>
      <c r="E47" s="350"/>
      <c r="F47" s="351"/>
    </row>
    <row r="48" spans="1:13" x14ac:dyDescent="0.2">
      <c r="A48" s="454"/>
      <c r="B48" s="350"/>
      <c r="C48" s="350"/>
      <c r="D48" s="350"/>
      <c r="E48" s="350"/>
      <c r="F48" s="351"/>
    </row>
    <row r="49" spans="1:6" x14ac:dyDescent="0.2">
      <c r="A49" s="353"/>
      <c r="B49" s="350"/>
      <c r="C49" s="350"/>
      <c r="D49" s="350"/>
      <c r="E49" s="350"/>
      <c r="F49" s="351"/>
    </row>
    <row r="50" spans="1:6" x14ac:dyDescent="0.2">
      <c r="A50" s="454"/>
      <c r="B50" s="350"/>
      <c r="C50" s="350"/>
      <c r="D50" s="350"/>
      <c r="E50" s="350"/>
      <c r="F50" s="351"/>
    </row>
    <row r="51" spans="1:6" x14ac:dyDescent="0.2">
      <c r="A51" s="965"/>
      <c r="B51" s="966"/>
      <c r="C51" s="966"/>
      <c r="D51" s="966"/>
      <c r="E51" s="966"/>
      <c r="F51" s="967"/>
    </row>
    <row r="52" spans="1:6" x14ac:dyDescent="0.2">
      <c r="A52" s="951"/>
      <c r="B52" s="952"/>
      <c r="C52" s="952"/>
      <c r="D52" s="952"/>
      <c r="E52" s="952"/>
      <c r="F52" s="953"/>
    </row>
    <row r="53" spans="1:6" x14ac:dyDescent="0.2">
      <c r="A53" s="415"/>
      <c r="B53" s="354"/>
      <c r="C53" s="354"/>
      <c r="D53" s="354"/>
      <c r="E53" s="354"/>
      <c r="F53" s="355"/>
    </row>
  </sheetData>
  <mergeCells count="12">
    <mergeCell ref="A52:F52"/>
    <mergeCell ref="D4:D5"/>
    <mergeCell ref="E4:E5"/>
    <mergeCell ref="F4:F5"/>
    <mergeCell ref="A28:F28"/>
    <mergeCell ref="A24:F24"/>
    <mergeCell ref="A29:F29"/>
    <mergeCell ref="A27:F27"/>
    <mergeCell ref="A51:F51"/>
    <mergeCell ref="A30:F30"/>
    <mergeCell ref="A41:F41"/>
    <mergeCell ref="A33:F33"/>
  </mergeCells>
  <phoneticPr fontId="57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96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W38"/>
  <sheetViews>
    <sheetView view="pageBreakPreview" topLeftCell="A13" zoomScaleNormal="85" zoomScaleSheetLayoutView="100" workbookViewId="0">
      <selection activeCell="D2" sqref="D2"/>
    </sheetView>
  </sheetViews>
  <sheetFormatPr defaultColWidth="9.140625" defaultRowHeight="12.75" x14ac:dyDescent="0.2"/>
  <cols>
    <col min="1" max="1" width="2.42578125" style="317" customWidth="1"/>
    <col min="2" max="2" width="13.85546875" style="317" customWidth="1"/>
    <col min="3" max="3" width="1.5703125" style="317" customWidth="1"/>
    <col min="4" max="4" width="24.28515625" style="317" customWidth="1"/>
    <col min="5" max="5" width="15.85546875" style="317" customWidth="1"/>
    <col min="6" max="6" width="2.140625" style="317" customWidth="1"/>
    <col min="7" max="7" width="29.85546875" style="317" customWidth="1"/>
    <col min="8" max="16384" width="9.140625" style="317"/>
  </cols>
  <sheetData>
    <row r="1" spans="1:23" ht="20.25" x14ac:dyDescent="0.2">
      <c r="E1" s="318" t="s">
        <v>191</v>
      </c>
    </row>
    <row r="2" spans="1:23" s="324" customFormat="1" ht="20.100000000000001" customHeight="1" x14ac:dyDescent="0.2">
      <c r="A2" s="319"/>
      <c r="B2" s="320" t="s">
        <v>43</v>
      </c>
      <c r="C2" s="320" t="s">
        <v>16</v>
      </c>
      <c r="D2" s="412" t="str">
        <f>INPUT!C5</f>
        <v>JAW-JK-GGP-0456</v>
      </c>
      <c r="E2" s="319" t="s">
        <v>188</v>
      </c>
      <c r="F2" s="320" t="s">
        <v>16</v>
      </c>
      <c r="G2" s="322" t="s">
        <v>455</v>
      </c>
      <c r="H2" s="323"/>
    </row>
    <row r="3" spans="1:23" s="324" customFormat="1" ht="20.100000000000001" customHeight="1" x14ac:dyDescent="0.2">
      <c r="A3" s="325"/>
      <c r="B3" s="326" t="s">
        <v>44</v>
      </c>
      <c r="C3" s="326" t="s">
        <v>16</v>
      </c>
      <c r="D3" s="413" t="str">
        <f>INPUT!C6</f>
        <v>SETIA_KAWAN_KALI_ANYAR</v>
      </c>
      <c r="E3" s="325" t="s">
        <v>189</v>
      </c>
      <c r="F3" s="326" t="s">
        <v>16</v>
      </c>
      <c r="G3" s="328" t="str">
        <f>INPUT!C20</f>
        <v>JABOTABEK</v>
      </c>
      <c r="H3" s="323"/>
    </row>
    <row r="4" spans="1:23" s="324" customFormat="1" ht="20.100000000000001" customHeight="1" x14ac:dyDescent="0.2">
      <c r="A4" s="329"/>
      <c r="B4" s="372" t="s">
        <v>45</v>
      </c>
      <c r="C4" s="330" t="s">
        <v>16</v>
      </c>
      <c r="D4" s="331">
        <f>'Photo GPS'!C4</f>
        <v>44746</v>
      </c>
      <c r="E4" s="954" t="s">
        <v>190</v>
      </c>
      <c r="F4" s="956" t="s">
        <v>16</v>
      </c>
      <c r="G4" s="958">
        <f>INPUT!C21</f>
        <v>0</v>
      </c>
    </row>
    <row r="5" spans="1:23" s="324" customFormat="1" ht="20.100000000000001" customHeight="1" x14ac:dyDescent="0.2">
      <c r="A5" s="332"/>
      <c r="B5" s="373" t="s">
        <v>46</v>
      </c>
      <c r="C5" s="333" t="s">
        <v>16</v>
      </c>
      <c r="D5" s="334" t="str">
        <f>INPUT!C47</f>
        <v>IMAM</v>
      </c>
      <c r="E5" s="955"/>
      <c r="F5" s="957"/>
      <c r="G5" s="959"/>
    </row>
    <row r="7" spans="1:23" x14ac:dyDescent="0.2">
      <c r="A7" s="335"/>
      <c r="B7" s="374"/>
      <c r="C7" s="336"/>
      <c r="D7" s="336"/>
      <c r="E7" s="336"/>
      <c r="F7" s="336"/>
      <c r="G7" s="337"/>
    </row>
    <row r="8" spans="1:23" x14ac:dyDescent="0.2">
      <c r="A8" s="338"/>
      <c r="B8" s="375"/>
      <c r="C8" s="339"/>
      <c r="D8" s="339"/>
      <c r="E8" s="339"/>
      <c r="F8" s="339"/>
      <c r="G8" s="340"/>
    </row>
    <row r="9" spans="1:23" x14ac:dyDescent="0.2">
      <c r="A9" s="338"/>
      <c r="B9" s="375"/>
      <c r="C9" s="339"/>
      <c r="D9" s="339"/>
      <c r="E9" s="339"/>
      <c r="F9" s="339"/>
      <c r="G9" s="340"/>
    </row>
    <row r="10" spans="1:23" x14ac:dyDescent="0.2">
      <c r="A10" s="338"/>
      <c r="B10" s="375"/>
      <c r="C10" s="339"/>
      <c r="D10" s="339"/>
      <c r="E10" s="339"/>
      <c r="F10" s="339"/>
      <c r="G10" s="340"/>
    </row>
    <row r="11" spans="1:23" x14ac:dyDescent="0.2">
      <c r="A11" s="338"/>
      <c r="B11" s="375"/>
      <c r="C11" s="339"/>
      <c r="D11" s="339"/>
      <c r="E11" s="339"/>
      <c r="F11" s="339"/>
      <c r="G11" s="340"/>
    </row>
    <row r="12" spans="1:23" x14ac:dyDescent="0.2">
      <c r="A12" s="338"/>
      <c r="B12" s="375"/>
      <c r="C12" s="339"/>
      <c r="D12" s="339"/>
      <c r="E12" s="339"/>
      <c r="F12" s="339"/>
      <c r="G12" s="340"/>
    </row>
    <row r="13" spans="1:23" x14ac:dyDescent="0.2">
      <c r="A13" s="338"/>
      <c r="B13" s="375"/>
      <c r="C13" s="339"/>
      <c r="D13" s="339"/>
      <c r="E13" s="339"/>
      <c r="F13" s="339"/>
      <c r="G13" s="340"/>
      <c r="J13" s="341"/>
      <c r="N13" s="341"/>
      <c r="S13" s="341"/>
      <c r="W13" s="341"/>
    </row>
    <row r="14" spans="1:23" x14ac:dyDescent="0.2">
      <c r="A14" s="338"/>
      <c r="B14" s="375"/>
      <c r="C14" s="339"/>
      <c r="D14" s="339"/>
      <c r="E14" s="339"/>
      <c r="F14" s="339"/>
      <c r="G14" s="340"/>
    </row>
    <row r="15" spans="1:23" x14ac:dyDescent="0.2">
      <c r="A15" s="338"/>
      <c r="B15" s="375"/>
      <c r="C15" s="339"/>
      <c r="D15" s="339"/>
      <c r="E15" s="339"/>
      <c r="F15" s="339"/>
      <c r="G15" s="340"/>
    </row>
    <row r="16" spans="1:23" x14ac:dyDescent="0.2">
      <c r="A16" s="338"/>
      <c r="B16" s="375"/>
      <c r="C16" s="339"/>
      <c r="D16" s="339"/>
      <c r="E16" s="339"/>
      <c r="F16" s="339"/>
      <c r="G16" s="340"/>
    </row>
    <row r="17" spans="1:23" x14ac:dyDescent="0.2">
      <c r="A17" s="338"/>
      <c r="B17" s="375"/>
      <c r="C17" s="339"/>
      <c r="D17" s="339"/>
      <c r="E17" s="339"/>
      <c r="F17" s="339"/>
      <c r="G17" s="340"/>
    </row>
    <row r="18" spans="1:23" x14ac:dyDescent="0.2">
      <c r="A18" s="338"/>
      <c r="B18" s="375"/>
      <c r="C18" s="339"/>
      <c r="D18" s="339"/>
      <c r="E18" s="339"/>
      <c r="F18" s="339"/>
      <c r="G18" s="340"/>
    </row>
    <row r="19" spans="1:23" x14ac:dyDescent="0.2">
      <c r="A19" s="338"/>
      <c r="B19" s="375"/>
      <c r="C19" s="339"/>
      <c r="D19" s="339"/>
      <c r="E19" s="339"/>
      <c r="F19" s="339"/>
      <c r="G19" s="340"/>
    </row>
    <row r="20" spans="1:23" x14ac:dyDescent="0.2">
      <c r="A20" s="338"/>
      <c r="B20" s="375"/>
      <c r="C20" s="339"/>
      <c r="D20" s="339"/>
      <c r="E20" s="339"/>
      <c r="F20" s="339"/>
      <c r="G20" s="340"/>
    </row>
    <row r="21" spans="1:23" x14ac:dyDescent="0.2">
      <c r="A21" s="338"/>
      <c r="B21" s="375"/>
      <c r="C21" s="339"/>
      <c r="D21" s="339"/>
      <c r="E21" s="339"/>
      <c r="F21" s="339"/>
      <c r="G21" s="340"/>
    </row>
    <row r="22" spans="1:23" x14ac:dyDescent="0.2">
      <c r="A22" s="338"/>
      <c r="B22" s="375"/>
      <c r="C22" s="339"/>
      <c r="D22" s="339"/>
      <c r="E22" s="339"/>
      <c r="F22" s="339"/>
      <c r="G22" s="340"/>
    </row>
    <row r="23" spans="1:23" x14ac:dyDescent="0.2">
      <c r="A23" s="338"/>
      <c r="B23" s="375"/>
      <c r="C23" s="339"/>
      <c r="D23" s="339"/>
      <c r="E23" s="339"/>
      <c r="F23" s="339"/>
      <c r="G23" s="340"/>
    </row>
    <row r="24" spans="1:23" x14ac:dyDescent="0.2">
      <c r="A24" s="338"/>
      <c r="B24" s="375"/>
      <c r="C24" s="339"/>
      <c r="D24" s="339"/>
      <c r="E24" s="339"/>
      <c r="F24" s="339"/>
      <c r="G24" s="340"/>
    </row>
    <row r="25" spans="1:23" x14ac:dyDescent="0.2">
      <c r="A25" s="338"/>
      <c r="B25" s="375"/>
      <c r="C25" s="339"/>
      <c r="D25" s="339"/>
      <c r="E25" s="339"/>
      <c r="F25" s="339"/>
      <c r="G25" s="340"/>
      <c r="J25" s="341"/>
      <c r="N25" s="341"/>
      <c r="S25" s="341"/>
      <c r="W25" s="341"/>
    </row>
    <row r="26" spans="1:23" x14ac:dyDescent="0.2">
      <c r="A26" s="338"/>
      <c r="B26" s="375"/>
      <c r="C26" s="339"/>
      <c r="D26" s="339"/>
      <c r="E26" s="339"/>
      <c r="F26" s="339"/>
      <c r="G26" s="340"/>
    </row>
    <row r="27" spans="1:23" x14ac:dyDescent="0.2">
      <c r="A27" s="960"/>
      <c r="B27" s="963"/>
      <c r="C27" s="970"/>
      <c r="D27" s="970"/>
      <c r="E27" s="970"/>
      <c r="F27" s="970"/>
      <c r="G27" s="971"/>
    </row>
    <row r="28" spans="1:23" x14ac:dyDescent="0.2">
      <c r="A28" s="338"/>
      <c r="B28" s="375"/>
      <c r="C28" s="339"/>
      <c r="D28" s="339"/>
      <c r="E28" s="339"/>
      <c r="F28" s="339"/>
      <c r="G28" s="340"/>
    </row>
    <row r="29" spans="1:23" x14ac:dyDescent="0.2">
      <c r="A29" s="329"/>
      <c r="B29" s="372"/>
      <c r="C29" s="339"/>
      <c r="D29" s="339"/>
      <c r="E29" s="339"/>
      <c r="F29" s="339"/>
      <c r="G29" s="340"/>
    </row>
    <row r="30" spans="1:23" x14ac:dyDescent="0.2">
      <c r="A30" s="329"/>
      <c r="B30" s="372"/>
      <c r="C30" s="339"/>
      <c r="D30" s="339"/>
      <c r="E30" s="339"/>
      <c r="F30" s="339"/>
      <c r="G30" s="340"/>
    </row>
    <row r="31" spans="1:23" x14ac:dyDescent="0.2">
      <c r="A31" s="329"/>
      <c r="B31" s="372"/>
      <c r="C31" s="339"/>
      <c r="D31" s="339"/>
      <c r="E31" s="339"/>
      <c r="F31" s="339"/>
      <c r="G31" s="340"/>
    </row>
    <row r="32" spans="1:23" x14ac:dyDescent="0.2">
      <c r="A32" s="329"/>
      <c r="B32" s="372"/>
      <c r="C32" s="339"/>
      <c r="D32" s="339"/>
      <c r="E32" s="339"/>
      <c r="F32" s="339"/>
      <c r="G32" s="340"/>
    </row>
    <row r="33" spans="1:8" x14ac:dyDescent="0.2">
      <c r="A33" s="342"/>
      <c r="B33" s="339"/>
      <c r="C33" s="339"/>
      <c r="D33" s="339"/>
      <c r="E33" s="339"/>
      <c r="F33" s="339"/>
      <c r="G33" s="340"/>
    </row>
    <row r="34" spans="1:8" x14ac:dyDescent="0.2">
      <c r="A34" s="329"/>
      <c r="B34" s="372"/>
      <c r="C34" s="339"/>
      <c r="D34" s="339"/>
      <c r="E34" s="339"/>
      <c r="F34" s="339"/>
      <c r="G34" s="340"/>
    </row>
    <row r="35" spans="1:8" x14ac:dyDescent="0.2">
      <c r="A35" s="342"/>
      <c r="B35" s="339"/>
      <c r="C35" s="339"/>
      <c r="D35" s="339"/>
      <c r="E35" s="339"/>
      <c r="F35" s="339"/>
      <c r="G35" s="340"/>
    </row>
    <row r="36" spans="1:8" x14ac:dyDescent="0.2">
      <c r="A36" s="329"/>
      <c r="B36" s="372"/>
      <c r="C36" s="339"/>
      <c r="D36" s="339"/>
      <c r="E36" s="339"/>
      <c r="F36" s="339"/>
      <c r="G36" s="340"/>
    </row>
    <row r="37" spans="1:8" x14ac:dyDescent="0.2">
      <c r="A37" s="343"/>
      <c r="B37" s="344"/>
      <c r="C37" s="344"/>
      <c r="D37" s="344"/>
      <c r="E37" s="344"/>
      <c r="F37" s="344"/>
      <c r="G37" s="345"/>
      <c r="H37" s="342"/>
    </row>
    <row r="38" spans="1:8" x14ac:dyDescent="0.2">
      <c r="A38" s="342"/>
      <c r="B38" s="339"/>
      <c r="C38" s="339"/>
      <c r="D38" s="339"/>
    </row>
  </sheetData>
  <mergeCells count="4">
    <mergeCell ref="E4:E5"/>
    <mergeCell ref="F4:F5"/>
    <mergeCell ref="G4:G5"/>
    <mergeCell ref="A27:G27"/>
  </mergeCells>
  <printOptions horizontalCentered="1"/>
  <pageMargins left="0.75" right="0.75" top="1" bottom="1" header="0.5" footer="0.5"/>
  <pageSetup paperSize="9" scale="96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53"/>
  <sheetViews>
    <sheetView view="pageBreakPreview" topLeftCell="C16" zoomScaleNormal="85" zoomScaleSheetLayoutView="100" workbookViewId="0">
      <selection activeCell="F19" sqref="F19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447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6" x14ac:dyDescent="0.2">
      <c r="A17" s="338"/>
      <c r="B17" s="339"/>
      <c r="C17" s="339"/>
      <c r="D17" s="339"/>
      <c r="E17" s="339"/>
      <c r="F17" s="340"/>
    </row>
    <row r="18" spans="1:6" x14ac:dyDescent="0.2">
      <c r="A18" s="338"/>
      <c r="B18" s="339"/>
      <c r="C18" s="339"/>
      <c r="D18" s="339"/>
      <c r="E18" s="339"/>
      <c r="F18" s="340"/>
    </row>
    <row r="19" spans="1:6" x14ac:dyDescent="0.2">
      <c r="A19" s="338"/>
      <c r="B19" s="339"/>
      <c r="C19" s="339"/>
      <c r="D19" s="339"/>
      <c r="E19" s="339"/>
      <c r="F19" s="340"/>
    </row>
    <row r="20" spans="1:6" x14ac:dyDescent="0.2">
      <c r="A20" s="338"/>
      <c r="B20" s="339"/>
      <c r="C20" s="339"/>
      <c r="D20" s="339"/>
      <c r="E20" s="339"/>
      <c r="F20" s="340"/>
    </row>
    <row r="21" spans="1:6" x14ac:dyDescent="0.2">
      <c r="A21" s="338"/>
      <c r="B21" s="339"/>
      <c r="C21" s="339"/>
      <c r="D21" s="339"/>
      <c r="E21" s="339"/>
      <c r="F21" s="340"/>
    </row>
    <row r="22" spans="1:6" ht="15.75" customHeight="1" x14ac:dyDescent="0.2">
      <c r="A22" s="338"/>
      <c r="B22" s="414"/>
      <c r="C22" s="961"/>
      <c r="D22" s="961"/>
      <c r="E22" s="339"/>
      <c r="F22" s="340"/>
    </row>
    <row r="23" spans="1:6" x14ac:dyDescent="0.2">
      <c r="A23" s="467"/>
      <c r="B23" s="414"/>
      <c r="C23" s="414"/>
      <c r="D23" s="414"/>
      <c r="E23" s="414"/>
      <c r="F23" s="468"/>
    </row>
    <row r="24" spans="1:6" x14ac:dyDescent="0.2">
      <c r="A24" s="338"/>
      <c r="B24" s="339"/>
      <c r="C24" s="339"/>
      <c r="D24" s="339"/>
      <c r="E24" s="339"/>
      <c r="F24" s="340"/>
    </row>
    <row r="25" spans="1:6" x14ac:dyDescent="0.2">
      <c r="A25" s="976"/>
      <c r="B25" s="977"/>
      <c r="C25" s="977"/>
      <c r="D25" s="977"/>
      <c r="E25" s="977"/>
      <c r="F25" s="978"/>
    </row>
    <row r="26" spans="1:6" x14ac:dyDescent="0.2">
      <c r="A26" s="338"/>
      <c r="B26" s="339"/>
      <c r="C26" s="339"/>
      <c r="D26" s="339"/>
      <c r="E26" s="339"/>
      <c r="F26" s="340"/>
    </row>
    <row r="27" spans="1:6" x14ac:dyDescent="0.2">
      <c r="A27" s="975" t="s">
        <v>371</v>
      </c>
      <c r="B27" s="970"/>
      <c r="C27" s="970"/>
      <c r="D27" s="970"/>
      <c r="E27" s="970"/>
      <c r="F27" s="971"/>
    </row>
    <row r="28" spans="1:6" x14ac:dyDescent="0.2">
      <c r="A28" s="461"/>
      <c r="B28" s="459"/>
      <c r="C28" s="459"/>
      <c r="D28" s="459"/>
      <c r="E28" s="459"/>
      <c r="F28" s="460"/>
    </row>
    <row r="29" spans="1:6" x14ac:dyDescent="0.2">
      <c r="A29" s="461"/>
      <c r="B29" s="459"/>
      <c r="C29" s="459"/>
      <c r="D29" s="459"/>
      <c r="E29" s="459"/>
      <c r="F29" s="460"/>
    </row>
    <row r="30" spans="1:6" x14ac:dyDescent="0.2">
      <c r="A30" s="461"/>
      <c r="B30" s="459"/>
      <c r="C30" s="459"/>
      <c r="D30" s="459"/>
      <c r="E30" s="459"/>
      <c r="F30" s="460"/>
    </row>
    <row r="31" spans="1:6" x14ac:dyDescent="0.2">
      <c r="A31" s="461"/>
      <c r="B31" s="459"/>
      <c r="C31" s="459"/>
      <c r="D31" s="459"/>
      <c r="E31" s="459"/>
      <c r="F31" s="460"/>
    </row>
    <row r="32" spans="1:6" x14ac:dyDescent="0.2">
      <c r="A32" s="461"/>
      <c r="B32" s="459"/>
      <c r="C32" s="459"/>
      <c r="D32" s="459"/>
      <c r="E32" s="459"/>
      <c r="F32" s="460"/>
    </row>
    <row r="33" spans="1:6" x14ac:dyDescent="0.2">
      <c r="A33" s="461"/>
      <c r="B33" s="459"/>
      <c r="C33" s="459"/>
      <c r="D33" s="459"/>
      <c r="E33" s="459"/>
      <c r="F33" s="460"/>
    </row>
    <row r="34" spans="1:6" x14ac:dyDescent="0.2">
      <c r="A34" s="461"/>
      <c r="B34" s="459"/>
      <c r="C34" s="459"/>
      <c r="D34" s="459"/>
      <c r="E34" s="459"/>
      <c r="F34" s="460"/>
    </row>
    <row r="35" spans="1:6" x14ac:dyDescent="0.2">
      <c r="A35" s="461"/>
      <c r="B35" s="459"/>
      <c r="C35" s="459"/>
      <c r="D35" s="459"/>
      <c r="E35" s="459"/>
      <c r="F35" s="460"/>
    </row>
    <row r="36" spans="1:6" x14ac:dyDescent="0.2">
      <c r="A36" s="461"/>
      <c r="B36" s="459"/>
      <c r="C36" s="459"/>
      <c r="D36" s="459"/>
      <c r="E36" s="459"/>
      <c r="F36" s="460"/>
    </row>
    <row r="37" spans="1:6" x14ac:dyDescent="0.2">
      <c r="A37" s="461"/>
      <c r="B37" s="459"/>
      <c r="C37" s="459"/>
      <c r="D37" s="459"/>
      <c r="E37" s="459"/>
      <c r="F37" s="460"/>
    </row>
    <row r="38" spans="1:6" x14ac:dyDescent="0.2">
      <c r="A38" s="338"/>
      <c r="B38" s="339"/>
      <c r="C38" s="339"/>
      <c r="D38" s="339"/>
      <c r="E38" s="339"/>
      <c r="F38" s="340"/>
    </row>
    <row r="39" spans="1:6" x14ac:dyDescent="0.2">
      <c r="A39" s="447"/>
      <c r="B39" s="339"/>
      <c r="C39" s="339"/>
      <c r="D39" s="339"/>
      <c r="E39" s="339"/>
      <c r="F39" s="340"/>
    </row>
    <row r="40" spans="1:6" x14ac:dyDescent="0.2">
      <c r="A40" s="447"/>
      <c r="B40" s="339"/>
      <c r="C40" s="339"/>
      <c r="D40" s="339"/>
      <c r="E40" s="339"/>
      <c r="F40" s="340"/>
    </row>
    <row r="41" spans="1:6" x14ac:dyDescent="0.2">
      <c r="A41" s="454"/>
      <c r="B41" s="339"/>
      <c r="C41" s="339"/>
      <c r="D41" s="339"/>
      <c r="E41" s="339"/>
      <c r="F41" s="340"/>
    </row>
    <row r="42" spans="1:6" x14ac:dyDescent="0.2">
      <c r="A42" s="447"/>
      <c r="B42" s="339"/>
      <c r="C42" s="339"/>
      <c r="D42" s="339"/>
      <c r="E42" s="339"/>
      <c r="F42" s="340"/>
    </row>
    <row r="43" spans="1:6" x14ac:dyDescent="0.2">
      <c r="A43" s="447"/>
      <c r="B43" s="339"/>
      <c r="C43" s="339"/>
      <c r="D43" s="339"/>
      <c r="E43" s="339"/>
      <c r="F43" s="340"/>
    </row>
    <row r="44" spans="1:6" x14ac:dyDescent="0.2">
      <c r="A44" s="342"/>
      <c r="B44" s="339"/>
      <c r="C44" s="339"/>
      <c r="D44" s="339"/>
      <c r="E44" s="339"/>
      <c r="F44" s="340"/>
    </row>
    <row r="45" spans="1:6" x14ac:dyDescent="0.2">
      <c r="A45" s="447"/>
      <c r="B45" s="339"/>
      <c r="C45" s="339"/>
      <c r="D45" s="339"/>
      <c r="E45" s="339"/>
      <c r="F45" s="340"/>
    </row>
    <row r="46" spans="1:6" x14ac:dyDescent="0.2">
      <c r="A46" s="342"/>
      <c r="B46" s="339"/>
      <c r="C46" s="339"/>
      <c r="D46" s="339"/>
      <c r="E46" s="339"/>
      <c r="F46" s="340"/>
    </row>
    <row r="47" spans="1:6" x14ac:dyDescent="0.2">
      <c r="A47" s="447"/>
      <c r="B47" s="339"/>
      <c r="C47" s="339"/>
      <c r="D47" s="339"/>
      <c r="E47" s="339"/>
      <c r="F47" s="340"/>
    </row>
    <row r="48" spans="1:6" x14ac:dyDescent="0.2">
      <c r="A48" s="342"/>
      <c r="B48" s="339"/>
      <c r="C48" s="339"/>
      <c r="D48" s="339"/>
      <c r="E48" s="339"/>
      <c r="F48" s="340"/>
    </row>
    <row r="49" spans="1:13" x14ac:dyDescent="0.2">
      <c r="A49" s="342"/>
      <c r="B49" s="414"/>
      <c r="C49" s="339"/>
      <c r="D49" s="339"/>
      <c r="E49" s="339"/>
      <c r="F49" s="340"/>
      <c r="I49" s="341"/>
      <c r="M49" s="341"/>
    </row>
    <row r="50" spans="1:13" x14ac:dyDescent="0.2">
      <c r="A50" s="342"/>
      <c r="B50" s="339"/>
      <c r="C50" s="339"/>
      <c r="D50" s="339"/>
      <c r="E50" s="339"/>
      <c r="F50" s="340"/>
      <c r="I50" s="341"/>
      <c r="M50" s="341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76"/>
      <c r="B52" s="977"/>
      <c r="C52" s="977"/>
      <c r="D52" s="977"/>
      <c r="E52" s="977"/>
      <c r="F52" s="978"/>
    </row>
    <row r="53" spans="1:13" s="339" customFormat="1" x14ac:dyDescent="0.2">
      <c r="A53" s="972"/>
      <c r="B53" s="973"/>
      <c r="C53" s="973"/>
      <c r="D53" s="973"/>
      <c r="E53" s="973"/>
      <c r="F53" s="974"/>
    </row>
  </sheetData>
  <mergeCells count="8">
    <mergeCell ref="A53:F53"/>
    <mergeCell ref="D4:D5"/>
    <mergeCell ref="E4:E5"/>
    <mergeCell ref="F4:F5"/>
    <mergeCell ref="A27:F27"/>
    <mergeCell ref="A52:F52"/>
    <mergeCell ref="C22:D22"/>
    <mergeCell ref="A25:F25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53"/>
  <sheetViews>
    <sheetView view="pageBreakPreview" topLeftCell="A4" zoomScaleNormal="85" zoomScaleSheetLayoutView="100" workbookViewId="0">
      <selection activeCell="F21" sqref="F21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447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414"/>
      <c r="C22" s="350"/>
      <c r="D22" s="339"/>
      <c r="E22" s="339"/>
      <c r="F22" s="340"/>
    </row>
    <row r="23" spans="1:22" x14ac:dyDescent="0.2">
      <c r="A23" s="976"/>
      <c r="B23" s="977"/>
      <c r="C23" s="977"/>
      <c r="D23" s="977"/>
      <c r="E23" s="977"/>
      <c r="F23" s="978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75" t="s">
        <v>371</v>
      </c>
      <c r="B27" s="970"/>
      <c r="C27" s="970"/>
      <c r="D27" s="970"/>
      <c r="E27" s="970"/>
      <c r="F27" s="971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447"/>
      <c r="B29" s="339"/>
      <c r="C29" s="339"/>
      <c r="D29" s="339"/>
      <c r="E29" s="339"/>
      <c r="F29" s="340"/>
    </row>
    <row r="30" spans="1:22" x14ac:dyDescent="0.2">
      <c r="A30" s="447"/>
      <c r="B30" s="339"/>
      <c r="C30" s="339"/>
      <c r="D30" s="339"/>
      <c r="E30" s="339"/>
      <c r="F30" s="340"/>
    </row>
    <row r="31" spans="1:22" x14ac:dyDescent="0.2">
      <c r="A31" s="447"/>
      <c r="B31" s="339"/>
      <c r="C31" s="339"/>
      <c r="D31" s="339"/>
      <c r="E31" s="339"/>
      <c r="F31" s="340"/>
    </row>
    <row r="32" spans="1:22" x14ac:dyDescent="0.2">
      <c r="A32" s="447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447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447"/>
      <c r="B36" s="339"/>
      <c r="C36" s="339"/>
      <c r="D36" s="339"/>
      <c r="E36" s="339"/>
      <c r="F36" s="340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414"/>
      <c r="C38" s="339"/>
      <c r="D38" s="339"/>
      <c r="E38" s="339"/>
      <c r="F38" s="340"/>
      <c r="I38" s="341"/>
      <c r="M38" s="341"/>
    </row>
    <row r="39" spans="1:13" x14ac:dyDescent="0.2">
      <c r="A39" s="342"/>
      <c r="B39" s="339"/>
      <c r="C39" s="339"/>
      <c r="D39" s="339"/>
      <c r="E39" s="339"/>
      <c r="F39" s="340"/>
      <c r="I39" s="341"/>
      <c r="M39" s="341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</row>
    <row r="48" spans="1:13" x14ac:dyDescent="0.2">
      <c r="A48" s="342"/>
      <c r="B48" s="339"/>
      <c r="C48" s="339"/>
      <c r="D48" s="339"/>
      <c r="E48" s="339"/>
      <c r="F48" s="340"/>
    </row>
    <row r="49" spans="1:6" x14ac:dyDescent="0.2">
      <c r="A49" s="342"/>
      <c r="B49" s="339"/>
      <c r="C49" s="339"/>
      <c r="D49" s="339"/>
      <c r="E49" s="339"/>
      <c r="F49" s="340"/>
    </row>
    <row r="50" spans="1:6" x14ac:dyDescent="0.2">
      <c r="A50" s="342"/>
      <c r="B50" s="339"/>
      <c r="C50" s="339"/>
      <c r="D50" s="339"/>
      <c r="E50" s="339"/>
      <c r="F50" s="340"/>
    </row>
    <row r="51" spans="1:6" x14ac:dyDescent="0.2">
      <c r="A51" s="342"/>
      <c r="B51" s="339"/>
      <c r="C51" s="339"/>
      <c r="D51" s="339"/>
      <c r="E51" s="339"/>
      <c r="F51" s="340"/>
    </row>
    <row r="52" spans="1:6" x14ac:dyDescent="0.2">
      <c r="A52" s="976"/>
      <c r="B52" s="977"/>
      <c r="C52" s="977"/>
      <c r="D52" s="977"/>
      <c r="E52" s="977"/>
      <c r="F52" s="978"/>
    </row>
    <row r="53" spans="1:6" s="339" customFormat="1" x14ac:dyDescent="0.2">
      <c r="A53" s="972"/>
      <c r="B53" s="973"/>
      <c r="C53" s="973"/>
      <c r="D53" s="973"/>
      <c r="E53" s="973"/>
      <c r="F53" s="974"/>
    </row>
  </sheetData>
  <mergeCells count="7">
    <mergeCell ref="A53:F53"/>
    <mergeCell ref="A52:F52"/>
    <mergeCell ref="D4:D5"/>
    <mergeCell ref="E4:E5"/>
    <mergeCell ref="F4:F5"/>
    <mergeCell ref="A23:F23"/>
    <mergeCell ref="A27:F27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53"/>
  <sheetViews>
    <sheetView view="pageBreakPreview" topLeftCell="C21" zoomScale="130" zoomScaleNormal="85" zoomScaleSheetLayoutView="130" workbookViewId="0">
      <selection activeCell="F18" sqref="F18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447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414"/>
      <c r="C22" s="350"/>
      <c r="D22" s="339"/>
      <c r="E22" s="339"/>
      <c r="F22" s="340"/>
    </row>
    <row r="23" spans="1:22" x14ac:dyDescent="0.2">
      <c r="A23" s="976"/>
      <c r="B23" s="977"/>
      <c r="C23" s="977"/>
      <c r="D23" s="977"/>
      <c r="E23" s="977"/>
      <c r="F23" s="978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75" t="s">
        <v>371</v>
      </c>
      <c r="B27" s="970"/>
      <c r="C27" s="970"/>
      <c r="D27" s="970"/>
      <c r="E27" s="970"/>
      <c r="F27" s="971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447"/>
      <c r="B29" s="339"/>
      <c r="C29" s="339"/>
      <c r="D29" s="339"/>
      <c r="E29" s="339"/>
      <c r="F29" s="340"/>
    </row>
    <row r="30" spans="1:22" x14ac:dyDescent="0.2">
      <c r="A30" s="454"/>
      <c r="B30" s="339"/>
      <c r="C30" s="339"/>
      <c r="D30" s="339"/>
      <c r="E30" s="339"/>
      <c r="F30" s="340"/>
    </row>
    <row r="31" spans="1:22" x14ac:dyDescent="0.2">
      <c r="A31" s="454"/>
      <c r="B31" s="339"/>
      <c r="C31" s="339"/>
      <c r="D31" s="339"/>
      <c r="E31" s="339"/>
      <c r="F31" s="340"/>
    </row>
    <row r="32" spans="1:22" x14ac:dyDescent="0.2">
      <c r="A32" s="454"/>
      <c r="B32" s="339"/>
      <c r="C32" s="339"/>
      <c r="D32" s="339"/>
      <c r="E32" s="339"/>
      <c r="F32" s="340"/>
    </row>
    <row r="33" spans="1:6" x14ac:dyDescent="0.2">
      <c r="A33" s="454"/>
      <c r="B33" s="339"/>
      <c r="C33" s="339"/>
      <c r="D33" s="339"/>
      <c r="E33" s="339"/>
      <c r="F33" s="340"/>
    </row>
    <row r="34" spans="1:6" x14ac:dyDescent="0.2">
      <c r="A34" s="454"/>
      <c r="B34" s="339"/>
      <c r="C34" s="339"/>
      <c r="D34" s="339"/>
      <c r="E34" s="339"/>
      <c r="F34" s="340"/>
    </row>
    <row r="35" spans="1:6" x14ac:dyDescent="0.2">
      <c r="A35" s="454"/>
      <c r="B35" s="339"/>
      <c r="C35" s="339"/>
      <c r="D35" s="339"/>
      <c r="E35" s="339"/>
      <c r="F35" s="340"/>
    </row>
    <row r="36" spans="1:6" x14ac:dyDescent="0.2">
      <c r="A36" s="454"/>
      <c r="B36" s="339"/>
      <c r="C36" s="339"/>
      <c r="D36" s="339"/>
      <c r="E36" s="339"/>
      <c r="F36" s="340"/>
    </row>
    <row r="37" spans="1:6" x14ac:dyDescent="0.2">
      <c r="A37" s="454"/>
      <c r="B37" s="339"/>
      <c r="C37" s="339"/>
      <c r="D37" s="339"/>
      <c r="E37" s="339"/>
      <c r="F37" s="340"/>
    </row>
    <row r="38" spans="1:6" x14ac:dyDescent="0.2">
      <c r="A38" s="454"/>
      <c r="B38" s="339"/>
      <c r="C38" s="339"/>
      <c r="D38" s="339"/>
      <c r="E38" s="339"/>
      <c r="F38" s="340"/>
    </row>
    <row r="39" spans="1:6" x14ac:dyDescent="0.2">
      <c r="A39" s="454"/>
      <c r="B39" s="339"/>
      <c r="C39" s="339"/>
      <c r="D39" s="339"/>
      <c r="E39" s="339"/>
      <c r="F39" s="340"/>
    </row>
    <row r="40" spans="1:6" x14ac:dyDescent="0.2">
      <c r="A40" s="454"/>
      <c r="B40" s="339"/>
      <c r="C40" s="339"/>
      <c r="D40" s="339"/>
      <c r="E40" s="339"/>
      <c r="F40" s="340"/>
    </row>
    <row r="41" spans="1:6" x14ac:dyDescent="0.2">
      <c r="A41" s="454"/>
      <c r="B41" s="339"/>
      <c r="C41" s="339"/>
      <c r="D41" s="339"/>
      <c r="E41" s="339"/>
      <c r="F41" s="340"/>
    </row>
    <row r="42" spans="1:6" x14ac:dyDescent="0.2">
      <c r="A42" s="454"/>
      <c r="B42" s="339"/>
      <c r="C42" s="339"/>
      <c r="D42" s="339"/>
      <c r="E42" s="339"/>
      <c r="F42" s="340"/>
    </row>
    <row r="43" spans="1:6" x14ac:dyDescent="0.2">
      <c r="A43" s="454"/>
      <c r="B43" s="339"/>
      <c r="C43" s="339"/>
      <c r="D43" s="339"/>
      <c r="E43" s="339"/>
      <c r="F43" s="340"/>
    </row>
    <row r="44" spans="1:6" x14ac:dyDescent="0.2">
      <c r="A44" s="454"/>
      <c r="B44" s="339"/>
      <c r="C44" s="339"/>
      <c r="D44" s="339"/>
      <c r="E44" s="339"/>
      <c r="F44" s="340"/>
    </row>
    <row r="45" spans="1:6" x14ac:dyDescent="0.2">
      <c r="A45" s="454"/>
      <c r="B45" s="339"/>
      <c r="C45" s="339"/>
      <c r="D45" s="339"/>
      <c r="E45" s="339"/>
      <c r="F45" s="340"/>
    </row>
    <row r="46" spans="1:6" x14ac:dyDescent="0.2">
      <c r="A46" s="342"/>
      <c r="B46" s="339"/>
      <c r="C46" s="339"/>
      <c r="D46" s="339"/>
      <c r="E46" s="339"/>
      <c r="F46" s="340"/>
    </row>
    <row r="47" spans="1:6" x14ac:dyDescent="0.2">
      <c r="A47" s="447"/>
      <c r="B47" s="339"/>
      <c r="C47" s="339"/>
      <c r="D47" s="339"/>
      <c r="E47" s="339"/>
      <c r="F47" s="340"/>
    </row>
    <row r="48" spans="1:6" x14ac:dyDescent="0.2">
      <c r="A48" s="342"/>
      <c r="B48" s="339"/>
      <c r="C48" s="339"/>
      <c r="D48" s="339"/>
      <c r="E48" s="339"/>
      <c r="F48" s="340"/>
    </row>
    <row r="49" spans="1:13" x14ac:dyDescent="0.2">
      <c r="A49" s="447"/>
      <c r="B49" s="339"/>
      <c r="C49" s="339"/>
      <c r="D49" s="339"/>
      <c r="E49" s="339"/>
      <c r="F49" s="340"/>
    </row>
    <row r="50" spans="1:13" x14ac:dyDescent="0.2">
      <c r="A50" s="342"/>
      <c r="B50" s="339"/>
      <c r="C50" s="339"/>
      <c r="D50" s="339"/>
      <c r="E50" s="339"/>
      <c r="F50" s="340"/>
      <c r="I50" s="341"/>
      <c r="M50" s="341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76"/>
      <c r="B52" s="977"/>
      <c r="C52" s="977"/>
      <c r="D52" s="977"/>
      <c r="E52" s="977"/>
      <c r="F52" s="978"/>
    </row>
    <row r="53" spans="1:13" s="339" customFormat="1" x14ac:dyDescent="0.2">
      <c r="A53" s="972"/>
      <c r="B53" s="973"/>
      <c r="C53" s="973"/>
      <c r="D53" s="973"/>
      <c r="E53" s="973"/>
      <c r="F53" s="974"/>
    </row>
  </sheetData>
  <mergeCells count="7">
    <mergeCell ref="A53:F53"/>
    <mergeCell ref="D4:D5"/>
    <mergeCell ref="E4:E5"/>
    <mergeCell ref="F4:F5"/>
    <mergeCell ref="A23:F23"/>
    <mergeCell ref="A27:F27"/>
    <mergeCell ref="A52:F52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V53"/>
  <sheetViews>
    <sheetView view="pageBreakPreview" topLeftCell="A4" zoomScaleNormal="85" zoomScaleSheetLayoutView="100" workbookViewId="0">
      <selection activeCell="A23" sqref="A23:F23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447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414"/>
      <c r="C22" s="350"/>
      <c r="D22" s="339"/>
      <c r="E22" s="339"/>
      <c r="F22" s="340"/>
    </row>
    <row r="23" spans="1:22" x14ac:dyDescent="0.2">
      <c r="A23" s="976"/>
      <c r="B23" s="977"/>
      <c r="C23" s="977"/>
      <c r="D23" s="977"/>
      <c r="E23" s="977"/>
      <c r="F23" s="978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75" t="s">
        <v>371</v>
      </c>
      <c r="B27" s="970"/>
      <c r="C27" s="970"/>
      <c r="D27" s="970"/>
      <c r="E27" s="970"/>
      <c r="F27" s="971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447"/>
      <c r="B29" s="339"/>
      <c r="C29" s="339"/>
      <c r="D29" s="339"/>
      <c r="E29" s="339"/>
      <c r="F29" s="340"/>
    </row>
    <row r="30" spans="1:22" x14ac:dyDescent="0.2">
      <c r="A30" s="454"/>
      <c r="B30" s="339"/>
      <c r="C30" s="339"/>
      <c r="D30" s="339"/>
      <c r="E30" s="339"/>
      <c r="F30" s="340"/>
    </row>
    <row r="31" spans="1:22" x14ac:dyDescent="0.2">
      <c r="A31" s="454"/>
      <c r="B31" s="339"/>
      <c r="C31" s="339"/>
      <c r="D31" s="339"/>
      <c r="E31" s="339"/>
      <c r="F31" s="340"/>
    </row>
    <row r="32" spans="1:22" x14ac:dyDescent="0.2">
      <c r="A32" s="454"/>
      <c r="B32" s="339"/>
      <c r="C32" s="339"/>
      <c r="D32" s="339"/>
      <c r="E32" s="339"/>
      <c r="F32" s="340"/>
    </row>
    <row r="33" spans="1:6" x14ac:dyDescent="0.2">
      <c r="A33" s="454"/>
      <c r="B33" s="339"/>
      <c r="C33" s="339"/>
      <c r="D33" s="339"/>
      <c r="E33" s="339"/>
      <c r="F33" s="340"/>
    </row>
    <row r="34" spans="1:6" x14ac:dyDescent="0.2">
      <c r="A34" s="454"/>
      <c r="B34" s="339"/>
      <c r="C34" s="339"/>
      <c r="D34" s="339"/>
      <c r="E34" s="339"/>
      <c r="F34" s="340"/>
    </row>
    <row r="35" spans="1:6" x14ac:dyDescent="0.2">
      <c r="A35" s="454"/>
      <c r="B35" s="339"/>
      <c r="C35" s="339"/>
      <c r="D35" s="339"/>
      <c r="E35" s="339"/>
      <c r="F35" s="340"/>
    </row>
    <row r="36" spans="1:6" x14ac:dyDescent="0.2">
      <c r="A36" s="454"/>
      <c r="B36" s="339"/>
      <c r="C36" s="339"/>
      <c r="D36" s="339"/>
      <c r="E36" s="339"/>
      <c r="F36" s="340"/>
    </row>
    <row r="37" spans="1:6" x14ac:dyDescent="0.2">
      <c r="A37" s="454"/>
      <c r="B37" s="339"/>
      <c r="C37" s="339"/>
      <c r="D37" s="339"/>
      <c r="E37" s="339"/>
      <c r="F37" s="340"/>
    </row>
    <row r="38" spans="1:6" x14ac:dyDescent="0.2">
      <c r="A38" s="454"/>
      <c r="B38" s="339"/>
      <c r="C38" s="339"/>
      <c r="D38" s="339"/>
      <c r="E38" s="339"/>
      <c r="F38" s="340"/>
    </row>
    <row r="39" spans="1:6" x14ac:dyDescent="0.2">
      <c r="A39" s="454"/>
      <c r="B39" s="339"/>
      <c r="C39" s="339"/>
      <c r="D39" s="339"/>
      <c r="E39" s="339"/>
      <c r="F39" s="340"/>
    </row>
    <row r="40" spans="1:6" x14ac:dyDescent="0.2">
      <c r="A40" s="454"/>
      <c r="B40" s="339"/>
      <c r="C40" s="339"/>
      <c r="D40" s="339"/>
      <c r="E40" s="339"/>
      <c r="F40" s="340"/>
    </row>
    <row r="41" spans="1:6" x14ac:dyDescent="0.2">
      <c r="A41" s="454"/>
      <c r="B41" s="339"/>
      <c r="C41" s="339"/>
      <c r="D41" s="339"/>
      <c r="E41" s="339"/>
      <c r="F41" s="340"/>
    </row>
    <row r="42" spans="1:6" x14ac:dyDescent="0.2">
      <c r="A42" s="454"/>
      <c r="B42" s="339"/>
      <c r="C42" s="339"/>
      <c r="D42" s="339"/>
      <c r="E42" s="339"/>
      <c r="F42" s="340"/>
    </row>
    <row r="43" spans="1:6" x14ac:dyDescent="0.2">
      <c r="A43" s="454"/>
      <c r="B43" s="339"/>
      <c r="C43" s="339"/>
      <c r="D43" s="339"/>
      <c r="E43" s="339"/>
      <c r="F43" s="340"/>
    </row>
    <row r="44" spans="1:6" x14ac:dyDescent="0.2">
      <c r="A44" s="447"/>
      <c r="B44" s="339"/>
      <c r="C44" s="339"/>
      <c r="D44" s="339"/>
      <c r="E44" s="339"/>
      <c r="F44" s="340"/>
    </row>
    <row r="45" spans="1:6" x14ac:dyDescent="0.2">
      <c r="A45" s="447"/>
      <c r="B45" s="339"/>
      <c r="C45" s="339"/>
      <c r="D45" s="339"/>
      <c r="E45" s="339"/>
      <c r="F45" s="340"/>
    </row>
    <row r="46" spans="1:6" x14ac:dyDescent="0.2">
      <c r="A46" s="342"/>
      <c r="B46" s="339"/>
      <c r="C46" s="339"/>
      <c r="D46" s="339"/>
      <c r="E46" s="339"/>
      <c r="F46" s="340"/>
    </row>
    <row r="47" spans="1:6" x14ac:dyDescent="0.2">
      <c r="A47" s="447"/>
      <c r="B47" s="339"/>
      <c r="C47" s="339"/>
      <c r="D47" s="339"/>
      <c r="E47" s="339"/>
      <c r="F47" s="340"/>
    </row>
    <row r="48" spans="1:6" x14ac:dyDescent="0.2">
      <c r="A48" s="342"/>
      <c r="B48" s="339"/>
      <c r="C48" s="339"/>
      <c r="D48" s="339"/>
      <c r="E48" s="339"/>
      <c r="F48" s="340"/>
    </row>
    <row r="49" spans="1:13" x14ac:dyDescent="0.2">
      <c r="A49" s="342"/>
      <c r="B49" s="414"/>
      <c r="C49" s="339"/>
      <c r="D49" s="339"/>
      <c r="E49" s="339"/>
      <c r="F49" s="340"/>
      <c r="I49" s="341"/>
      <c r="M49" s="341"/>
    </row>
    <row r="50" spans="1:13" x14ac:dyDescent="0.2">
      <c r="A50" s="342"/>
      <c r="B50" s="339"/>
      <c r="C50" s="339"/>
      <c r="D50" s="339"/>
      <c r="E50" s="339"/>
      <c r="F50" s="340"/>
      <c r="I50" s="341"/>
      <c r="M50" s="341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76"/>
      <c r="B52" s="977"/>
      <c r="C52" s="977"/>
      <c r="D52" s="977"/>
      <c r="E52" s="977"/>
      <c r="F52" s="978"/>
    </row>
    <row r="53" spans="1:13" s="339" customFormat="1" x14ac:dyDescent="0.2">
      <c r="A53" s="972"/>
      <c r="B53" s="973"/>
      <c r="C53" s="973"/>
      <c r="D53" s="973"/>
      <c r="E53" s="973"/>
      <c r="F53" s="974"/>
    </row>
  </sheetData>
  <mergeCells count="7">
    <mergeCell ref="A53:F53"/>
    <mergeCell ref="D4:D5"/>
    <mergeCell ref="E4:E5"/>
    <mergeCell ref="F4:F5"/>
    <mergeCell ref="A23:F23"/>
    <mergeCell ref="A27:F27"/>
    <mergeCell ref="A52:F52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V52"/>
  <sheetViews>
    <sheetView view="pageBreakPreview" topLeftCell="A13" zoomScaleNormal="85" zoomScaleSheetLayoutView="100" workbookViewId="0">
      <selection activeCell="F22" sqref="F22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447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414"/>
      <c r="C22" s="350"/>
      <c r="D22" s="339"/>
      <c r="E22" s="339"/>
      <c r="F22" s="340"/>
    </row>
    <row r="23" spans="1:22" x14ac:dyDescent="0.2">
      <c r="A23" s="976"/>
      <c r="B23" s="977"/>
      <c r="C23" s="977"/>
      <c r="D23" s="977"/>
      <c r="E23" s="977"/>
      <c r="F23" s="978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75" t="s">
        <v>371</v>
      </c>
      <c r="B27" s="970"/>
      <c r="C27" s="970"/>
      <c r="D27" s="970"/>
      <c r="E27" s="970"/>
      <c r="F27" s="971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447"/>
      <c r="B29" s="339"/>
      <c r="C29" s="339"/>
      <c r="D29" s="339"/>
      <c r="E29" s="339"/>
      <c r="F29" s="340"/>
    </row>
    <row r="30" spans="1:22" x14ac:dyDescent="0.2">
      <c r="A30" s="447"/>
      <c r="B30" s="339"/>
      <c r="C30" s="339"/>
      <c r="D30" s="339"/>
      <c r="E30" s="339"/>
      <c r="F30" s="340"/>
    </row>
    <row r="31" spans="1:22" x14ac:dyDescent="0.2">
      <c r="A31" s="447"/>
      <c r="B31" s="339"/>
      <c r="C31" s="339"/>
      <c r="D31" s="339"/>
      <c r="E31" s="339"/>
      <c r="F31" s="340"/>
    </row>
    <row r="32" spans="1:22" x14ac:dyDescent="0.2">
      <c r="A32" s="447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342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342"/>
      <c r="B36" s="339"/>
      <c r="C36" s="339"/>
      <c r="D36" s="339"/>
      <c r="E36" s="339"/>
      <c r="F36" s="340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339"/>
      <c r="C38" s="339"/>
      <c r="D38" s="339"/>
      <c r="E38" s="339"/>
      <c r="F38" s="340"/>
    </row>
    <row r="39" spans="1:13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447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</row>
    <row r="48" spans="1:13" x14ac:dyDescent="0.2">
      <c r="A48" s="342"/>
      <c r="B48" s="414"/>
      <c r="C48" s="339"/>
      <c r="D48" s="339"/>
      <c r="E48" s="339"/>
      <c r="F48" s="340"/>
      <c r="I48" s="341"/>
      <c r="M48" s="341"/>
    </row>
    <row r="49" spans="1:13" x14ac:dyDescent="0.2">
      <c r="A49" s="342"/>
      <c r="B49" s="339"/>
      <c r="C49" s="339"/>
      <c r="D49" s="339"/>
      <c r="E49" s="339"/>
      <c r="F49" s="340"/>
      <c r="I49" s="341"/>
      <c r="M49" s="341"/>
    </row>
    <row r="50" spans="1:13" x14ac:dyDescent="0.2">
      <c r="A50" s="342"/>
      <c r="B50" s="339"/>
      <c r="C50" s="339"/>
      <c r="D50" s="339"/>
      <c r="E50" s="339"/>
      <c r="F50" s="340"/>
    </row>
    <row r="51" spans="1:13" x14ac:dyDescent="0.2">
      <c r="A51" s="976"/>
      <c r="B51" s="977"/>
      <c r="C51" s="977"/>
      <c r="D51" s="977"/>
      <c r="E51" s="977"/>
      <c r="F51" s="978"/>
    </row>
    <row r="52" spans="1:13" s="339" customFormat="1" x14ac:dyDescent="0.2">
      <c r="A52" s="972"/>
      <c r="B52" s="973"/>
      <c r="C52" s="973"/>
      <c r="D52" s="973"/>
      <c r="E52" s="973"/>
      <c r="F52" s="974"/>
    </row>
  </sheetData>
  <mergeCells count="7">
    <mergeCell ref="A52:F52"/>
    <mergeCell ref="D4:D5"/>
    <mergeCell ref="E4:E5"/>
    <mergeCell ref="F4:F5"/>
    <mergeCell ref="A23:F23"/>
    <mergeCell ref="A27:F27"/>
    <mergeCell ref="A51:F51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V53"/>
  <sheetViews>
    <sheetView view="pageBreakPreview" topLeftCell="A4" zoomScaleNormal="85" zoomScaleSheetLayoutView="100" workbookViewId="0">
      <selection activeCell="F14" sqref="F14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447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414"/>
      <c r="C22" s="350"/>
      <c r="D22" s="339"/>
      <c r="E22" s="339"/>
      <c r="F22" s="340"/>
    </row>
    <row r="23" spans="1:22" x14ac:dyDescent="0.2">
      <c r="A23" s="976"/>
      <c r="B23" s="977"/>
      <c r="C23" s="977"/>
      <c r="D23" s="977"/>
      <c r="E23" s="977"/>
      <c r="F23" s="978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75" t="s">
        <v>371</v>
      </c>
      <c r="B27" s="970"/>
      <c r="C27" s="970"/>
      <c r="D27" s="970"/>
      <c r="E27" s="970"/>
      <c r="F27" s="971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447"/>
      <c r="B29" s="339"/>
      <c r="C29" s="339"/>
      <c r="D29" s="339"/>
      <c r="E29" s="339"/>
      <c r="F29" s="340"/>
    </row>
    <row r="30" spans="1:22" x14ac:dyDescent="0.2">
      <c r="A30" s="447"/>
      <c r="B30" s="339"/>
      <c r="C30" s="339"/>
      <c r="D30" s="339"/>
      <c r="E30" s="339"/>
      <c r="F30" s="340"/>
    </row>
    <row r="31" spans="1:22" x14ac:dyDescent="0.2">
      <c r="A31" s="447"/>
      <c r="B31" s="339"/>
      <c r="C31" s="339"/>
      <c r="D31" s="339"/>
      <c r="E31" s="339"/>
      <c r="F31" s="340"/>
    </row>
    <row r="32" spans="1:22" x14ac:dyDescent="0.2">
      <c r="A32" s="447"/>
      <c r="B32" s="339"/>
      <c r="C32" s="339"/>
      <c r="D32" s="339"/>
      <c r="E32" s="339"/>
      <c r="F32" s="340"/>
    </row>
    <row r="33" spans="1:6" x14ac:dyDescent="0.2">
      <c r="A33" s="342"/>
      <c r="B33" s="339"/>
      <c r="C33" s="339"/>
      <c r="D33" s="339"/>
      <c r="E33" s="339"/>
      <c r="F33" s="340"/>
    </row>
    <row r="34" spans="1:6" x14ac:dyDescent="0.2">
      <c r="A34" s="447"/>
      <c r="B34" s="339"/>
      <c r="C34" s="339"/>
      <c r="D34" s="339"/>
      <c r="E34" s="339"/>
      <c r="F34" s="340"/>
    </row>
    <row r="35" spans="1:6" x14ac:dyDescent="0.2">
      <c r="A35" s="342"/>
      <c r="B35" s="339"/>
      <c r="C35" s="339"/>
      <c r="D35" s="339"/>
      <c r="E35" s="339"/>
      <c r="F35" s="340"/>
    </row>
    <row r="36" spans="1:6" x14ac:dyDescent="0.2">
      <c r="A36" s="447"/>
      <c r="B36" s="339"/>
      <c r="C36" s="339"/>
      <c r="D36" s="339"/>
      <c r="E36" s="339"/>
      <c r="F36" s="340"/>
    </row>
    <row r="37" spans="1:6" x14ac:dyDescent="0.2">
      <c r="A37" s="342"/>
      <c r="B37" s="339"/>
      <c r="C37" s="339"/>
      <c r="D37" s="339"/>
      <c r="E37" s="339"/>
      <c r="F37" s="340"/>
    </row>
    <row r="38" spans="1:6" x14ac:dyDescent="0.2">
      <c r="A38" s="342"/>
      <c r="B38" s="339"/>
      <c r="C38" s="339"/>
      <c r="D38" s="339"/>
      <c r="E38" s="339"/>
      <c r="F38" s="340"/>
    </row>
    <row r="39" spans="1:6" x14ac:dyDescent="0.2">
      <c r="A39" s="342"/>
      <c r="B39" s="339"/>
      <c r="C39" s="339"/>
      <c r="D39" s="339"/>
      <c r="E39" s="339"/>
      <c r="F39" s="340"/>
    </row>
    <row r="40" spans="1:6" x14ac:dyDescent="0.2">
      <c r="A40" s="342"/>
      <c r="B40" s="339"/>
      <c r="C40" s="339"/>
      <c r="D40" s="339"/>
      <c r="E40" s="339"/>
      <c r="F40" s="340"/>
    </row>
    <row r="41" spans="1:6" x14ac:dyDescent="0.2">
      <c r="A41" s="342"/>
      <c r="B41" s="339"/>
      <c r="C41" s="339"/>
      <c r="D41" s="339"/>
      <c r="E41" s="339"/>
      <c r="F41" s="340"/>
    </row>
    <row r="42" spans="1:6" x14ac:dyDescent="0.2">
      <c r="A42" s="342"/>
      <c r="B42" s="339"/>
      <c r="C42" s="339"/>
      <c r="D42" s="339"/>
      <c r="E42" s="339"/>
      <c r="F42" s="340"/>
    </row>
    <row r="43" spans="1:6" x14ac:dyDescent="0.2">
      <c r="A43" s="342"/>
      <c r="B43" s="339"/>
      <c r="C43" s="339"/>
      <c r="D43" s="339"/>
      <c r="E43" s="339"/>
      <c r="F43" s="340"/>
    </row>
    <row r="44" spans="1:6" x14ac:dyDescent="0.2">
      <c r="A44" s="342"/>
      <c r="B44" s="339"/>
      <c r="C44" s="339"/>
      <c r="D44" s="339"/>
      <c r="E44" s="339"/>
      <c r="F44" s="340"/>
    </row>
    <row r="45" spans="1:6" x14ac:dyDescent="0.2">
      <c r="A45" s="342"/>
      <c r="B45" s="339"/>
      <c r="C45" s="339"/>
      <c r="D45" s="339"/>
      <c r="E45" s="339"/>
      <c r="F45" s="340"/>
    </row>
    <row r="46" spans="1:6" x14ac:dyDescent="0.2">
      <c r="A46" s="342"/>
      <c r="B46" s="339"/>
      <c r="C46" s="339"/>
      <c r="D46" s="339"/>
      <c r="E46" s="339"/>
      <c r="F46" s="340"/>
    </row>
    <row r="47" spans="1:6" x14ac:dyDescent="0.2">
      <c r="A47" s="342"/>
      <c r="B47" s="339"/>
      <c r="C47" s="339"/>
      <c r="D47" s="339"/>
      <c r="E47" s="339"/>
      <c r="F47" s="340"/>
    </row>
    <row r="48" spans="1:6" x14ac:dyDescent="0.2">
      <c r="A48" s="342"/>
      <c r="B48" s="339"/>
      <c r="C48" s="339"/>
      <c r="D48" s="339"/>
      <c r="E48" s="339"/>
      <c r="F48" s="340"/>
    </row>
    <row r="49" spans="1:13" x14ac:dyDescent="0.2">
      <c r="A49" s="342"/>
      <c r="B49" s="414"/>
      <c r="C49" s="339"/>
      <c r="D49" s="339"/>
      <c r="E49" s="339"/>
      <c r="F49" s="340"/>
      <c r="I49" s="341"/>
      <c r="M49" s="341"/>
    </row>
    <row r="50" spans="1:13" x14ac:dyDescent="0.2">
      <c r="A50" s="342"/>
      <c r="B50" s="339"/>
      <c r="C50" s="339"/>
      <c r="D50" s="339"/>
      <c r="E50" s="339"/>
      <c r="F50" s="340"/>
      <c r="I50" s="341"/>
      <c r="M50" s="341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76"/>
      <c r="B52" s="977"/>
      <c r="C52" s="977"/>
      <c r="D52" s="977"/>
      <c r="E52" s="977"/>
      <c r="F52" s="978"/>
    </row>
    <row r="53" spans="1:13" s="339" customFormat="1" x14ac:dyDescent="0.2">
      <c r="A53" s="972"/>
      <c r="B53" s="973"/>
      <c r="C53" s="973"/>
      <c r="D53" s="973"/>
      <c r="E53" s="973"/>
      <c r="F53" s="974"/>
    </row>
  </sheetData>
  <mergeCells count="7">
    <mergeCell ref="A53:F53"/>
    <mergeCell ref="D4:D5"/>
    <mergeCell ref="E4:E5"/>
    <mergeCell ref="F4:F5"/>
    <mergeCell ref="A23:F23"/>
    <mergeCell ref="A27:F27"/>
    <mergeCell ref="A52:F52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V75"/>
  <sheetViews>
    <sheetView view="pageBreakPreview" topLeftCell="A52" zoomScaleSheetLayoutView="100" workbookViewId="0">
      <selection activeCell="K9" sqref="K9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6" spans="1:22" x14ac:dyDescent="0.2">
      <c r="A6" s="469"/>
      <c r="B6" s="470"/>
      <c r="C6" s="470"/>
      <c r="D6" s="470"/>
      <c r="E6" s="470"/>
      <c r="F6" s="466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975"/>
      <c r="B21" s="961"/>
      <c r="C21" s="961"/>
      <c r="D21" s="961"/>
      <c r="E21" s="961"/>
      <c r="F21" s="962"/>
    </row>
    <row r="22" spans="1:22" ht="7.5" customHeight="1" x14ac:dyDescent="0.2">
      <c r="A22" s="451"/>
      <c r="B22" s="449"/>
      <c r="C22" s="449"/>
      <c r="D22" s="449"/>
      <c r="E22" s="449"/>
      <c r="F22" s="450"/>
    </row>
    <row r="23" spans="1:22" x14ac:dyDescent="0.2">
      <c r="A23" s="353"/>
      <c r="B23" s="350"/>
      <c r="C23" s="350"/>
      <c r="D23" s="350"/>
      <c r="E23" s="350"/>
      <c r="F23" s="351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53"/>
      <c r="B25" s="350"/>
      <c r="C25" s="350"/>
      <c r="D25" s="350"/>
      <c r="E25" s="350"/>
      <c r="F25" s="351"/>
    </row>
    <row r="26" spans="1:22" x14ac:dyDescent="0.2">
      <c r="A26" s="338"/>
      <c r="B26" s="339"/>
      <c r="C26" s="339"/>
      <c r="D26" s="339"/>
      <c r="E26" s="339"/>
      <c r="F26" s="340"/>
      <c r="I26" s="341"/>
      <c r="M26" s="341"/>
      <c r="R26" s="341"/>
      <c r="V26" s="341"/>
    </row>
    <row r="27" spans="1:22" x14ac:dyDescent="0.2">
      <c r="A27" s="338"/>
      <c r="B27" s="339"/>
      <c r="C27" s="339"/>
      <c r="D27" s="339"/>
      <c r="E27" s="339"/>
      <c r="F27" s="340"/>
    </row>
    <row r="28" spans="1:22" x14ac:dyDescent="0.2">
      <c r="A28" s="353"/>
      <c r="B28" s="339"/>
      <c r="C28" s="339"/>
      <c r="D28" s="339"/>
      <c r="E28" s="339"/>
      <c r="F28" s="340"/>
    </row>
    <row r="29" spans="1:22" x14ac:dyDescent="0.2">
      <c r="A29" s="338"/>
      <c r="B29" s="339"/>
      <c r="C29" s="339"/>
      <c r="D29" s="339"/>
      <c r="E29" s="339"/>
      <c r="F29" s="340"/>
    </row>
    <row r="30" spans="1:22" x14ac:dyDescent="0.2">
      <c r="A30" s="329"/>
      <c r="B30" s="339"/>
      <c r="C30" s="339"/>
      <c r="D30" s="339"/>
      <c r="E30" s="339"/>
      <c r="F30" s="340"/>
    </row>
    <row r="31" spans="1:22" x14ac:dyDescent="0.2">
      <c r="A31" s="329"/>
      <c r="B31" s="339"/>
      <c r="C31" s="339"/>
      <c r="D31" s="339"/>
      <c r="E31" s="339"/>
      <c r="F31" s="340"/>
    </row>
    <row r="32" spans="1:22" x14ac:dyDescent="0.2">
      <c r="A32" s="329"/>
      <c r="B32" s="339"/>
      <c r="C32" s="339"/>
      <c r="D32" s="339"/>
      <c r="E32" s="339"/>
      <c r="F32" s="340"/>
    </row>
    <row r="33" spans="1:13" x14ac:dyDescent="0.2">
      <c r="A33" s="329"/>
      <c r="B33" s="339"/>
      <c r="C33" s="339"/>
      <c r="D33" s="339"/>
      <c r="E33" s="339"/>
      <c r="F33" s="340"/>
    </row>
    <row r="34" spans="1:13" x14ac:dyDescent="0.2">
      <c r="A34" s="342"/>
      <c r="B34" s="339"/>
      <c r="C34" s="339"/>
      <c r="D34" s="339"/>
      <c r="E34" s="339"/>
      <c r="F34" s="340"/>
    </row>
    <row r="35" spans="1:13" x14ac:dyDescent="0.2">
      <c r="A35" s="329"/>
      <c r="B35" s="339"/>
      <c r="C35" s="339"/>
      <c r="D35" s="339"/>
      <c r="E35" s="339"/>
      <c r="F35" s="340"/>
    </row>
    <row r="36" spans="1:13" x14ac:dyDescent="0.2">
      <c r="A36" s="342"/>
      <c r="B36" s="339"/>
      <c r="C36" s="339"/>
      <c r="D36" s="339"/>
      <c r="E36" s="339"/>
      <c r="F36" s="340"/>
    </row>
    <row r="37" spans="1:13" x14ac:dyDescent="0.2">
      <c r="A37" s="975"/>
      <c r="B37" s="961"/>
      <c r="C37" s="961"/>
      <c r="D37" s="961"/>
      <c r="E37" s="961"/>
      <c r="F37" s="962"/>
    </row>
    <row r="38" spans="1:13" ht="7.5" customHeight="1" x14ac:dyDescent="0.2">
      <c r="A38" s="451"/>
      <c r="B38" s="449"/>
      <c r="C38" s="449"/>
      <c r="D38" s="449"/>
      <c r="E38" s="449"/>
      <c r="F38" s="450"/>
    </row>
    <row r="39" spans="1:13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  <c r="I40" s="341"/>
      <c r="M40" s="341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</row>
    <row r="48" spans="1:13" x14ac:dyDescent="0.2">
      <c r="A48" s="342"/>
      <c r="B48" s="339"/>
      <c r="C48" s="339"/>
      <c r="D48" s="339"/>
      <c r="E48" s="339"/>
      <c r="F48" s="340"/>
    </row>
    <row r="49" spans="1:6" x14ac:dyDescent="0.2">
      <c r="A49" s="342"/>
      <c r="B49" s="339"/>
      <c r="C49" s="339"/>
      <c r="D49" s="339"/>
      <c r="E49" s="339"/>
      <c r="F49" s="340"/>
    </row>
    <row r="50" spans="1:6" x14ac:dyDescent="0.2">
      <c r="A50" s="342"/>
      <c r="B50" s="339"/>
      <c r="C50" s="339"/>
      <c r="D50" s="339"/>
      <c r="E50" s="339"/>
      <c r="F50" s="340"/>
    </row>
    <row r="51" spans="1:6" x14ac:dyDescent="0.2">
      <c r="A51" s="342"/>
      <c r="B51" s="339"/>
      <c r="C51" s="339"/>
      <c r="D51" s="339"/>
      <c r="E51" s="339"/>
      <c r="F51" s="340"/>
    </row>
    <row r="52" spans="1:6" x14ac:dyDescent="0.2">
      <c r="A52" s="342"/>
      <c r="B52" s="339"/>
      <c r="C52" s="339"/>
      <c r="D52" s="339"/>
      <c r="E52" s="339"/>
      <c r="F52" s="340"/>
    </row>
    <row r="53" spans="1:6" x14ac:dyDescent="0.2">
      <c r="A53" s="404"/>
      <c r="B53" s="405"/>
      <c r="C53" s="405"/>
      <c r="D53" s="405"/>
      <c r="E53" s="405"/>
      <c r="F53" s="406"/>
    </row>
    <row r="54" spans="1:6" x14ac:dyDescent="0.2">
      <c r="A54" s="404"/>
      <c r="B54" s="405"/>
      <c r="C54" s="405"/>
      <c r="D54" s="405"/>
      <c r="E54" s="405"/>
      <c r="F54" s="406"/>
    </row>
    <row r="55" spans="1:6" x14ac:dyDescent="0.2">
      <c r="A55" s="975"/>
      <c r="B55" s="961"/>
      <c r="C55" s="961"/>
      <c r="D55" s="961"/>
      <c r="E55" s="961"/>
      <c r="F55" s="962"/>
    </row>
    <row r="56" spans="1:6" x14ac:dyDescent="0.2">
      <c r="A56" s="427"/>
      <c r="B56" s="428"/>
      <c r="C56" s="428"/>
      <c r="D56" s="428"/>
      <c r="E56" s="428"/>
      <c r="F56" s="429"/>
    </row>
    <row r="57" spans="1:6" x14ac:dyDescent="0.2">
      <c r="A57" s="424"/>
      <c r="B57" s="425"/>
      <c r="C57" s="425"/>
      <c r="D57" s="425"/>
      <c r="E57" s="425"/>
      <c r="F57" s="426"/>
    </row>
    <row r="58" spans="1:6" x14ac:dyDescent="0.2">
      <c r="A58" s="404"/>
      <c r="B58" s="405"/>
      <c r="C58" s="405"/>
      <c r="D58" s="405"/>
      <c r="E58" s="405"/>
      <c r="F58" s="406"/>
    </row>
    <row r="59" spans="1:6" x14ac:dyDescent="0.2">
      <c r="A59" s="404"/>
      <c r="B59" s="405"/>
      <c r="C59" s="405"/>
      <c r="D59" s="405"/>
      <c r="E59" s="405"/>
      <c r="F59" s="406"/>
    </row>
    <row r="60" spans="1:6" x14ac:dyDescent="0.2">
      <c r="A60" s="404"/>
      <c r="B60" s="405"/>
      <c r="C60" s="405"/>
      <c r="D60" s="405"/>
      <c r="E60" s="405"/>
      <c r="F60" s="406"/>
    </row>
    <row r="61" spans="1:6" x14ac:dyDescent="0.2">
      <c r="A61" s="404"/>
      <c r="B61" s="405"/>
      <c r="C61" s="405"/>
      <c r="D61" s="405"/>
      <c r="E61" s="405"/>
      <c r="F61" s="406"/>
    </row>
    <row r="62" spans="1:6" x14ac:dyDescent="0.2">
      <c r="A62" s="404"/>
      <c r="B62" s="405"/>
      <c r="C62" s="405"/>
      <c r="D62" s="405"/>
      <c r="E62" s="405"/>
      <c r="F62" s="406"/>
    </row>
    <row r="63" spans="1:6" x14ac:dyDescent="0.2">
      <c r="A63" s="404"/>
      <c r="B63" s="405"/>
      <c r="C63" s="405"/>
      <c r="D63" s="405"/>
      <c r="E63" s="405"/>
      <c r="F63" s="406"/>
    </row>
    <row r="64" spans="1:6" x14ac:dyDescent="0.2">
      <c r="A64" s="342"/>
      <c r="B64" s="339"/>
      <c r="C64" s="339"/>
      <c r="D64" s="339"/>
      <c r="E64" s="339"/>
      <c r="F64" s="340"/>
    </row>
    <row r="65" spans="1:13" x14ac:dyDescent="0.2">
      <c r="A65" s="342"/>
      <c r="B65" s="339"/>
      <c r="C65" s="339"/>
      <c r="D65" s="339"/>
      <c r="E65" s="339"/>
      <c r="F65" s="340"/>
    </row>
    <row r="66" spans="1:13" x14ac:dyDescent="0.2">
      <c r="A66" s="342"/>
      <c r="B66" s="339"/>
      <c r="C66" s="339"/>
      <c r="D66" s="339"/>
      <c r="E66" s="339"/>
      <c r="F66" s="340"/>
    </row>
    <row r="67" spans="1:13" x14ac:dyDescent="0.2">
      <c r="A67" s="342"/>
      <c r="B67" s="339"/>
      <c r="C67" s="339"/>
      <c r="D67" s="339"/>
      <c r="E67" s="339"/>
      <c r="F67" s="340"/>
    </row>
    <row r="68" spans="1:13" x14ac:dyDescent="0.2">
      <c r="A68" s="342"/>
      <c r="B68" s="339"/>
      <c r="C68" s="339"/>
      <c r="D68" s="339"/>
      <c r="E68" s="339"/>
      <c r="F68" s="340"/>
    </row>
    <row r="69" spans="1:13" x14ac:dyDescent="0.2">
      <c r="A69" s="342"/>
      <c r="B69" s="339"/>
      <c r="C69" s="339"/>
      <c r="D69" s="339"/>
      <c r="E69" s="339"/>
      <c r="F69" s="340"/>
    </row>
    <row r="70" spans="1:13" x14ac:dyDescent="0.2">
      <c r="A70" s="342"/>
      <c r="B70" s="339"/>
      <c r="C70" s="339"/>
      <c r="D70" s="339"/>
      <c r="E70" s="339"/>
      <c r="F70" s="340"/>
    </row>
    <row r="71" spans="1:13" x14ac:dyDescent="0.2">
      <c r="A71" s="417"/>
      <c r="B71" s="422"/>
      <c r="C71" s="422"/>
      <c r="D71" s="422"/>
      <c r="E71" s="422"/>
      <c r="F71" s="423"/>
    </row>
    <row r="72" spans="1:13" x14ac:dyDescent="0.2">
      <c r="A72" s="342"/>
      <c r="B72" s="339"/>
      <c r="C72" s="339"/>
      <c r="D72" s="339"/>
      <c r="E72" s="339"/>
      <c r="F72" s="340"/>
      <c r="I72" s="341"/>
      <c r="M72" s="341"/>
    </row>
    <row r="73" spans="1:13" x14ac:dyDescent="0.2">
      <c r="A73" s="342"/>
      <c r="B73" s="339"/>
      <c r="C73" s="339"/>
      <c r="D73" s="339"/>
      <c r="E73" s="339"/>
      <c r="F73" s="340"/>
    </row>
    <row r="74" spans="1:13" x14ac:dyDescent="0.2">
      <c r="A74" s="342"/>
      <c r="B74" s="339"/>
      <c r="C74" s="339"/>
      <c r="D74" s="339"/>
      <c r="E74" s="339"/>
      <c r="F74" s="340"/>
    </row>
    <row r="75" spans="1:13" x14ac:dyDescent="0.2">
      <c r="A75" s="979"/>
      <c r="B75" s="980"/>
      <c r="C75" s="980"/>
      <c r="D75" s="980"/>
      <c r="E75" s="980"/>
      <c r="F75" s="981"/>
    </row>
  </sheetData>
  <mergeCells count="7">
    <mergeCell ref="A75:F75"/>
    <mergeCell ref="A21:F21"/>
    <mergeCell ref="A37:F37"/>
    <mergeCell ref="A55:F55"/>
    <mergeCell ref="D4:D5"/>
    <mergeCell ref="E4:E5"/>
    <mergeCell ref="F4:F5"/>
  </mergeCells>
  <printOptions horizontalCentered="1"/>
  <pageMargins left="0.75" right="0.75" top="1" bottom="1" header="0.5" footer="0.5"/>
  <pageSetup paperSize="9" scale="96" orientation="portrait" r:id="rId1"/>
  <headerFooter alignWithMargins="0"/>
  <rowBreaks count="1" manualBreakCount="1">
    <brk id="56" max="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V53"/>
  <sheetViews>
    <sheetView tabSelected="1" view="pageBreakPreview" zoomScaleNormal="70" zoomScaleSheetLayoutView="100" workbookViewId="0">
      <selection activeCell="F37" sqref="F37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339"/>
      <c r="C22" s="339"/>
      <c r="D22" s="339"/>
      <c r="E22" s="339"/>
      <c r="F22" s="340"/>
    </row>
    <row r="23" spans="1:22" x14ac:dyDescent="0.2">
      <c r="A23" s="338"/>
      <c r="B23" s="339"/>
      <c r="C23" s="339"/>
      <c r="D23" s="339"/>
      <c r="E23" s="339"/>
      <c r="F23" s="340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342"/>
      <c r="B27" s="339"/>
      <c r="C27" s="339"/>
      <c r="D27" s="339"/>
      <c r="E27" s="339"/>
      <c r="F27" s="340"/>
      <c r="G27" s="342"/>
    </row>
    <row r="28" spans="1:22" x14ac:dyDescent="0.2">
      <c r="A28" s="965"/>
      <c r="B28" s="966"/>
      <c r="C28" s="966"/>
      <c r="D28" s="966"/>
      <c r="E28" s="966"/>
      <c r="F28" s="967"/>
    </row>
    <row r="29" spans="1:22" x14ac:dyDescent="0.2">
      <c r="A29" s="329"/>
      <c r="B29" s="339"/>
      <c r="C29" s="339"/>
      <c r="D29" s="339"/>
      <c r="E29" s="339"/>
      <c r="F29" s="340"/>
    </row>
    <row r="30" spans="1:22" x14ac:dyDescent="0.2">
      <c r="A30" s="329"/>
      <c r="B30" s="339"/>
      <c r="C30" s="339"/>
      <c r="D30" s="339"/>
      <c r="E30" s="339"/>
      <c r="F30" s="340"/>
    </row>
    <row r="31" spans="1:22" x14ac:dyDescent="0.2">
      <c r="A31" s="329"/>
      <c r="B31" s="339"/>
      <c r="C31" s="339"/>
      <c r="D31" s="339"/>
      <c r="E31" s="339"/>
      <c r="F31" s="340"/>
    </row>
    <row r="32" spans="1:22" x14ac:dyDescent="0.2">
      <c r="A32" s="329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329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329"/>
      <c r="B36" s="339"/>
      <c r="C36" s="339"/>
      <c r="D36" s="339"/>
      <c r="E36" s="339"/>
      <c r="F36" s="340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339"/>
      <c r="C38" s="339"/>
      <c r="D38" s="339"/>
      <c r="E38" s="339"/>
      <c r="F38" s="340"/>
      <c r="I38" s="341"/>
      <c r="M38" s="341"/>
    </row>
    <row r="39" spans="1:13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  <c r="G47" s="342"/>
    </row>
    <row r="48" spans="1:13" x14ac:dyDescent="0.2">
      <c r="A48" s="342"/>
      <c r="B48" s="339"/>
      <c r="C48" s="339"/>
      <c r="D48" s="339"/>
      <c r="E48" s="339"/>
      <c r="F48" s="340"/>
      <c r="G48" s="339"/>
    </row>
    <row r="49" spans="1:13" x14ac:dyDescent="0.2">
      <c r="A49" s="342"/>
      <c r="B49" s="339"/>
      <c r="C49" s="339"/>
      <c r="D49" s="339"/>
      <c r="E49" s="339"/>
      <c r="F49" s="340"/>
      <c r="G49" s="339"/>
    </row>
    <row r="50" spans="1:13" x14ac:dyDescent="0.2">
      <c r="A50" s="342"/>
      <c r="B50" s="339"/>
      <c r="C50" s="339"/>
      <c r="D50" s="339"/>
      <c r="E50" s="339"/>
      <c r="F50" s="340"/>
      <c r="G50" s="339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65"/>
      <c r="B52" s="966"/>
      <c r="C52" s="966"/>
      <c r="D52" s="966"/>
      <c r="E52" s="966"/>
      <c r="F52" s="967"/>
    </row>
    <row r="53" spans="1:13" x14ac:dyDescent="0.2">
      <c r="A53" s="343"/>
      <c r="B53" s="344"/>
      <c r="C53" s="344"/>
      <c r="D53" s="344"/>
      <c r="E53" s="344"/>
      <c r="F53" s="345"/>
      <c r="I53" s="341"/>
      <c r="M53" s="341"/>
    </row>
  </sheetData>
  <mergeCells count="5">
    <mergeCell ref="A52:F52"/>
    <mergeCell ref="D4:D5"/>
    <mergeCell ref="E4:E5"/>
    <mergeCell ref="F4:F5"/>
    <mergeCell ref="A28:F28"/>
  </mergeCells>
  <phoneticPr fontId="57" type="noConversion"/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V83"/>
  <sheetViews>
    <sheetView view="pageBreakPreview" zoomScaleNormal="70" zoomScaleSheetLayoutView="100" workbookViewId="0">
      <selection activeCell="F41" sqref="F41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'Photo GPS'!C4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339"/>
      <c r="C22" s="339"/>
      <c r="D22" s="339"/>
      <c r="E22" s="339"/>
      <c r="F22" s="340"/>
    </row>
    <row r="23" spans="1:22" x14ac:dyDescent="0.2">
      <c r="A23" s="338"/>
      <c r="B23" s="339"/>
      <c r="C23" s="339"/>
      <c r="D23" s="339"/>
      <c r="E23" s="339"/>
      <c r="F23" s="340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965"/>
      <c r="B25" s="966"/>
      <c r="C25" s="966"/>
      <c r="D25" s="966"/>
      <c r="E25" s="966"/>
      <c r="F25" s="967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65"/>
      <c r="B27" s="966"/>
      <c r="C27" s="966"/>
      <c r="D27" s="966"/>
      <c r="E27" s="966"/>
      <c r="F27" s="967"/>
      <c r="G27" s="438"/>
      <c r="H27" s="438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329"/>
      <c r="B29" s="339"/>
      <c r="C29" s="339"/>
      <c r="D29" s="339"/>
      <c r="E29" s="339"/>
      <c r="F29" s="340"/>
    </row>
    <row r="30" spans="1:22" x14ac:dyDescent="0.2">
      <c r="A30" s="329"/>
      <c r="B30" s="339"/>
      <c r="C30" s="339"/>
      <c r="D30" s="339"/>
      <c r="E30" s="339"/>
      <c r="F30" s="340"/>
    </row>
    <row r="31" spans="1:22" x14ac:dyDescent="0.2">
      <c r="A31" s="329"/>
      <c r="B31" s="339"/>
      <c r="C31" s="339"/>
      <c r="D31" s="339"/>
      <c r="E31" s="339"/>
      <c r="F31" s="340"/>
    </row>
    <row r="32" spans="1:22" x14ac:dyDescent="0.2">
      <c r="A32" s="329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329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329"/>
      <c r="B36" s="339"/>
      <c r="C36" s="339"/>
      <c r="D36" s="339"/>
      <c r="E36" s="339"/>
      <c r="F36" s="340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339"/>
      <c r="C38" s="339"/>
      <c r="D38" s="339"/>
      <c r="E38" s="339"/>
      <c r="F38" s="340"/>
      <c r="I38" s="341"/>
      <c r="M38" s="341"/>
    </row>
    <row r="39" spans="1:13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</row>
    <row r="48" spans="1:13" x14ac:dyDescent="0.2">
      <c r="A48" s="342"/>
      <c r="B48" s="339"/>
      <c r="C48" s="339"/>
      <c r="D48" s="339"/>
      <c r="E48" s="339"/>
      <c r="F48" s="340"/>
    </row>
    <row r="49" spans="1:13" x14ac:dyDescent="0.2">
      <c r="A49" s="342"/>
      <c r="B49" s="339"/>
      <c r="C49" s="339"/>
      <c r="D49" s="339"/>
      <c r="E49" s="339"/>
      <c r="F49" s="340"/>
    </row>
    <row r="50" spans="1:13" x14ac:dyDescent="0.2">
      <c r="A50" s="342"/>
      <c r="B50" s="339"/>
      <c r="C50" s="339"/>
      <c r="D50" s="339"/>
      <c r="E50" s="339"/>
      <c r="F50" s="340"/>
    </row>
    <row r="51" spans="1:13" x14ac:dyDescent="0.2">
      <c r="A51" s="342"/>
      <c r="B51" s="339"/>
      <c r="C51" s="339"/>
      <c r="D51" s="339"/>
      <c r="E51" s="339"/>
      <c r="F51" s="340"/>
      <c r="G51" s="339"/>
    </row>
    <row r="52" spans="1:13" x14ac:dyDescent="0.2">
      <c r="A52" s="965"/>
      <c r="B52" s="966"/>
      <c r="C52" s="966"/>
      <c r="D52" s="966"/>
      <c r="E52" s="966"/>
      <c r="F52" s="967"/>
      <c r="G52" s="448"/>
      <c r="H52" s="448"/>
    </row>
    <row r="53" spans="1:13" x14ac:dyDescent="0.2">
      <c r="A53" s="343"/>
      <c r="B53" s="344"/>
      <c r="C53" s="344"/>
      <c r="D53" s="344"/>
      <c r="E53" s="344"/>
      <c r="F53" s="345"/>
      <c r="I53" s="341"/>
      <c r="M53" s="341"/>
    </row>
    <row r="55" spans="1:13" ht="14.25" x14ac:dyDescent="0.2">
      <c r="A55" s="335" t="s">
        <v>211</v>
      </c>
      <c r="B55" s="336"/>
      <c r="C55" s="336"/>
    </row>
    <row r="56" spans="1:13" ht="14.25" x14ac:dyDescent="0.2">
      <c r="A56" s="338" t="s">
        <v>212</v>
      </c>
      <c r="B56" s="339"/>
      <c r="C56" s="339"/>
    </row>
    <row r="57" spans="1:13" ht="14.25" x14ac:dyDescent="0.2">
      <c r="A57" s="338" t="s">
        <v>213</v>
      </c>
      <c r="B57" s="339"/>
      <c r="C57" s="339"/>
    </row>
    <row r="58" spans="1:13" ht="14.25" x14ac:dyDescent="0.2">
      <c r="A58" s="338" t="s">
        <v>214</v>
      </c>
      <c r="B58" s="339"/>
      <c r="C58" s="339"/>
    </row>
    <row r="59" spans="1:13" ht="14.25" x14ac:dyDescent="0.2">
      <c r="A59" s="338" t="s">
        <v>215</v>
      </c>
      <c r="B59" s="339"/>
      <c r="C59" s="339"/>
    </row>
    <row r="60" spans="1:13" ht="14.25" x14ac:dyDescent="0.2">
      <c r="A60" s="338" t="s">
        <v>216</v>
      </c>
      <c r="B60" s="339"/>
      <c r="C60" s="339"/>
    </row>
    <row r="61" spans="1:13" ht="14.25" x14ac:dyDescent="0.2">
      <c r="A61" s="338" t="s">
        <v>217</v>
      </c>
      <c r="B61" s="339"/>
      <c r="C61" s="339"/>
    </row>
    <row r="62" spans="1:13" ht="14.25" x14ac:dyDescent="0.2">
      <c r="A62" s="338" t="s">
        <v>218</v>
      </c>
      <c r="B62" s="339"/>
      <c r="C62" s="339"/>
    </row>
    <row r="63" spans="1:13" ht="14.25" x14ac:dyDescent="0.2">
      <c r="A63" s="338" t="s">
        <v>219</v>
      </c>
      <c r="B63" s="339"/>
      <c r="C63" s="339"/>
    </row>
    <row r="64" spans="1:13" ht="14.25" x14ac:dyDescent="0.2">
      <c r="A64" s="338" t="s">
        <v>220</v>
      </c>
      <c r="B64" s="339"/>
      <c r="C64" s="339"/>
    </row>
    <row r="65" spans="1:3" ht="14.25" x14ac:dyDescent="0.2">
      <c r="A65" s="338" t="s">
        <v>221</v>
      </c>
      <c r="B65" s="339"/>
      <c r="C65" s="339"/>
    </row>
    <row r="66" spans="1:3" ht="14.25" x14ac:dyDescent="0.2">
      <c r="A66" s="338" t="s">
        <v>222</v>
      </c>
      <c r="B66" s="339"/>
      <c r="C66" s="339"/>
    </row>
    <row r="67" spans="1:3" x14ac:dyDescent="0.2">
      <c r="A67" s="338"/>
      <c r="B67" s="339"/>
      <c r="C67" s="339"/>
    </row>
    <row r="68" spans="1:3" x14ac:dyDescent="0.2">
      <c r="A68" s="338" t="s">
        <v>223</v>
      </c>
      <c r="B68" s="339"/>
      <c r="C68" s="339"/>
    </row>
    <row r="69" spans="1:3" ht="14.25" x14ac:dyDescent="0.2">
      <c r="A69" s="338" t="s">
        <v>211</v>
      </c>
      <c r="B69" s="339"/>
      <c r="C69" s="339"/>
    </row>
    <row r="70" spans="1:3" ht="14.25" x14ac:dyDescent="0.2">
      <c r="A70" s="338" t="s">
        <v>211</v>
      </c>
      <c r="B70" s="339"/>
      <c r="C70" s="339"/>
    </row>
    <row r="71" spans="1:3" ht="14.25" x14ac:dyDescent="0.2">
      <c r="A71" s="338" t="s">
        <v>211</v>
      </c>
      <c r="B71" s="339"/>
      <c r="C71" s="339"/>
    </row>
    <row r="72" spans="1:3" ht="14.25" x14ac:dyDescent="0.2">
      <c r="A72" s="338" t="s">
        <v>211</v>
      </c>
      <c r="B72" s="339"/>
      <c r="C72" s="339"/>
    </row>
    <row r="73" spans="1:3" x14ac:dyDescent="0.2">
      <c r="A73" s="342"/>
      <c r="B73" s="339"/>
      <c r="C73" s="339"/>
    </row>
    <row r="74" spans="1:3" x14ac:dyDescent="0.2">
      <c r="A74" s="338" t="s">
        <v>224</v>
      </c>
      <c r="B74" s="339"/>
      <c r="C74" s="339"/>
    </row>
    <row r="75" spans="1:3" x14ac:dyDescent="0.2">
      <c r="A75" s="329" t="s">
        <v>225</v>
      </c>
      <c r="B75" s="339"/>
      <c r="C75" s="339"/>
    </row>
    <row r="76" spans="1:3" x14ac:dyDescent="0.2">
      <c r="A76" s="329" t="s">
        <v>226</v>
      </c>
      <c r="B76" s="339"/>
      <c r="C76" s="339"/>
    </row>
    <row r="77" spans="1:3" x14ac:dyDescent="0.2">
      <c r="A77" s="329" t="s">
        <v>227</v>
      </c>
      <c r="B77" s="339"/>
      <c r="C77" s="339"/>
    </row>
    <row r="78" spans="1:3" x14ac:dyDescent="0.2">
      <c r="A78" s="329" t="s">
        <v>228</v>
      </c>
      <c r="B78" s="339"/>
      <c r="C78" s="339"/>
    </row>
    <row r="79" spans="1:3" x14ac:dyDescent="0.2">
      <c r="A79" s="342"/>
      <c r="B79" s="339"/>
      <c r="C79" s="339"/>
    </row>
    <row r="80" spans="1:3" x14ac:dyDescent="0.2">
      <c r="A80" s="329" t="s">
        <v>229</v>
      </c>
      <c r="B80" s="339"/>
      <c r="C80" s="339"/>
    </row>
    <row r="81" spans="1:3" x14ac:dyDescent="0.2">
      <c r="A81" s="342"/>
      <c r="B81" s="339"/>
      <c r="C81" s="339"/>
    </row>
    <row r="82" spans="1:3" x14ac:dyDescent="0.2">
      <c r="A82" s="329" t="s">
        <v>230</v>
      </c>
      <c r="B82" s="339"/>
      <c r="C82" s="339"/>
    </row>
    <row r="83" spans="1:3" x14ac:dyDescent="0.2">
      <c r="A83" s="342"/>
      <c r="B83" s="339"/>
      <c r="C83" s="339"/>
    </row>
  </sheetData>
  <mergeCells count="6">
    <mergeCell ref="A52:F52"/>
    <mergeCell ref="D4:D5"/>
    <mergeCell ref="E4:E5"/>
    <mergeCell ref="F4:F5"/>
    <mergeCell ref="A25:F25"/>
    <mergeCell ref="A27:F27"/>
  </mergeCells>
  <phoneticPr fontId="57" type="noConversion"/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V53"/>
  <sheetViews>
    <sheetView view="pageBreakPreview" topLeftCell="D14" zoomScaleNormal="55" zoomScaleSheetLayoutView="100" workbookViewId="0">
      <selection activeCell="L44" sqref="L44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'Photo GPS'!C4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  <c r="H20" s="416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339"/>
      <c r="C22" s="339"/>
      <c r="D22" s="339"/>
      <c r="E22" s="339"/>
      <c r="F22" s="340"/>
    </row>
    <row r="23" spans="1:22" x14ac:dyDescent="0.2">
      <c r="A23" s="338"/>
      <c r="B23" s="339"/>
      <c r="C23" s="339"/>
      <c r="D23" s="339"/>
      <c r="E23" s="339"/>
      <c r="F23" s="340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960"/>
      <c r="B27" s="970"/>
      <c r="C27" s="970"/>
      <c r="D27" s="970"/>
      <c r="E27" s="970"/>
      <c r="F27" s="971"/>
    </row>
    <row r="28" spans="1:22" x14ac:dyDescent="0.2">
      <c r="A28" s="982"/>
      <c r="B28" s="985"/>
      <c r="C28" s="985"/>
      <c r="D28" s="985"/>
      <c r="E28" s="985"/>
      <c r="F28" s="986"/>
    </row>
    <row r="29" spans="1:22" x14ac:dyDescent="0.2">
      <c r="A29" s="329"/>
      <c r="B29" s="339"/>
      <c r="C29" s="339"/>
      <c r="D29" s="339"/>
      <c r="E29" s="339"/>
      <c r="F29" s="340"/>
    </row>
    <row r="30" spans="1:22" x14ac:dyDescent="0.2">
      <c r="A30" s="329"/>
      <c r="B30" s="339"/>
      <c r="C30" s="339"/>
      <c r="D30" s="339"/>
      <c r="E30" s="339"/>
      <c r="F30" s="340"/>
    </row>
    <row r="31" spans="1:22" x14ac:dyDescent="0.2">
      <c r="A31" s="329"/>
      <c r="B31" s="339"/>
      <c r="C31" s="339"/>
      <c r="D31" s="339"/>
      <c r="E31" s="339"/>
      <c r="F31" s="340"/>
    </row>
    <row r="32" spans="1:22" x14ac:dyDescent="0.2">
      <c r="A32" s="329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329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329"/>
      <c r="B36" s="339"/>
      <c r="C36" s="339"/>
      <c r="D36" s="339"/>
      <c r="E36" s="339"/>
      <c r="F36" s="340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339"/>
      <c r="C38" s="339"/>
      <c r="D38" s="339"/>
      <c r="E38" s="339"/>
      <c r="F38" s="340"/>
      <c r="I38" s="341"/>
      <c r="M38" s="341"/>
    </row>
    <row r="39" spans="1:13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</row>
    <row r="48" spans="1:13" x14ac:dyDescent="0.2">
      <c r="A48" s="342"/>
      <c r="B48" s="339"/>
      <c r="C48" s="339"/>
      <c r="D48" s="339"/>
      <c r="E48" s="339"/>
      <c r="F48" s="340"/>
    </row>
    <row r="49" spans="1:13" x14ac:dyDescent="0.2">
      <c r="A49" s="342"/>
      <c r="B49" s="339"/>
      <c r="C49" s="339"/>
      <c r="D49" s="339"/>
      <c r="E49" s="339"/>
      <c r="F49" s="340"/>
    </row>
    <row r="50" spans="1:13" x14ac:dyDescent="0.2">
      <c r="A50" s="960"/>
      <c r="B50" s="963"/>
      <c r="C50" s="963"/>
      <c r="D50" s="963"/>
      <c r="E50" s="963"/>
      <c r="F50" s="964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82"/>
      <c r="B52" s="983"/>
      <c r="C52" s="983"/>
      <c r="D52" s="983"/>
      <c r="E52" s="983"/>
      <c r="F52" s="984"/>
    </row>
    <row r="53" spans="1:13" x14ac:dyDescent="0.2">
      <c r="A53" s="343"/>
      <c r="B53" s="344"/>
      <c r="C53" s="344"/>
      <c r="D53" s="344"/>
      <c r="E53" s="344"/>
      <c r="F53" s="345"/>
      <c r="I53" s="341"/>
      <c r="M53" s="341"/>
    </row>
  </sheetData>
  <mergeCells count="7">
    <mergeCell ref="A52:F52"/>
    <mergeCell ref="D4:D5"/>
    <mergeCell ref="E4:E5"/>
    <mergeCell ref="F4:F5"/>
    <mergeCell ref="A27:F27"/>
    <mergeCell ref="A50:F50"/>
    <mergeCell ref="A28:F28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V218"/>
  <sheetViews>
    <sheetView view="pageBreakPreview" topLeftCell="D2" zoomScaleSheetLayoutView="100" workbookViewId="0">
      <selection activeCell="F158" sqref="F158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6.8554687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">
        <v>455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INPUT!C46</f>
        <v>44746</v>
      </c>
      <c r="D4" s="988" t="s">
        <v>190</v>
      </c>
      <c r="E4" s="987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339"/>
      <c r="C22" s="339"/>
      <c r="D22" s="339"/>
      <c r="E22" s="339"/>
      <c r="F22" s="340"/>
    </row>
    <row r="23" spans="1:22" x14ac:dyDescent="0.2">
      <c r="A23" s="338"/>
      <c r="B23" s="339"/>
      <c r="C23" s="339"/>
      <c r="D23" s="339"/>
      <c r="E23" s="339"/>
      <c r="F23" s="340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ht="14.25" customHeight="1" x14ac:dyDescent="0.2">
      <c r="A27" s="965"/>
      <c r="B27" s="966"/>
      <c r="C27" s="966"/>
      <c r="D27" s="966"/>
      <c r="E27" s="966"/>
      <c r="F27" s="967"/>
    </row>
    <row r="28" spans="1:22" x14ac:dyDescent="0.2">
      <c r="A28" s="338"/>
      <c r="B28" s="339"/>
      <c r="C28" s="339"/>
      <c r="D28" s="339"/>
      <c r="E28" s="339"/>
      <c r="F28" s="340"/>
    </row>
    <row r="29" spans="1:22" x14ac:dyDescent="0.2">
      <c r="A29" s="329"/>
      <c r="B29" s="339"/>
      <c r="C29" s="339"/>
      <c r="D29" s="339"/>
      <c r="E29" s="339"/>
      <c r="F29" s="340"/>
    </row>
    <row r="30" spans="1:22" x14ac:dyDescent="0.2">
      <c r="A30" s="965"/>
      <c r="B30" s="966"/>
      <c r="C30" s="966"/>
      <c r="D30" s="966"/>
      <c r="E30" s="966"/>
      <c r="F30" s="967"/>
    </row>
    <row r="31" spans="1:22" x14ac:dyDescent="0.2">
      <c r="A31" s="329"/>
      <c r="B31" s="339"/>
      <c r="C31" s="339"/>
      <c r="D31" s="339"/>
      <c r="E31" s="339"/>
      <c r="F31" s="340"/>
    </row>
    <row r="32" spans="1:22" x14ac:dyDescent="0.2">
      <c r="A32" s="329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329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329"/>
      <c r="B36" s="339"/>
      <c r="C36" s="339"/>
      <c r="D36" s="339"/>
      <c r="E36" s="339"/>
      <c r="F36" s="340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339"/>
      <c r="C38" s="339"/>
      <c r="D38" s="339"/>
      <c r="E38" s="339"/>
      <c r="F38" s="340"/>
      <c r="I38" s="341"/>
      <c r="M38" s="341"/>
    </row>
    <row r="39" spans="1:13" ht="11.25" customHeight="1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965"/>
      <c r="B47" s="966"/>
      <c r="C47" s="966"/>
      <c r="D47" s="966"/>
      <c r="E47" s="966"/>
      <c r="F47" s="967"/>
    </row>
    <row r="48" spans="1:13" x14ac:dyDescent="0.2">
      <c r="A48" s="407"/>
      <c r="B48" s="403"/>
      <c r="C48" s="403"/>
      <c r="D48" s="403"/>
      <c r="E48" s="403"/>
      <c r="F48" s="408"/>
    </row>
    <row r="49" spans="1:6" x14ac:dyDescent="0.2">
      <c r="A49" s="407"/>
      <c r="B49" s="403"/>
      <c r="C49" s="403"/>
      <c r="D49" s="403"/>
      <c r="E49" s="403"/>
      <c r="F49" s="408"/>
    </row>
    <row r="50" spans="1:6" x14ac:dyDescent="0.2">
      <c r="A50" s="407"/>
      <c r="B50" s="403"/>
      <c r="C50" s="403"/>
      <c r="D50" s="403"/>
      <c r="E50" s="403"/>
      <c r="F50" s="408"/>
    </row>
    <row r="51" spans="1:6" x14ac:dyDescent="0.2">
      <c r="A51" s="965"/>
      <c r="B51" s="966"/>
      <c r="C51" s="966"/>
      <c r="D51" s="966"/>
      <c r="E51" s="966"/>
      <c r="F51" s="967"/>
    </row>
    <row r="52" spans="1:6" x14ac:dyDescent="0.2">
      <c r="A52" s="965"/>
      <c r="B52" s="966"/>
      <c r="C52" s="966"/>
      <c r="D52" s="966"/>
      <c r="E52" s="966"/>
      <c r="F52" s="967"/>
    </row>
    <row r="53" spans="1:6" x14ac:dyDescent="0.2">
      <c r="A53" s="965"/>
      <c r="B53" s="966"/>
      <c r="C53" s="966"/>
      <c r="D53" s="966"/>
      <c r="E53" s="966"/>
      <c r="F53" s="967"/>
    </row>
    <row r="54" spans="1:6" x14ac:dyDescent="0.2">
      <c r="A54" s="419"/>
      <c r="B54" s="420"/>
      <c r="C54" s="420"/>
      <c r="D54" s="420"/>
      <c r="E54" s="420"/>
      <c r="F54" s="421"/>
    </row>
    <row r="55" spans="1:6" ht="20.25" x14ac:dyDescent="0.2">
      <c r="A55" s="430"/>
      <c r="B55" s="336"/>
      <c r="C55" s="336"/>
      <c r="D55" s="431" t="s">
        <v>191</v>
      </c>
      <c r="E55" s="336"/>
      <c r="F55" s="337"/>
    </row>
    <row r="56" spans="1:6" ht="19.5" customHeight="1" x14ac:dyDescent="0.2">
      <c r="A56" s="432" t="s">
        <v>43</v>
      </c>
      <c r="B56" s="320" t="s">
        <v>16</v>
      </c>
      <c r="C56" s="321" t="str">
        <f>C2</f>
        <v>JAW-JK-GGP-0456</v>
      </c>
      <c r="D56" s="319" t="s">
        <v>188</v>
      </c>
      <c r="E56" s="320" t="s">
        <v>16</v>
      </c>
      <c r="F56" s="322" t="str">
        <f>F2</f>
        <v>B2S NEWSITE PROJECT</v>
      </c>
    </row>
    <row r="57" spans="1:6" ht="19.5" customHeight="1" x14ac:dyDescent="0.2">
      <c r="A57" s="433" t="s">
        <v>44</v>
      </c>
      <c r="B57" s="326" t="s">
        <v>16</v>
      </c>
      <c r="C57" s="348" t="str">
        <f>C3</f>
        <v>SETIA_KAWAN_KALI_ANYAR</v>
      </c>
      <c r="D57" s="325" t="s">
        <v>189</v>
      </c>
      <c r="E57" s="326" t="s">
        <v>16</v>
      </c>
      <c r="F57" s="328" t="str">
        <f>F3</f>
        <v>JABOTABEK</v>
      </c>
    </row>
    <row r="58" spans="1:6" ht="19.5" customHeight="1" x14ac:dyDescent="0.2">
      <c r="A58" s="329" t="s">
        <v>45</v>
      </c>
      <c r="B58" s="330" t="s">
        <v>16</v>
      </c>
      <c r="C58" s="331">
        <f>C4</f>
        <v>44746</v>
      </c>
      <c r="D58" s="954" t="s">
        <v>190</v>
      </c>
      <c r="E58" s="956" t="s">
        <v>16</v>
      </c>
      <c r="F58" s="958">
        <f>F4</f>
        <v>0</v>
      </c>
    </row>
    <row r="59" spans="1:6" ht="19.5" customHeight="1" x14ac:dyDescent="0.2">
      <c r="A59" s="332" t="s">
        <v>46</v>
      </c>
      <c r="B59" s="333" t="s">
        <v>16</v>
      </c>
      <c r="C59" s="334" t="str">
        <f>C5</f>
        <v>IMAM</v>
      </c>
      <c r="D59" s="955"/>
      <c r="E59" s="957"/>
      <c r="F59" s="959"/>
    </row>
    <row r="61" spans="1:6" x14ac:dyDescent="0.2">
      <c r="A61" s="335"/>
      <c r="B61" s="336"/>
      <c r="C61" s="336"/>
      <c r="D61" s="336"/>
      <c r="E61" s="336"/>
      <c r="F61" s="337"/>
    </row>
    <row r="62" spans="1:6" x14ac:dyDescent="0.2">
      <c r="A62" s="338"/>
      <c r="B62" s="339"/>
      <c r="C62" s="339"/>
      <c r="D62" s="339"/>
      <c r="E62" s="339"/>
      <c r="F62" s="340"/>
    </row>
    <row r="63" spans="1:6" x14ac:dyDescent="0.2">
      <c r="A63" s="338"/>
      <c r="B63" s="339"/>
      <c r="C63" s="339"/>
      <c r="D63" s="339"/>
      <c r="E63" s="339"/>
      <c r="F63" s="340"/>
    </row>
    <row r="64" spans="1:6" x14ac:dyDescent="0.2">
      <c r="A64" s="338"/>
      <c r="B64" s="339"/>
      <c r="C64" s="339"/>
      <c r="D64" s="339"/>
      <c r="E64" s="339"/>
      <c r="F64" s="340"/>
    </row>
    <row r="65" spans="1:22" x14ac:dyDescent="0.2">
      <c r="A65" s="338"/>
      <c r="B65" s="339"/>
      <c r="C65" s="339"/>
      <c r="D65" s="339"/>
      <c r="E65" s="339"/>
      <c r="F65" s="340"/>
    </row>
    <row r="66" spans="1:22" x14ac:dyDescent="0.2">
      <c r="A66" s="338"/>
      <c r="B66" s="339"/>
      <c r="C66" s="339"/>
      <c r="D66" s="339"/>
      <c r="E66" s="339"/>
      <c r="F66" s="340"/>
    </row>
    <row r="67" spans="1:22" x14ac:dyDescent="0.2">
      <c r="A67" s="338"/>
      <c r="B67" s="339"/>
      <c r="C67" s="339"/>
      <c r="D67" s="339"/>
      <c r="E67" s="339"/>
      <c r="F67" s="340"/>
      <c r="I67" s="341"/>
      <c r="M67" s="341"/>
      <c r="R67" s="341"/>
      <c r="V67" s="341"/>
    </row>
    <row r="68" spans="1:22" x14ac:dyDescent="0.2">
      <c r="A68" s="338"/>
      <c r="B68" s="339"/>
      <c r="C68" s="339"/>
      <c r="D68" s="339"/>
      <c r="E68" s="339"/>
      <c r="F68" s="340"/>
    </row>
    <row r="69" spans="1:22" x14ac:dyDescent="0.2">
      <c r="A69" s="338"/>
      <c r="B69" s="339"/>
      <c r="C69" s="339"/>
      <c r="D69" s="339"/>
      <c r="E69" s="339"/>
      <c r="F69" s="340"/>
    </row>
    <row r="70" spans="1:22" x14ac:dyDescent="0.2">
      <c r="A70" s="338"/>
      <c r="B70" s="339"/>
      <c r="C70" s="339"/>
      <c r="D70" s="339"/>
      <c r="E70" s="339"/>
      <c r="F70" s="340"/>
    </row>
    <row r="71" spans="1:22" x14ac:dyDescent="0.2">
      <c r="A71" s="338"/>
      <c r="B71" s="339"/>
      <c r="C71" s="339"/>
      <c r="D71" s="339"/>
      <c r="E71" s="339"/>
      <c r="F71" s="340"/>
    </row>
    <row r="72" spans="1:22" x14ac:dyDescent="0.2">
      <c r="A72" s="338"/>
      <c r="B72" s="339"/>
      <c r="C72" s="339"/>
      <c r="D72" s="339"/>
      <c r="E72" s="339"/>
      <c r="F72" s="340"/>
    </row>
    <row r="73" spans="1:22" x14ac:dyDescent="0.2">
      <c r="A73" s="338"/>
      <c r="B73" s="339"/>
      <c r="C73" s="339"/>
      <c r="D73" s="339"/>
      <c r="E73" s="339"/>
      <c r="F73" s="340"/>
    </row>
    <row r="74" spans="1:22" x14ac:dyDescent="0.2">
      <c r="A74" s="338"/>
      <c r="B74" s="339"/>
      <c r="C74" s="339"/>
      <c r="D74" s="339"/>
      <c r="E74" s="339"/>
      <c r="F74" s="340"/>
    </row>
    <row r="75" spans="1:22" x14ac:dyDescent="0.2">
      <c r="A75" s="338"/>
      <c r="B75" s="339"/>
      <c r="C75" s="339"/>
      <c r="D75" s="339"/>
      <c r="E75" s="339"/>
      <c r="F75" s="340"/>
    </row>
    <row r="76" spans="1:22" x14ac:dyDescent="0.2">
      <c r="A76" s="338"/>
      <c r="B76" s="339"/>
      <c r="C76" s="339"/>
      <c r="D76" s="339"/>
      <c r="E76" s="339"/>
      <c r="F76" s="340"/>
    </row>
    <row r="77" spans="1:22" x14ac:dyDescent="0.2">
      <c r="A77" s="338"/>
      <c r="B77" s="339"/>
      <c r="C77" s="339"/>
      <c r="D77" s="339"/>
      <c r="E77" s="339"/>
      <c r="F77" s="340"/>
    </row>
    <row r="78" spans="1:22" x14ac:dyDescent="0.2">
      <c r="A78" s="338"/>
      <c r="B78" s="339"/>
      <c r="C78" s="339"/>
      <c r="D78" s="339"/>
      <c r="E78" s="339"/>
      <c r="F78" s="340"/>
    </row>
    <row r="79" spans="1:22" x14ac:dyDescent="0.2">
      <c r="A79" s="338"/>
      <c r="B79" s="339"/>
      <c r="C79" s="339"/>
      <c r="D79" s="339"/>
      <c r="E79" s="339"/>
      <c r="F79" s="340"/>
      <c r="I79" s="341"/>
      <c r="M79" s="341"/>
      <c r="R79" s="341"/>
      <c r="V79" s="341"/>
    </row>
    <row r="80" spans="1:22" x14ac:dyDescent="0.2">
      <c r="A80" s="338"/>
      <c r="B80" s="339"/>
      <c r="C80" s="339"/>
      <c r="D80" s="339"/>
      <c r="E80" s="339"/>
      <c r="F80" s="340"/>
    </row>
    <row r="81" spans="1:13" ht="14.25" customHeight="1" x14ac:dyDescent="0.2">
      <c r="A81" s="965"/>
      <c r="B81" s="966"/>
      <c r="C81" s="966"/>
      <c r="D81" s="966"/>
      <c r="E81" s="966"/>
      <c r="F81" s="967"/>
    </row>
    <row r="82" spans="1:13" x14ac:dyDescent="0.2">
      <c r="A82" s="338"/>
      <c r="B82" s="339"/>
      <c r="C82" s="339"/>
      <c r="D82" s="339"/>
      <c r="E82" s="339"/>
      <c r="F82" s="340"/>
    </row>
    <row r="83" spans="1:13" x14ac:dyDescent="0.2">
      <c r="A83" s="454"/>
      <c r="B83" s="339"/>
      <c r="C83" s="339"/>
      <c r="D83" s="339"/>
      <c r="E83" s="339"/>
      <c r="F83" s="340"/>
    </row>
    <row r="84" spans="1:13" x14ac:dyDescent="0.2">
      <c r="A84" s="965"/>
      <c r="B84" s="966"/>
      <c r="C84" s="966"/>
      <c r="D84" s="966"/>
      <c r="E84" s="966"/>
      <c r="F84" s="967"/>
    </row>
    <row r="85" spans="1:13" x14ac:dyDescent="0.2">
      <c r="A85" s="454"/>
      <c r="B85" s="339"/>
      <c r="C85" s="339"/>
      <c r="D85" s="339"/>
      <c r="E85" s="339"/>
      <c r="F85" s="340"/>
    </row>
    <row r="86" spans="1:13" x14ac:dyDescent="0.2">
      <c r="A86" s="454"/>
      <c r="B86" s="339"/>
      <c r="C86" s="339"/>
      <c r="D86" s="339"/>
      <c r="E86" s="339"/>
      <c r="F86" s="340"/>
    </row>
    <row r="87" spans="1:13" x14ac:dyDescent="0.2">
      <c r="A87" s="342"/>
      <c r="B87" s="339"/>
      <c r="C87" s="339"/>
      <c r="D87" s="339"/>
      <c r="E87" s="339"/>
      <c r="F87" s="340"/>
    </row>
    <row r="88" spans="1:13" x14ac:dyDescent="0.2">
      <c r="A88" s="454"/>
      <c r="B88" s="339"/>
      <c r="C88" s="339"/>
      <c r="D88" s="339"/>
      <c r="E88" s="339"/>
      <c r="F88" s="340"/>
    </row>
    <row r="89" spans="1:13" x14ac:dyDescent="0.2">
      <c r="A89" s="342"/>
      <c r="B89" s="339"/>
      <c r="C89" s="339"/>
      <c r="D89" s="339"/>
      <c r="E89" s="339"/>
      <c r="F89" s="340"/>
    </row>
    <row r="90" spans="1:13" x14ac:dyDescent="0.2">
      <c r="A90" s="454"/>
      <c r="B90" s="339"/>
      <c r="C90" s="339"/>
      <c r="D90" s="339"/>
      <c r="E90" s="339"/>
      <c r="F90" s="340"/>
    </row>
    <row r="91" spans="1:13" x14ac:dyDescent="0.2">
      <c r="A91" s="342"/>
      <c r="B91" s="339"/>
      <c r="C91" s="339"/>
      <c r="D91" s="339"/>
      <c r="E91" s="339"/>
      <c r="F91" s="340"/>
    </row>
    <row r="92" spans="1:13" x14ac:dyDescent="0.2">
      <c r="A92" s="342"/>
      <c r="B92" s="339"/>
      <c r="C92" s="339"/>
      <c r="D92" s="339"/>
      <c r="E92" s="339"/>
      <c r="F92" s="340"/>
      <c r="I92" s="341"/>
      <c r="M92" s="341"/>
    </row>
    <row r="93" spans="1:13" ht="11.25" customHeight="1" x14ac:dyDescent="0.2">
      <c r="A93" s="342"/>
      <c r="B93" s="339"/>
      <c r="C93" s="339"/>
      <c r="D93" s="339"/>
      <c r="E93" s="339"/>
      <c r="F93" s="340"/>
    </row>
    <row r="94" spans="1:13" x14ac:dyDescent="0.2">
      <c r="A94" s="342"/>
      <c r="B94" s="339"/>
      <c r="C94" s="339"/>
      <c r="D94" s="339"/>
      <c r="E94" s="339"/>
      <c r="F94" s="340"/>
    </row>
    <row r="95" spans="1:13" x14ac:dyDescent="0.2">
      <c r="A95" s="342"/>
      <c r="B95" s="339"/>
      <c r="C95" s="339"/>
      <c r="D95" s="339"/>
      <c r="E95" s="339"/>
      <c r="F95" s="340"/>
    </row>
    <row r="96" spans="1:13" x14ac:dyDescent="0.2">
      <c r="A96" s="342"/>
      <c r="B96" s="339"/>
      <c r="C96" s="339"/>
      <c r="D96" s="339"/>
      <c r="E96" s="339"/>
      <c r="F96" s="340"/>
    </row>
    <row r="97" spans="1:6" x14ac:dyDescent="0.2">
      <c r="A97" s="342"/>
      <c r="B97" s="339"/>
      <c r="C97" s="339"/>
      <c r="D97" s="339"/>
      <c r="E97" s="339"/>
      <c r="F97" s="340"/>
    </row>
    <row r="98" spans="1:6" x14ac:dyDescent="0.2">
      <c r="A98" s="342"/>
      <c r="B98" s="339"/>
      <c r="C98" s="339"/>
      <c r="D98" s="339"/>
      <c r="E98" s="339"/>
      <c r="F98" s="340"/>
    </row>
    <row r="99" spans="1:6" x14ac:dyDescent="0.2">
      <c r="A99" s="342"/>
      <c r="B99" s="339"/>
      <c r="C99" s="339"/>
      <c r="D99" s="339"/>
      <c r="E99" s="339"/>
      <c r="F99" s="340"/>
    </row>
    <row r="100" spans="1:6" x14ac:dyDescent="0.2">
      <c r="A100" s="342"/>
      <c r="B100" s="339"/>
      <c r="C100" s="339"/>
      <c r="D100" s="339"/>
      <c r="E100" s="339"/>
      <c r="F100" s="340"/>
    </row>
    <row r="101" spans="1:6" x14ac:dyDescent="0.2">
      <c r="A101" s="965"/>
      <c r="B101" s="966"/>
      <c r="C101" s="966"/>
      <c r="D101" s="966"/>
      <c r="E101" s="966"/>
      <c r="F101" s="967"/>
    </row>
    <row r="102" spans="1:6" x14ac:dyDescent="0.2">
      <c r="A102" s="456"/>
      <c r="B102" s="457"/>
      <c r="C102" s="457"/>
      <c r="D102" s="457"/>
      <c r="E102" s="457"/>
      <c r="F102" s="458"/>
    </row>
    <row r="103" spans="1:6" x14ac:dyDescent="0.2">
      <c r="A103" s="456"/>
      <c r="B103" s="457"/>
      <c r="C103" s="457"/>
      <c r="D103" s="457"/>
      <c r="E103" s="457"/>
      <c r="F103" s="458"/>
    </row>
    <row r="104" spans="1:6" x14ac:dyDescent="0.2">
      <c r="A104" s="456"/>
      <c r="B104" s="457"/>
      <c r="C104" s="457"/>
      <c r="D104" s="457"/>
      <c r="E104" s="457"/>
      <c r="F104" s="458"/>
    </row>
    <row r="105" spans="1:6" x14ac:dyDescent="0.2">
      <c r="A105" s="965"/>
      <c r="B105" s="966"/>
      <c r="C105" s="966"/>
      <c r="D105" s="966"/>
      <c r="E105" s="966"/>
      <c r="F105" s="967"/>
    </row>
    <row r="106" spans="1:6" x14ac:dyDescent="0.2">
      <c r="A106" s="456"/>
      <c r="B106" s="457"/>
      <c r="C106" s="457"/>
      <c r="D106" s="457"/>
      <c r="E106" s="457"/>
      <c r="F106" s="458"/>
    </row>
    <row r="107" spans="1:6" x14ac:dyDescent="0.2">
      <c r="A107" s="965"/>
      <c r="B107" s="966"/>
      <c r="C107" s="966"/>
      <c r="D107" s="966"/>
      <c r="E107" s="966"/>
      <c r="F107" s="967"/>
    </row>
    <row r="108" spans="1:6" x14ac:dyDescent="0.2">
      <c r="A108" s="989"/>
      <c r="B108" s="990"/>
      <c r="C108" s="990"/>
      <c r="D108" s="990"/>
      <c r="E108" s="990"/>
      <c r="F108" s="991"/>
    </row>
    <row r="109" spans="1:6" x14ac:dyDescent="0.2">
      <c r="A109" s="471"/>
      <c r="B109" s="472"/>
      <c r="C109" s="472"/>
      <c r="D109" s="472"/>
      <c r="E109" s="472"/>
      <c r="F109" s="473"/>
    </row>
    <row r="110" spans="1:6" x14ac:dyDescent="0.2">
      <c r="A110" s="432" t="s">
        <v>43</v>
      </c>
      <c r="B110" s="320" t="s">
        <v>16</v>
      </c>
      <c r="C110" s="321" t="str">
        <f>C56</f>
        <v>JAW-JK-GGP-0456</v>
      </c>
      <c r="D110" s="319" t="s">
        <v>188</v>
      </c>
      <c r="E110" s="320" t="s">
        <v>16</v>
      </c>
      <c r="F110" s="322" t="str">
        <f>F56</f>
        <v>B2S NEWSITE PROJECT</v>
      </c>
    </row>
    <row r="111" spans="1:6" x14ac:dyDescent="0.2">
      <c r="A111" s="433" t="s">
        <v>44</v>
      </c>
      <c r="B111" s="326" t="s">
        <v>16</v>
      </c>
      <c r="C111" s="348" t="str">
        <f>C57</f>
        <v>SETIA_KAWAN_KALI_ANYAR</v>
      </c>
      <c r="D111" s="325" t="s">
        <v>189</v>
      </c>
      <c r="E111" s="326" t="s">
        <v>16</v>
      </c>
      <c r="F111" s="328" t="str">
        <f>F57</f>
        <v>JABOTABEK</v>
      </c>
    </row>
    <row r="112" spans="1:6" x14ac:dyDescent="0.2">
      <c r="A112" s="329" t="s">
        <v>45</v>
      </c>
      <c r="B112" s="330" t="s">
        <v>16</v>
      </c>
      <c r="C112" s="331">
        <f>C58</f>
        <v>44746</v>
      </c>
      <c r="D112" s="954" t="s">
        <v>190</v>
      </c>
      <c r="E112" s="956" t="s">
        <v>16</v>
      </c>
      <c r="F112" s="958">
        <f>F58</f>
        <v>0</v>
      </c>
    </row>
    <row r="113" spans="1:6" x14ac:dyDescent="0.2">
      <c r="A113" s="332" t="s">
        <v>46</v>
      </c>
      <c r="B113" s="333" t="s">
        <v>16</v>
      </c>
      <c r="C113" s="334" t="str">
        <f>C59</f>
        <v>IMAM</v>
      </c>
      <c r="D113" s="955"/>
      <c r="E113" s="957"/>
      <c r="F113" s="959"/>
    </row>
    <row r="114" spans="1:6" x14ac:dyDescent="0.2">
      <c r="A114" s="342"/>
      <c r="B114" s="339"/>
      <c r="C114" s="339"/>
      <c r="D114" s="339"/>
      <c r="E114" s="339"/>
      <c r="F114" s="340"/>
    </row>
    <row r="115" spans="1:6" x14ac:dyDescent="0.2">
      <c r="A115" s="434"/>
      <c r="B115" s="435"/>
      <c r="C115" s="435"/>
      <c r="D115" s="435"/>
      <c r="E115" s="435"/>
      <c r="F115" s="436"/>
    </row>
    <row r="116" spans="1:6" x14ac:dyDescent="0.2">
      <c r="A116" s="434"/>
      <c r="B116" s="435"/>
      <c r="C116" s="435"/>
      <c r="D116" s="435"/>
      <c r="E116" s="435"/>
      <c r="F116" s="436"/>
    </row>
    <row r="117" spans="1:6" x14ac:dyDescent="0.2">
      <c r="A117" s="434"/>
      <c r="B117" s="435"/>
      <c r="C117" s="435"/>
      <c r="D117" s="435"/>
      <c r="E117" s="435"/>
      <c r="F117" s="436"/>
    </row>
    <row r="118" spans="1:6" x14ac:dyDescent="0.2">
      <c r="A118" s="434"/>
      <c r="B118" s="435"/>
      <c r="C118" s="435"/>
      <c r="D118" s="435"/>
      <c r="E118" s="435"/>
      <c r="F118" s="436"/>
    </row>
    <row r="119" spans="1:6" x14ac:dyDescent="0.2">
      <c r="A119" s="329"/>
      <c r="B119" s="372"/>
      <c r="C119" s="372"/>
      <c r="D119" s="372"/>
      <c r="E119" s="372"/>
      <c r="F119" s="418"/>
    </row>
    <row r="120" spans="1:6" x14ac:dyDescent="0.2">
      <c r="A120" s="434"/>
      <c r="B120" s="435"/>
      <c r="C120" s="435"/>
      <c r="D120" s="435"/>
      <c r="E120" s="435"/>
      <c r="F120" s="436"/>
    </row>
    <row r="121" spans="1:6" x14ac:dyDescent="0.2">
      <c r="A121" s="329"/>
      <c r="B121" s="372"/>
      <c r="C121" s="372"/>
      <c r="D121" s="372"/>
      <c r="E121" s="372"/>
      <c r="F121" s="418"/>
    </row>
    <row r="122" spans="1:6" x14ac:dyDescent="0.2">
      <c r="A122" s="434"/>
      <c r="B122" s="435"/>
      <c r="C122" s="435"/>
      <c r="D122" s="435"/>
      <c r="E122" s="435"/>
      <c r="F122" s="436"/>
    </row>
    <row r="123" spans="1:6" x14ac:dyDescent="0.2">
      <c r="A123" s="342"/>
      <c r="B123" s="339"/>
      <c r="C123" s="339"/>
      <c r="D123" s="339"/>
      <c r="E123" s="339"/>
      <c r="F123" s="340"/>
    </row>
    <row r="124" spans="1:6" x14ac:dyDescent="0.2">
      <c r="A124" s="342"/>
      <c r="B124" s="339"/>
      <c r="C124" s="339"/>
      <c r="D124" s="339"/>
      <c r="E124" s="339"/>
      <c r="F124" s="340"/>
    </row>
    <row r="125" spans="1:6" x14ac:dyDescent="0.2">
      <c r="A125" s="342"/>
      <c r="B125" s="339"/>
      <c r="C125" s="339"/>
      <c r="D125" s="339"/>
      <c r="E125" s="339"/>
      <c r="F125" s="340"/>
    </row>
    <row r="126" spans="1:6" x14ac:dyDescent="0.2">
      <c r="A126" s="342"/>
      <c r="B126" s="339"/>
      <c r="C126" s="339"/>
      <c r="D126" s="339"/>
      <c r="E126" s="339"/>
      <c r="F126" s="340"/>
    </row>
    <row r="127" spans="1:6" x14ac:dyDescent="0.2">
      <c r="A127" s="342"/>
      <c r="B127" s="339"/>
      <c r="C127" s="339"/>
      <c r="D127" s="339"/>
      <c r="E127" s="339"/>
      <c r="F127" s="340"/>
    </row>
    <row r="128" spans="1:6" x14ac:dyDescent="0.2">
      <c r="A128" s="342"/>
      <c r="B128" s="339"/>
      <c r="C128" s="339"/>
      <c r="D128" s="339"/>
      <c r="E128" s="339"/>
      <c r="F128" s="340"/>
    </row>
    <row r="129" spans="1:6" x14ac:dyDescent="0.2">
      <c r="A129" s="342"/>
      <c r="B129" s="339"/>
      <c r="C129" s="339"/>
      <c r="D129" s="339"/>
      <c r="E129" s="339"/>
      <c r="F129" s="340"/>
    </row>
    <row r="130" spans="1:6" x14ac:dyDescent="0.2">
      <c r="A130" s="342"/>
      <c r="B130" s="339"/>
      <c r="C130" s="339"/>
      <c r="D130" s="339"/>
      <c r="E130" s="339"/>
      <c r="F130" s="340"/>
    </row>
    <row r="131" spans="1:6" x14ac:dyDescent="0.2">
      <c r="A131" s="342"/>
      <c r="B131" s="339"/>
      <c r="C131" s="339"/>
      <c r="D131" s="339"/>
      <c r="E131" s="339"/>
      <c r="F131" s="340"/>
    </row>
    <row r="132" spans="1:6" x14ac:dyDescent="0.2">
      <c r="A132" s="342"/>
      <c r="B132" s="339"/>
      <c r="C132" s="339"/>
      <c r="D132" s="339"/>
      <c r="E132" s="339"/>
      <c r="F132" s="340"/>
    </row>
    <row r="133" spans="1:6" x14ac:dyDescent="0.2">
      <c r="A133" s="342"/>
      <c r="B133" s="339"/>
      <c r="C133" s="339"/>
      <c r="D133" s="339"/>
      <c r="E133" s="339"/>
      <c r="F133" s="340"/>
    </row>
    <row r="134" spans="1:6" x14ac:dyDescent="0.2">
      <c r="A134" s="342"/>
      <c r="B134" s="339"/>
      <c r="C134" s="339"/>
      <c r="D134" s="339"/>
      <c r="E134" s="339"/>
      <c r="F134" s="340"/>
    </row>
    <row r="135" spans="1:6" x14ac:dyDescent="0.2">
      <c r="A135" s="965"/>
      <c r="B135" s="966"/>
      <c r="C135" s="966"/>
      <c r="D135" s="966"/>
      <c r="E135" s="966"/>
      <c r="F135" s="967"/>
    </row>
    <row r="136" spans="1:6" x14ac:dyDescent="0.2">
      <c r="A136" s="342"/>
      <c r="B136" s="339"/>
      <c r="C136" s="339"/>
      <c r="D136" s="339"/>
      <c r="E136" s="339"/>
      <c r="F136" s="340"/>
    </row>
    <row r="137" spans="1:6" x14ac:dyDescent="0.2">
      <c r="A137" s="965"/>
      <c r="B137" s="966"/>
      <c r="C137" s="966"/>
      <c r="D137" s="966"/>
      <c r="E137" s="966"/>
      <c r="F137" s="967"/>
    </row>
    <row r="138" spans="1:6" x14ac:dyDescent="0.2">
      <c r="A138" s="342"/>
      <c r="B138" s="339"/>
      <c r="C138" s="339"/>
      <c r="D138" s="339"/>
      <c r="E138" s="339"/>
      <c r="F138" s="340"/>
    </row>
    <row r="139" spans="1:6" x14ac:dyDescent="0.2">
      <c r="A139" s="342"/>
      <c r="B139" s="339"/>
      <c r="C139" s="339"/>
      <c r="D139" s="339"/>
      <c r="E139" s="339"/>
      <c r="F139" s="340"/>
    </row>
    <row r="140" spans="1:6" x14ac:dyDescent="0.2">
      <c r="A140" s="342"/>
      <c r="B140" s="339"/>
      <c r="C140" s="339"/>
      <c r="D140" s="339"/>
      <c r="E140" s="339"/>
      <c r="F140" s="340"/>
    </row>
    <row r="141" spans="1:6" x14ac:dyDescent="0.2">
      <c r="A141" s="342"/>
      <c r="B141" s="339"/>
      <c r="C141" s="339"/>
      <c r="D141" s="339"/>
      <c r="E141" s="339"/>
      <c r="F141" s="340"/>
    </row>
    <row r="142" spans="1:6" x14ac:dyDescent="0.2">
      <c r="A142" s="342"/>
      <c r="B142" s="339"/>
      <c r="C142" s="339"/>
      <c r="D142" s="339"/>
      <c r="E142" s="339"/>
      <c r="F142" s="340"/>
    </row>
    <row r="143" spans="1:6" x14ac:dyDescent="0.2">
      <c r="A143" s="342"/>
      <c r="B143" s="339"/>
      <c r="C143" s="339"/>
      <c r="D143" s="339"/>
      <c r="E143" s="339"/>
      <c r="F143" s="340"/>
    </row>
    <row r="144" spans="1:6" x14ac:dyDescent="0.2">
      <c r="A144" s="965"/>
      <c r="B144" s="966"/>
      <c r="C144" s="966"/>
      <c r="D144" s="966"/>
      <c r="E144" s="966"/>
      <c r="F144" s="967"/>
    </row>
    <row r="145" spans="1:6" x14ac:dyDescent="0.2">
      <c r="A145" s="342"/>
      <c r="B145" s="339"/>
      <c r="C145" s="339"/>
      <c r="D145" s="339"/>
      <c r="E145" s="339"/>
      <c r="F145" s="340"/>
    </row>
    <row r="146" spans="1:6" x14ac:dyDescent="0.2">
      <c r="A146" s="342"/>
      <c r="B146" s="339"/>
      <c r="C146" s="339"/>
      <c r="D146" s="339"/>
      <c r="E146" s="339"/>
      <c r="F146" s="340"/>
    </row>
    <row r="147" spans="1:6" x14ac:dyDescent="0.2">
      <c r="A147" s="342"/>
      <c r="B147" s="339"/>
      <c r="C147" s="339"/>
      <c r="D147" s="339"/>
      <c r="E147" s="339"/>
      <c r="F147" s="340"/>
    </row>
    <row r="148" spans="1:6" x14ac:dyDescent="0.2">
      <c r="A148" s="342"/>
      <c r="B148" s="339"/>
      <c r="C148" s="339"/>
      <c r="D148" s="339"/>
      <c r="E148" s="339"/>
      <c r="F148" s="340"/>
    </row>
    <row r="149" spans="1:6" x14ac:dyDescent="0.2">
      <c r="A149" s="342"/>
      <c r="B149" s="339"/>
      <c r="C149" s="339"/>
      <c r="D149" s="339"/>
      <c r="E149" s="339"/>
      <c r="F149" s="340"/>
    </row>
    <row r="150" spans="1:6" x14ac:dyDescent="0.2">
      <c r="A150" s="342"/>
      <c r="B150" s="339"/>
      <c r="C150" s="339"/>
      <c r="D150" s="339"/>
      <c r="E150" s="339"/>
      <c r="F150" s="340"/>
    </row>
    <row r="151" spans="1:6" x14ac:dyDescent="0.2">
      <c r="A151" s="342"/>
      <c r="B151" s="339"/>
      <c r="C151" s="339"/>
      <c r="D151" s="339"/>
      <c r="E151" s="339"/>
      <c r="F151" s="340"/>
    </row>
    <row r="152" spans="1:6" x14ac:dyDescent="0.2">
      <c r="A152" s="342"/>
      <c r="B152" s="339"/>
      <c r="C152" s="339"/>
      <c r="D152" s="339"/>
      <c r="E152" s="339"/>
      <c r="F152" s="340"/>
    </row>
    <row r="153" spans="1:6" x14ac:dyDescent="0.2">
      <c r="A153" s="342"/>
      <c r="B153" s="339"/>
      <c r="C153" s="339"/>
      <c r="D153" s="339"/>
      <c r="E153" s="339"/>
      <c r="F153" s="340"/>
    </row>
    <row r="154" spans="1:6" x14ac:dyDescent="0.2">
      <c r="A154" s="342"/>
      <c r="B154" s="339"/>
      <c r="C154" s="339"/>
      <c r="D154" s="339"/>
      <c r="E154" s="339"/>
      <c r="F154" s="340"/>
    </row>
    <row r="155" spans="1:6" x14ac:dyDescent="0.2">
      <c r="A155" s="342"/>
      <c r="B155" s="339"/>
      <c r="C155" s="339"/>
      <c r="D155" s="339"/>
      <c r="E155" s="339"/>
      <c r="F155" s="340"/>
    </row>
    <row r="156" spans="1:6" x14ac:dyDescent="0.2">
      <c r="A156" s="965"/>
      <c r="B156" s="966"/>
      <c r="C156" s="966"/>
      <c r="D156" s="966"/>
      <c r="E156" s="966"/>
      <c r="F156" s="967"/>
    </row>
    <row r="157" spans="1:6" x14ac:dyDescent="0.2">
      <c r="A157" s="342"/>
      <c r="B157" s="339"/>
      <c r="C157" s="339"/>
      <c r="D157" s="339"/>
      <c r="E157" s="339"/>
      <c r="F157" s="340"/>
    </row>
    <row r="158" spans="1:6" x14ac:dyDescent="0.2">
      <c r="A158" s="342"/>
      <c r="B158" s="339"/>
      <c r="C158" s="339"/>
      <c r="D158" s="339"/>
      <c r="E158" s="339"/>
      <c r="F158" s="340"/>
    </row>
    <row r="159" spans="1:6" x14ac:dyDescent="0.2">
      <c r="A159" s="342"/>
      <c r="B159" s="339"/>
      <c r="C159" s="339"/>
      <c r="D159" s="339"/>
      <c r="E159" s="339"/>
      <c r="F159" s="340"/>
    </row>
    <row r="160" spans="1:6" x14ac:dyDescent="0.2">
      <c r="A160" s="342"/>
      <c r="B160" s="339"/>
      <c r="C160" s="339"/>
      <c r="D160" s="339"/>
      <c r="E160" s="339"/>
      <c r="F160" s="340"/>
    </row>
    <row r="161" spans="1:6" x14ac:dyDescent="0.2">
      <c r="A161" s="965"/>
      <c r="B161" s="966"/>
      <c r="C161" s="966"/>
      <c r="D161" s="966"/>
      <c r="E161" s="966"/>
      <c r="F161" s="967"/>
    </row>
    <row r="162" spans="1:6" x14ac:dyDescent="0.2">
      <c r="A162" s="342"/>
      <c r="B162" s="339"/>
      <c r="C162" s="339"/>
      <c r="D162" s="339"/>
      <c r="E162" s="339"/>
      <c r="F162" s="340"/>
    </row>
    <row r="163" spans="1:6" x14ac:dyDescent="0.2">
      <c r="A163" s="343"/>
      <c r="B163" s="344"/>
      <c r="C163" s="344"/>
      <c r="D163" s="344"/>
      <c r="E163" s="344"/>
      <c r="F163" s="345"/>
    </row>
    <row r="164" spans="1:6" ht="20.25" x14ac:dyDescent="0.2">
      <c r="A164" s="430"/>
      <c r="B164" s="336"/>
      <c r="C164" s="336"/>
      <c r="D164" s="431" t="s">
        <v>191</v>
      </c>
      <c r="E164" s="336"/>
      <c r="F164" s="337"/>
    </row>
    <row r="165" spans="1:6" x14ac:dyDescent="0.2">
      <c r="A165" s="432" t="s">
        <v>43</v>
      </c>
      <c r="B165" s="320" t="s">
        <v>16</v>
      </c>
      <c r="C165" s="321" t="str">
        <f>C110</f>
        <v>JAW-JK-GGP-0456</v>
      </c>
      <c r="D165" s="319" t="s">
        <v>188</v>
      </c>
      <c r="E165" s="320" t="s">
        <v>16</v>
      </c>
      <c r="F165" s="322" t="str">
        <f>F110</f>
        <v>B2S NEWSITE PROJECT</v>
      </c>
    </row>
    <row r="166" spans="1:6" x14ac:dyDescent="0.2">
      <c r="A166" s="433" t="s">
        <v>44</v>
      </c>
      <c r="B166" s="326" t="s">
        <v>16</v>
      </c>
      <c r="C166" s="348" t="str">
        <f>C111</f>
        <v>SETIA_KAWAN_KALI_ANYAR</v>
      </c>
      <c r="D166" s="325" t="s">
        <v>189</v>
      </c>
      <c r="E166" s="326" t="s">
        <v>16</v>
      </c>
      <c r="F166" s="328" t="str">
        <f>F111</f>
        <v>JABOTABEK</v>
      </c>
    </row>
    <row r="167" spans="1:6" x14ac:dyDescent="0.2">
      <c r="A167" s="329" t="s">
        <v>45</v>
      </c>
      <c r="B167" s="330" t="s">
        <v>16</v>
      </c>
      <c r="C167" s="331">
        <f>C112</f>
        <v>44746</v>
      </c>
      <c r="D167" s="954" t="s">
        <v>190</v>
      </c>
      <c r="E167" s="956" t="s">
        <v>16</v>
      </c>
      <c r="F167" s="992">
        <f>F112</f>
        <v>0</v>
      </c>
    </row>
    <row r="168" spans="1:6" x14ac:dyDescent="0.2">
      <c r="A168" s="332" t="s">
        <v>46</v>
      </c>
      <c r="B168" s="333" t="s">
        <v>16</v>
      </c>
      <c r="C168" s="334" t="str">
        <f>C113</f>
        <v>IMAM</v>
      </c>
      <c r="D168" s="955"/>
      <c r="E168" s="957"/>
      <c r="F168" s="993"/>
    </row>
    <row r="169" spans="1:6" x14ac:dyDescent="0.2">
      <c r="A169" s="342"/>
      <c r="B169" s="339"/>
      <c r="C169" s="339"/>
      <c r="D169" s="339"/>
      <c r="E169" s="339"/>
      <c r="F169" s="340"/>
    </row>
    <row r="170" spans="1:6" x14ac:dyDescent="0.2">
      <c r="A170" s="434"/>
      <c r="B170" s="435"/>
      <c r="C170" s="435"/>
      <c r="D170" s="435"/>
      <c r="E170" s="435"/>
      <c r="F170" s="436"/>
    </row>
    <row r="171" spans="1:6" x14ac:dyDescent="0.2">
      <c r="A171" s="434"/>
      <c r="B171" s="435"/>
      <c r="C171" s="435"/>
      <c r="D171" s="435"/>
      <c r="E171" s="435"/>
      <c r="F171" s="436"/>
    </row>
    <row r="172" spans="1:6" x14ac:dyDescent="0.2">
      <c r="A172" s="434"/>
      <c r="B172" s="435"/>
      <c r="C172" s="435"/>
      <c r="D172" s="435"/>
      <c r="E172" s="435"/>
      <c r="F172" s="436"/>
    </row>
    <row r="173" spans="1:6" x14ac:dyDescent="0.2">
      <c r="A173" s="434"/>
      <c r="B173" s="435"/>
      <c r="C173" s="435"/>
      <c r="D173" s="435"/>
      <c r="E173" s="435"/>
      <c r="F173" s="436"/>
    </row>
    <row r="174" spans="1:6" x14ac:dyDescent="0.2">
      <c r="A174" s="329"/>
      <c r="B174" s="372"/>
      <c r="C174" s="372"/>
      <c r="D174" s="372"/>
      <c r="E174" s="372"/>
      <c r="F174" s="418"/>
    </row>
    <row r="175" spans="1:6" x14ac:dyDescent="0.2">
      <c r="A175" s="434"/>
      <c r="B175" s="435"/>
      <c r="C175" s="435"/>
      <c r="D175" s="435"/>
      <c r="E175" s="435"/>
      <c r="F175" s="436"/>
    </row>
    <row r="176" spans="1:6" x14ac:dyDescent="0.2">
      <c r="A176" s="329"/>
      <c r="B176" s="372"/>
      <c r="C176" s="372"/>
      <c r="D176" s="372"/>
      <c r="E176" s="372"/>
      <c r="F176" s="418"/>
    </row>
    <row r="177" spans="1:6" x14ac:dyDescent="0.2">
      <c r="A177" s="434"/>
      <c r="B177" s="435"/>
      <c r="C177" s="435"/>
      <c r="D177" s="435"/>
      <c r="E177" s="435"/>
      <c r="F177" s="436"/>
    </row>
    <row r="178" spans="1:6" x14ac:dyDescent="0.2">
      <c r="A178" s="342"/>
      <c r="B178" s="339"/>
      <c r="C178" s="339"/>
      <c r="D178" s="339"/>
      <c r="E178" s="339"/>
      <c r="F178" s="340"/>
    </row>
    <row r="179" spans="1:6" x14ac:dyDescent="0.2">
      <c r="A179" s="342"/>
      <c r="B179" s="339"/>
      <c r="C179" s="339"/>
      <c r="D179" s="339"/>
      <c r="E179" s="339"/>
      <c r="F179" s="340"/>
    </row>
    <row r="180" spans="1:6" x14ac:dyDescent="0.2">
      <c r="A180" s="342"/>
      <c r="B180" s="339"/>
      <c r="C180" s="339"/>
      <c r="D180" s="339"/>
      <c r="E180" s="339"/>
      <c r="F180" s="340"/>
    </row>
    <row r="181" spans="1:6" x14ac:dyDescent="0.2">
      <c r="A181" s="342"/>
      <c r="B181" s="339"/>
      <c r="C181" s="339"/>
      <c r="D181" s="339"/>
      <c r="E181" s="339"/>
      <c r="F181" s="340"/>
    </row>
    <row r="182" spans="1:6" x14ac:dyDescent="0.2">
      <c r="A182" s="342"/>
      <c r="B182" s="339"/>
      <c r="C182" s="339"/>
      <c r="D182" s="339"/>
      <c r="E182" s="339"/>
      <c r="F182" s="340"/>
    </row>
    <row r="183" spans="1:6" x14ac:dyDescent="0.2">
      <c r="A183" s="342"/>
      <c r="B183" s="339"/>
      <c r="C183" s="339"/>
      <c r="D183" s="339"/>
      <c r="E183" s="339"/>
      <c r="F183" s="340"/>
    </row>
    <row r="184" spans="1:6" x14ac:dyDescent="0.2">
      <c r="A184" s="342"/>
      <c r="B184" s="339"/>
      <c r="C184" s="339"/>
      <c r="D184" s="339"/>
      <c r="E184" s="339"/>
      <c r="F184" s="340"/>
    </row>
    <row r="185" spans="1:6" x14ac:dyDescent="0.2">
      <c r="A185" s="342"/>
      <c r="B185" s="339"/>
      <c r="C185" s="339"/>
      <c r="D185" s="339"/>
      <c r="E185" s="339"/>
      <c r="F185" s="340"/>
    </row>
    <row r="186" spans="1:6" x14ac:dyDescent="0.2">
      <c r="A186" s="342"/>
      <c r="B186" s="339"/>
      <c r="C186" s="339"/>
      <c r="D186" s="339"/>
      <c r="E186" s="339"/>
      <c r="F186" s="340"/>
    </row>
    <row r="187" spans="1:6" x14ac:dyDescent="0.2">
      <c r="A187" s="342"/>
      <c r="B187" s="339"/>
      <c r="C187" s="339"/>
      <c r="D187" s="339"/>
      <c r="E187" s="339"/>
      <c r="F187" s="340"/>
    </row>
    <row r="188" spans="1:6" x14ac:dyDescent="0.2">
      <c r="A188" s="342"/>
      <c r="B188" s="339"/>
      <c r="C188" s="339"/>
      <c r="D188" s="339"/>
      <c r="E188" s="339"/>
      <c r="F188" s="340"/>
    </row>
    <row r="189" spans="1:6" x14ac:dyDescent="0.2">
      <c r="A189" s="342"/>
      <c r="B189" s="339"/>
      <c r="C189" s="339"/>
      <c r="D189" s="339"/>
      <c r="E189" s="339"/>
      <c r="F189" s="340"/>
    </row>
    <row r="190" spans="1:6" x14ac:dyDescent="0.2">
      <c r="A190" s="965"/>
      <c r="B190" s="966"/>
      <c r="C190" s="966"/>
      <c r="D190" s="966"/>
      <c r="E190" s="966"/>
      <c r="F190" s="967"/>
    </row>
    <row r="191" spans="1:6" x14ac:dyDescent="0.2">
      <c r="A191" s="342"/>
      <c r="B191" s="339"/>
      <c r="C191" s="339"/>
      <c r="D191" s="339"/>
      <c r="E191" s="339"/>
      <c r="F191" s="340"/>
    </row>
    <row r="192" spans="1:6" x14ac:dyDescent="0.2">
      <c r="A192" s="965" t="s">
        <v>230</v>
      </c>
      <c r="B192" s="966"/>
      <c r="C192" s="966"/>
      <c r="D192" s="966"/>
      <c r="E192" s="966"/>
      <c r="F192" s="967"/>
    </row>
    <row r="193" spans="1:6" x14ac:dyDescent="0.2">
      <c r="A193" s="342"/>
      <c r="B193" s="339"/>
      <c r="C193" s="339"/>
      <c r="D193" s="339"/>
      <c r="E193" s="339"/>
      <c r="F193" s="340"/>
    </row>
    <row r="194" spans="1:6" x14ac:dyDescent="0.2">
      <c r="A194" s="342"/>
      <c r="B194" s="339"/>
      <c r="C194" s="339"/>
      <c r="D194" s="339"/>
      <c r="E194" s="339"/>
      <c r="F194" s="340"/>
    </row>
    <row r="195" spans="1:6" x14ac:dyDescent="0.2">
      <c r="A195" s="965"/>
      <c r="B195" s="966"/>
      <c r="C195" s="966"/>
      <c r="D195" s="966"/>
      <c r="E195" s="966"/>
      <c r="F195" s="967"/>
    </row>
    <row r="196" spans="1:6" x14ac:dyDescent="0.2">
      <c r="A196" s="342"/>
      <c r="B196" s="339"/>
      <c r="C196" s="339"/>
      <c r="D196" s="339"/>
      <c r="E196" s="339"/>
      <c r="F196" s="340"/>
    </row>
    <row r="197" spans="1:6" x14ac:dyDescent="0.2">
      <c r="A197" s="342"/>
      <c r="B197" s="339"/>
      <c r="C197" s="339"/>
      <c r="D197" s="339"/>
      <c r="E197" s="339"/>
      <c r="F197" s="340"/>
    </row>
    <row r="198" spans="1:6" x14ac:dyDescent="0.2">
      <c r="A198" s="342"/>
      <c r="B198" s="339"/>
      <c r="C198" s="339"/>
      <c r="D198" s="339"/>
      <c r="E198" s="339"/>
      <c r="F198" s="340"/>
    </row>
    <row r="199" spans="1:6" x14ac:dyDescent="0.2">
      <c r="A199" s="342"/>
      <c r="B199" s="339"/>
      <c r="C199" s="339"/>
      <c r="D199" s="339"/>
      <c r="E199" s="339"/>
      <c r="F199" s="340"/>
    </row>
    <row r="200" spans="1:6" x14ac:dyDescent="0.2">
      <c r="A200" s="342"/>
      <c r="B200" s="339"/>
      <c r="C200" s="339"/>
      <c r="D200" s="339"/>
      <c r="E200" s="339"/>
      <c r="F200" s="340"/>
    </row>
    <row r="201" spans="1:6" x14ac:dyDescent="0.2">
      <c r="A201" s="342"/>
      <c r="B201" s="339"/>
      <c r="C201" s="339"/>
      <c r="D201" s="339"/>
      <c r="E201" s="339"/>
      <c r="F201" s="340"/>
    </row>
    <row r="202" spans="1:6" x14ac:dyDescent="0.2">
      <c r="A202" s="342"/>
      <c r="B202" s="339"/>
      <c r="C202" s="339"/>
      <c r="D202" s="339"/>
      <c r="E202" s="339"/>
      <c r="F202" s="340"/>
    </row>
    <row r="203" spans="1:6" x14ac:dyDescent="0.2">
      <c r="A203" s="342"/>
      <c r="B203" s="339"/>
      <c r="C203" s="339"/>
      <c r="D203" s="339"/>
      <c r="E203" s="339"/>
      <c r="F203" s="340"/>
    </row>
    <row r="204" spans="1:6" x14ac:dyDescent="0.2">
      <c r="A204" s="342"/>
      <c r="B204" s="339"/>
      <c r="C204" s="339"/>
      <c r="D204" s="339"/>
      <c r="E204" s="339"/>
      <c r="F204" s="340"/>
    </row>
    <row r="205" spans="1:6" x14ac:dyDescent="0.2">
      <c r="A205" s="342"/>
      <c r="B205" s="339"/>
      <c r="C205" s="339"/>
      <c r="D205" s="339"/>
      <c r="E205" s="339"/>
      <c r="F205" s="340"/>
    </row>
    <row r="206" spans="1:6" x14ac:dyDescent="0.2">
      <c r="A206" s="342"/>
      <c r="B206" s="339"/>
      <c r="C206" s="339"/>
      <c r="D206" s="339"/>
      <c r="E206" s="339"/>
      <c r="F206" s="340"/>
    </row>
    <row r="207" spans="1:6" x14ac:dyDescent="0.2">
      <c r="A207" s="342"/>
      <c r="B207" s="339"/>
      <c r="C207" s="339"/>
      <c r="D207" s="339"/>
      <c r="E207" s="339"/>
      <c r="F207" s="340"/>
    </row>
    <row r="208" spans="1:6" x14ac:dyDescent="0.2">
      <c r="A208" s="342"/>
      <c r="B208" s="339"/>
      <c r="C208" s="339"/>
      <c r="D208" s="339"/>
      <c r="E208" s="339"/>
      <c r="F208" s="340"/>
    </row>
    <row r="209" spans="1:6" x14ac:dyDescent="0.2">
      <c r="A209" s="342"/>
      <c r="B209" s="339"/>
      <c r="C209" s="339"/>
      <c r="D209" s="339"/>
      <c r="E209" s="339"/>
      <c r="F209" s="340"/>
    </row>
    <row r="210" spans="1:6" x14ac:dyDescent="0.2">
      <c r="A210" s="342"/>
      <c r="B210" s="339"/>
      <c r="C210" s="339"/>
      <c r="D210" s="339"/>
      <c r="E210" s="339"/>
      <c r="F210" s="340"/>
    </row>
    <row r="211" spans="1:6" x14ac:dyDescent="0.2">
      <c r="A211" s="965"/>
      <c r="B211" s="966"/>
      <c r="C211" s="966"/>
      <c r="D211" s="966"/>
      <c r="E211" s="966"/>
      <c r="F211" s="967"/>
    </row>
    <row r="212" spans="1:6" x14ac:dyDescent="0.2">
      <c r="A212" s="342"/>
      <c r="B212" s="339"/>
      <c r="C212" s="339"/>
      <c r="D212" s="339"/>
      <c r="E212" s="339"/>
      <c r="F212" s="340"/>
    </row>
    <row r="213" spans="1:6" x14ac:dyDescent="0.2">
      <c r="A213" s="342"/>
      <c r="B213" s="339"/>
      <c r="C213" s="339"/>
      <c r="D213" s="339"/>
      <c r="E213" s="339"/>
      <c r="F213" s="340"/>
    </row>
    <row r="214" spans="1:6" x14ac:dyDescent="0.2">
      <c r="A214" s="342"/>
      <c r="B214" s="339"/>
      <c r="C214" s="339"/>
      <c r="D214" s="339"/>
      <c r="E214" s="339"/>
      <c r="F214" s="340"/>
    </row>
    <row r="215" spans="1:6" x14ac:dyDescent="0.2">
      <c r="A215" s="342"/>
      <c r="B215" s="339"/>
      <c r="C215" s="339"/>
      <c r="D215" s="339"/>
      <c r="E215" s="339"/>
      <c r="F215" s="340"/>
    </row>
    <row r="216" spans="1:6" x14ac:dyDescent="0.2">
      <c r="A216" s="342"/>
      <c r="B216" s="339"/>
      <c r="C216" s="339"/>
      <c r="D216" s="339"/>
      <c r="E216" s="339"/>
      <c r="F216" s="340"/>
    </row>
    <row r="217" spans="1:6" x14ac:dyDescent="0.2">
      <c r="A217" s="965" t="s">
        <v>230</v>
      </c>
      <c r="B217" s="966"/>
      <c r="C217" s="966"/>
      <c r="D217" s="966"/>
      <c r="E217" s="966"/>
      <c r="F217" s="967"/>
    </row>
    <row r="218" spans="1:6" x14ac:dyDescent="0.2">
      <c r="A218" s="343"/>
      <c r="B218" s="344"/>
      <c r="C218" s="344"/>
      <c r="D218" s="344"/>
      <c r="E218" s="344"/>
      <c r="F218" s="345"/>
    </row>
  </sheetData>
  <mergeCells count="34">
    <mergeCell ref="A217:F217"/>
    <mergeCell ref="A190:F190"/>
    <mergeCell ref="A192:F192"/>
    <mergeCell ref="A211:F211"/>
    <mergeCell ref="A107:F107"/>
    <mergeCell ref="A195:F195"/>
    <mergeCell ref="A137:F137"/>
    <mergeCell ref="A156:F156"/>
    <mergeCell ref="D167:D168"/>
    <mergeCell ref="E167:E168"/>
    <mergeCell ref="F167:F168"/>
    <mergeCell ref="D112:D113"/>
    <mergeCell ref="E112:E113"/>
    <mergeCell ref="F112:F113"/>
    <mergeCell ref="A161:F161"/>
    <mergeCell ref="A144:F144"/>
    <mergeCell ref="A135:F135"/>
    <mergeCell ref="A108:F108"/>
    <mergeCell ref="A52:F52"/>
    <mergeCell ref="A51:F51"/>
    <mergeCell ref="A47:F47"/>
    <mergeCell ref="A53:F53"/>
    <mergeCell ref="A81:F81"/>
    <mergeCell ref="D58:D59"/>
    <mergeCell ref="E58:E59"/>
    <mergeCell ref="F58:F59"/>
    <mergeCell ref="A84:F84"/>
    <mergeCell ref="A105:F105"/>
    <mergeCell ref="A101:F101"/>
    <mergeCell ref="A30:F30"/>
    <mergeCell ref="A27:F27"/>
    <mergeCell ref="F4:F5"/>
    <mergeCell ref="E4:E5"/>
    <mergeCell ref="D4:D5"/>
  </mergeCells>
  <phoneticPr fontId="57" type="noConversion"/>
  <printOptions horizontalCentered="1"/>
  <pageMargins left="0.75" right="0.75" top="1" bottom="1" header="0.5" footer="0.5"/>
  <pageSetup paperSize="9" scale="96" fitToHeight="2" orientation="portrait" r:id="rId1"/>
  <headerFooter alignWithMargins="0"/>
  <rowBreaks count="2" manualBreakCount="2">
    <brk id="54" max="5" man="1"/>
    <brk id="108" max="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V55"/>
  <sheetViews>
    <sheetView view="pageBreakPreview" topLeftCell="A43" zoomScaleNormal="70" zoomScaleSheetLayoutView="100" workbookViewId="0">
      <selection activeCell="F38" sqref="F38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tr">
        <f>INPUT!A1</f>
        <v>B2S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339"/>
      <c r="C22" s="339"/>
      <c r="D22" s="339"/>
      <c r="E22" s="339"/>
      <c r="F22" s="340"/>
    </row>
    <row r="23" spans="1:22" x14ac:dyDescent="0.2">
      <c r="A23" s="338"/>
      <c r="B23" s="339"/>
      <c r="C23" s="339"/>
      <c r="D23" s="339"/>
      <c r="E23" s="339"/>
      <c r="F23" s="340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342"/>
      <c r="B27" s="339"/>
      <c r="C27" s="339"/>
      <c r="D27" s="339"/>
      <c r="E27" s="339"/>
      <c r="F27" s="340"/>
      <c r="G27" s="342"/>
    </row>
    <row r="28" spans="1:22" x14ac:dyDescent="0.2">
      <c r="A28" s="965"/>
      <c r="B28" s="966"/>
      <c r="C28" s="966"/>
      <c r="D28" s="966"/>
      <c r="E28" s="966"/>
      <c r="F28" s="967"/>
    </row>
    <row r="29" spans="1:22" x14ac:dyDescent="0.2">
      <c r="A29" s="329"/>
      <c r="B29" s="339"/>
      <c r="C29" s="339"/>
      <c r="D29" s="339"/>
      <c r="E29" s="339"/>
      <c r="F29" s="340"/>
    </row>
    <row r="30" spans="1:22" x14ac:dyDescent="0.2">
      <c r="A30" s="329"/>
      <c r="B30" s="339"/>
      <c r="C30" s="339"/>
      <c r="D30" s="339"/>
      <c r="E30" s="339"/>
      <c r="F30" s="340"/>
    </row>
    <row r="31" spans="1:22" x14ac:dyDescent="0.2">
      <c r="A31" s="329"/>
      <c r="B31" s="339"/>
      <c r="C31" s="339"/>
      <c r="D31" s="339"/>
      <c r="E31" s="339"/>
      <c r="F31" s="340"/>
    </row>
    <row r="32" spans="1:22" x14ac:dyDescent="0.2">
      <c r="A32" s="329"/>
      <c r="B32" s="339"/>
      <c r="C32" s="339"/>
      <c r="D32" s="339"/>
      <c r="E32" s="339"/>
      <c r="F32" s="340"/>
    </row>
    <row r="33" spans="1:13" x14ac:dyDescent="0.2">
      <c r="A33" s="342"/>
      <c r="B33" s="339"/>
      <c r="C33" s="339"/>
      <c r="D33" s="339"/>
      <c r="E33" s="339"/>
      <c r="F33" s="340"/>
    </row>
    <row r="34" spans="1:13" x14ac:dyDescent="0.2">
      <c r="A34" s="329"/>
      <c r="B34" s="339"/>
      <c r="C34" s="339"/>
      <c r="D34" s="339"/>
      <c r="E34" s="339"/>
      <c r="F34" s="340"/>
    </row>
    <row r="35" spans="1:13" x14ac:dyDescent="0.2">
      <c r="A35" s="342"/>
      <c r="B35" s="339"/>
      <c r="C35" s="339"/>
      <c r="D35" s="339"/>
      <c r="E35" s="339"/>
      <c r="F35" s="340"/>
    </row>
    <row r="36" spans="1:13" x14ac:dyDescent="0.2">
      <c r="A36" s="960"/>
      <c r="B36" s="970"/>
      <c r="C36" s="970"/>
      <c r="D36" s="970"/>
      <c r="E36" s="970"/>
      <c r="F36" s="971"/>
    </row>
    <row r="37" spans="1:13" x14ac:dyDescent="0.2">
      <c r="A37" s="342"/>
      <c r="B37" s="339"/>
      <c r="C37" s="339"/>
      <c r="D37" s="339"/>
      <c r="E37" s="339"/>
      <c r="F37" s="340"/>
    </row>
    <row r="38" spans="1:13" x14ac:dyDescent="0.2">
      <c r="A38" s="342"/>
      <c r="B38" s="339"/>
      <c r="C38" s="339"/>
      <c r="D38" s="339"/>
      <c r="E38" s="339"/>
      <c r="F38" s="340"/>
      <c r="I38" s="341"/>
      <c r="M38" s="341"/>
    </row>
    <row r="39" spans="1:13" x14ac:dyDescent="0.2">
      <c r="A39" s="342"/>
      <c r="B39" s="339"/>
      <c r="C39" s="339"/>
      <c r="D39" s="339"/>
      <c r="E39" s="339"/>
      <c r="F39" s="340"/>
    </row>
    <row r="40" spans="1:13" x14ac:dyDescent="0.2">
      <c r="A40" s="342"/>
      <c r="B40" s="339"/>
      <c r="C40" s="339"/>
      <c r="D40" s="339"/>
      <c r="E40" s="339"/>
      <c r="F40" s="340"/>
    </row>
    <row r="41" spans="1:13" x14ac:dyDescent="0.2">
      <c r="A41" s="342"/>
      <c r="B41" s="339"/>
      <c r="C41" s="339"/>
      <c r="D41" s="339"/>
      <c r="E41" s="339"/>
      <c r="F41" s="340"/>
    </row>
    <row r="42" spans="1:13" x14ac:dyDescent="0.2">
      <c r="A42" s="342"/>
      <c r="B42" s="339"/>
      <c r="C42" s="339"/>
      <c r="D42" s="339"/>
      <c r="E42" s="339"/>
      <c r="F42" s="340"/>
    </row>
    <row r="43" spans="1:13" x14ac:dyDescent="0.2">
      <c r="A43" s="342"/>
      <c r="B43" s="339"/>
      <c r="C43" s="339"/>
      <c r="D43" s="339"/>
      <c r="E43" s="339"/>
      <c r="F43" s="340"/>
    </row>
    <row r="44" spans="1:13" x14ac:dyDescent="0.2">
      <c r="A44" s="342"/>
      <c r="B44" s="339"/>
      <c r="C44" s="339"/>
      <c r="D44" s="339"/>
      <c r="E44" s="339"/>
      <c r="F44" s="340"/>
    </row>
    <row r="45" spans="1:13" x14ac:dyDescent="0.2">
      <c r="A45" s="342"/>
      <c r="B45" s="339"/>
      <c r="C45" s="339"/>
      <c r="D45" s="339"/>
      <c r="E45" s="339"/>
      <c r="F45" s="340"/>
    </row>
    <row r="46" spans="1:13" x14ac:dyDescent="0.2">
      <c r="A46" s="342"/>
      <c r="B46" s="339"/>
      <c r="C46" s="339"/>
      <c r="D46" s="339"/>
      <c r="E46" s="339"/>
      <c r="F46" s="340"/>
    </row>
    <row r="47" spans="1:13" x14ac:dyDescent="0.2">
      <c r="A47" s="342"/>
      <c r="B47" s="339"/>
      <c r="C47" s="339"/>
      <c r="D47" s="339"/>
      <c r="E47" s="339"/>
      <c r="F47" s="340"/>
    </row>
    <row r="48" spans="1:13" x14ac:dyDescent="0.2">
      <c r="A48" s="342"/>
      <c r="B48" s="339"/>
      <c r="C48" s="339"/>
      <c r="D48" s="339"/>
      <c r="E48" s="339"/>
      <c r="F48" s="340"/>
    </row>
    <row r="49" spans="1:13" x14ac:dyDescent="0.2">
      <c r="A49" s="342"/>
      <c r="B49" s="339"/>
      <c r="C49" s="339"/>
      <c r="D49" s="339"/>
      <c r="E49" s="339"/>
      <c r="F49" s="340"/>
    </row>
    <row r="50" spans="1:13" x14ac:dyDescent="0.2">
      <c r="A50" s="342"/>
      <c r="B50" s="339"/>
      <c r="C50" s="339"/>
      <c r="D50" s="339"/>
      <c r="E50" s="339"/>
      <c r="F50" s="340"/>
    </row>
    <row r="51" spans="1:13" x14ac:dyDescent="0.2">
      <c r="A51" s="342"/>
      <c r="B51" s="339"/>
      <c r="C51" s="339"/>
      <c r="D51" s="339"/>
      <c r="E51" s="339"/>
      <c r="F51" s="340"/>
    </row>
    <row r="52" spans="1:13" x14ac:dyDescent="0.2">
      <c r="A52" s="965"/>
      <c r="B52" s="966"/>
      <c r="C52" s="966"/>
      <c r="D52" s="966"/>
      <c r="E52" s="966"/>
      <c r="F52" s="967"/>
    </row>
    <row r="53" spans="1:13" x14ac:dyDescent="0.2">
      <c r="A53" s="343"/>
      <c r="B53" s="344"/>
      <c r="C53" s="344"/>
      <c r="D53" s="344"/>
      <c r="E53" s="344"/>
      <c r="F53" s="345"/>
      <c r="I53" s="341"/>
      <c r="M53" s="341"/>
    </row>
    <row r="55" spans="1:13" x14ac:dyDescent="0.2">
      <c r="A55" s="342"/>
      <c r="B55" s="339"/>
      <c r="C55" s="339"/>
    </row>
  </sheetData>
  <mergeCells count="6">
    <mergeCell ref="A52:F52"/>
    <mergeCell ref="D4:D5"/>
    <mergeCell ref="E4:E5"/>
    <mergeCell ref="F4:F5"/>
    <mergeCell ref="A28:F28"/>
    <mergeCell ref="A36:F36"/>
  </mergeCells>
  <phoneticPr fontId="57" type="noConversion"/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V53"/>
  <sheetViews>
    <sheetView view="pageBreakPreview" topLeftCell="A19" zoomScaleSheetLayoutView="100" workbookViewId="0">
      <selection activeCell="F33" sqref="F33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4.28515625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22" ht="20.25" x14ac:dyDescent="0.2">
      <c r="D1" s="318" t="s">
        <v>191</v>
      </c>
    </row>
    <row r="2" spans="1:22" s="324" customFormat="1" ht="20.100000000000001" customHeight="1" x14ac:dyDescent="0.2">
      <c r="A2" s="319" t="s">
        <v>43</v>
      </c>
      <c r="B2" s="320" t="s">
        <v>16</v>
      </c>
      <c r="C2" s="321" t="str">
        <f>INPUT!C5</f>
        <v>JAW-JK-GGP-0456</v>
      </c>
      <c r="D2" s="319" t="s">
        <v>188</v>
      </c>
      <c r="E2" s="320" t="s">
        <v>16</v>
      </c>
      <c r="F2" s="322" t="str">
        <f>INPUT!A1</f>
        <v>B2S</v>
      </c>
    </row>
    <row r="3" spans="1:22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22" s="324" customFormat="1" ht="20.100000000000001" customHeight="1" x14ac:dyDescent="0.2">
      <c r="A4" s="329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58">
        <f>INPUT!C21</f>
        <v>0</v>
      </c>
    </row>
    <row r="5" spans="1:22" s="324" customFormat="1" ht="20.100000000000001" customHeight="1" x14ac:dyDescent="0.2">
      <c r="A5" s="332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7" spans="1:22" x14ac:dyDescent="0.2">
      <c r="A7" s="335"/>
      <c r="B7" s="336"/>
      <c r="C7" s="336"/>
      <c r="D7" s="336"/>
      <c r="E7" s="336"/>
      <c r="F7" s="337"/>
    </row>
    <row r="8" spans="1:22" x14ac:dyDescent="0.2">
      <c r="A8" s="338"/>
      <c r="B8" s="339"/>
      <c r="C8" s="339"/>
      <c r="D8" s="339"/>
      <c r="E8" s="339"/>
      <c r="F8" s="340"/>
    </row>
    <row r="9" spans="1:22" x14ac:dyDescent="0.2">
      <c r="A9" s="338"/>
      <c r="B9" s="339"/>
      <c r="C9" s="339"/>
      <c r="D9" s="339"/>
      <c r="E9" s="339"/>
      <c r="F9" s="340"/>
    </row>
    <row r="10" spans="1:22" x14ac:dyDescent="0.2">
      <c r="A10" s="338"/>
      <c r="B10" s="339"/>
      <c r="C10" s="339"/>
      <c r="D10" s="339"/>
      <c r="E10" s="339"/>
      <c r="F10" s="340"/>
    </row>
    <row r="11" spans="1:22" x14ac:dyDescent="0.2">
      <c r="A11" s="338"/>
      <c r="B11" s="339"/>
      <c r="C11" s="339"/>
      <c r="D11" s="339"/>
      <c r="E11" s="339"/>
      <c r="F11" s="340"/>
    </row>
    <row r="12" spans="1:22" x14ac:dyDescent="0.2">
      <c r="A12" s="338"/>
      <c r="B12" s="339"/>
      <c r="C12" s="339"/>
      <c r="D12" s="339"/>
      <c r="E12" s="339"/>
      <c r="F12" s="340"/>
    </row>
    <row r="13" spans="1:22" x14ac:dyDescent="0.2">
      <c r="A13" s="338"/>
      <c r="B13" s="339"/>
      <c r="C13" s="339"/>
      <c r="D13" s="339"/>
      <c r="E13" s="339"/>
      <c r="F13" s="340"/>
      <c r="I13" s="341"/>
      <c r="M13" s="341"/>
      <c r="R13" s="341"/>
      <c r="V13" s="341"/>
    </row>
    <row r="14" spans="1:22" x14ac:dyDescent="0.2">
      <c r="A14" s="338"/>
      <c r="B14" s="339"/>
      <c r="C14" s="339"/>
      <c r="D14" s="339"/>
      <c r="E14" s="339"/>
      <c r="F14" s="340"/>
    </row>
    <row r="15" spans="1:22" x14ac:dyDescent="0.2">
      <c r="A15" s="338"/>
      <c r="B15" s="339"/>
      <c r="C15" s="339"/>
      <c r="D15" s="339"/>
      <c r="E15" s="339"/>
      <c r="F15" s="340"/>
    </row>
    <row r="16" spans="1:22" x14ac:dyDescent="0.2">
      <c r="A16" s="338"/>
      <c r="B16" s="339"/>
      <c r="C16" s="339"/>
      <c r="D16" s="339"/>
      <c r="E16" s="339"/>
      <c r="F16" s="340"/>
    </row>
    <row r="17" spans="1:22" x14ac:dyDescent="0.2">
      <c r="A17" s="338"/>
      <c r="B17" s="339"/>
      <c r="C17" s="339"/>
      <c r="D17" s="339"/>
      <c r="E17" s="339"/>
      <c r="F17" s="340"/>
    </row>
    <row r="18" spans="1:22" x14ac:dyDescent="0.2">
      <c r="A18" s="338"/>
      <c r="B18" s="339"/>
      <c r="C18" s="339"/>
      <c r="D18" s="339"/>
      <c r="E18" s="339"/>
      <c r="F18" s="340"/>
    </row>
    <row r="19" spans="1:22" x14ac:dyDescent="0.2">
      <c r="A19" s="338"/>
      <c r="B19" s="339"/>
      <c r="C19" s="339"/>
      <c r="D19" s="339"/>
      <c r="E19" s="339"/>
      <c r="F19" s="340"/>
    </row>
    <row r="20" spans="1:22" x14ac:dyDescent="0.2">
      <c r="A20" s="338"/>
      <c r="B20" s="339"/>
      <c r="C20" s="339"/>
      <c r="D20" s="339"/>
      <c r="E20" s="339"/>
      <c r="F20" s="340"/>
    </row>
    <row r="21" spans="1:22" x14ac:dyDescent="0.2">
      <c r="A21" s="338"/>
      <c r="B21" s="339"/>
      <c r="C21" s="339"/>
      <c r="D21" s="339"/>
      <c r="E21" s="339"/>
      <c r="F21" s="340"/>
    </row>
    <row r="22" spans="1:22" x14ac:dyDescent="0.2">
      <c r="A22" s="338"/>
      <c r="B22" s="339"/>
      <c r="C22" s="339"/>
      <c r="D22" s="339"/>
      <c r="E22" s="339"/>
      <c r="F22" s="340"/>
    </row>
    <row r="23" spans="1:22" x14ac:dyDescent="0.2">
      <c r="A23" s="338"/>
      <c r="B23" s="339"/>
      <c r="C23" s="339"/>
      <c r="D23" s="339"/>
      <c r="E23" s="339"/>
      <c r="F23" s="340"/>
    </row>
    <row r="24" spans="1:22" x14ac:dyDescent="0.2">
      <c r="A24" s="338"/>
      <c r="B24" s="339"/>
      <c r="C24" s="339"/>
      <c r="D24" s="339"/>
      <c r="E24" s="339"/>
      <c r="F24" s="340"/>
    </row>
    <row r="25" spans="1:22" x14ac:dyDescent="0.2">
      <c r="A25" s="338"/>
      <c r="B25" s="339"/>
      <c r="C25" s="339"/>
      <c r="D25" s="339"/>
      <c r="E25" s="339"/>
      <c r="F25" s="340"/>
      <c r="I25" s="341"/>
      <c r="M25" s="341"/>
      <c r="R25" s="341"/>
      <c r="V25" s="341"/>
    </row>
    <row r="26" spans="1:22" x14ac:dyDescent="0.2">
      <c r="A26" s="338"/>
      <c r="B26" s="339"/>
      <c r="C26" s="339"/>
      <c r="D26" s="339"/>
      <c r="E26" s="339"/>
      <c r="F26" s="340"/>
    </row>
    <row r="27" spans="1:22" x14ac:dyDescent="0.2">
      <c r="A27" s="342"/>
      <c r="B27" s="339"/>
      <c r="C27" s="339"/>
      <c r="D27" s="339"/>
      <c r="E27" s="339"/>
      <c r="F27" s="340"/>
      <c r="G27" s="342"/>
    </row>
    <row r="28" spans="1:22" x14ac:dyDescent="0.2">
      <c r="A28" s="965"/>
      <c r="B28" s="966"/>
      <c r="C28" s="966"/>
      <c r="D28" s="966"/>
      <c r="E28" s="966"/>
      <c r="F28" s="967"/>
    </row>
    <row r="29" spans="1:22" x14ac:dyDescent="0.2">
      <c r="A29" s="404"/>
      <c r="B29" s="405"/>
      <c r="C29" s="405"/>
      <c r="D29" s="405"/>
      <c r="E29" s="405"/>
      <c r="F29" s="406"/>
    </row>
    <row r="30" spans="1:22" x14ac:dyDescent="0.2">
      <c r="A30" s="404"/>
      <c r="B30" s="405"/>
      <c r="C30" s="405"/>
      <c r="D30" s="405"/>
      <c r="E30" s="405"/>
      <c r="F30" s="406"/>
    </row>
    <row r="31" spans="1:22" x14ac:dyDescent="0.2">
      <c r="A31" s="404"/>
      <c r="B31" s="405"/>
      <c r="C31" s="405"/>
      <c r="D31" s="405"/>
      <c r="E31" s="405"/>
      <c r="F31" s="406"/>
    </row>
    <row r="32" spans="1:22" x14ac:dyDescent="0.2">
      <c r="A32" s="404"/>
      <c r="B32" s="405"/>
      <c r="C32" s="405"/>
      <c r="D32" s="405"/>
      <c r="E32" s="405"/>
      <c r="F32" s="406"/>
    </row>
    <row r="33" spans="1:6" x14ac:dyDescent="0.2">
      <c r="A33" s="404"/>
      <c r="B33" s="405"/>
      <c r="C33" s="405"/>
      <c r="D33" s="405"/>
      <c r="E33" s="405"/>
      <c r="F33" s="406"/>
    </row>
    <row r="34" spans="1:6" x14ac:dyDescent="0.2">
      <c r="A34" s="404"/>
      <c r="B34" s="405"/>
      <c r="C34" s="405"/>
      <c r="D34" s="405"/>
      <c r="E34" s="405"/>
      <c r="F34" s="406"/>
    </row>
    <row r="35" spans="1:6" x14ac:dyDescent="0.2">
      <c r="A35" s="404"/>
      <c r="B35" s="405"/>
      <c r="C35" s="405"/>
      <c r="D35" s="405"/>
      <c r="E35" s="405"/>
      <c r="F35" s="406"/>
    </row>
    <row r="36" spans="1:6" x14ac:dyDescent="0.2">
      <c r="A36" s="404"/>
      <c r="B36" s="405"/>
      <c r="C36" s="405"/>
      <c r="D36" s="405"/>
      <c r="E36" s="405"/>
      <c r="F36" s="406"/>
    </row>
    <row r="37" spans="1:6" x14ac:dyDescent="0.2">
      <c r="A37" s="404"/>
      <c r="B37" s="405"/>
      <c r="C37" s="405"/>
      <c r="D37" s="405"/>
      <c r="E37" s="405"/>
      <c r="F37" s="406"/>
    </row>
    <row r="38" spans="1:6" x14ac:dyDescent="0.2">
      <c r="A38" s="455"/>
      <c r="B38" s="459"/>
      <c r="C38" s="459"/>
      <c r="D38" s="459"/>
      <c r="E38" s="459"/>
      <c r="F38" s="460"/>
    </row>
    <row r="39" spans="1:6" x14ac:dyDescent="0.2">
      <c r="A39" s="455"/>
      <c r="B39" s="459"/>
      <c r="C39" s="459"/>
      <c r="D39" s="459"/>
      <c r="E39" s="459"/>
      <c r="F39" s="460"/>
    </row>
    <row r="40" spans="1:6" x14ac:dyDescent="0.2">
      <c r="A40" s="455"/>
      <c r="B40" s="459"/>
      <c r="C40" s="459"/>
      <c r="D40" s="459"/>
      <c r="E40" s="459"/>
      <c r="F40" s="460"/>
    </row>
    <row r="41" spans="1:6" x14ac:dyDescent="0.2">
      <c r="A41" s="404"/>
      <c r="B41" s="405"/>
      <c r="C41" s="405"/>
      <c r="D41" s="405"/>
      <c r="E41" s="405"/>
      <c r="F41" s="406"/>
    </row>
    <row r="42" spans="1:6" x14ac:dyDescent="0.2">
      <c r="A42" s="404"/>
      <c r="B42" s="405"/>
      <c r="C42" s="405"/>
      <c r="D42" s="405"/>
      <c r="E42" s="405"/>
      <c r="F42" s="406"/>
    </row>
    <row r="43" spans="1:6" x14ac:dyDescent="0.2">
      <c r="A43" s="404"/>
      <c r="B43" s="405"/>
      <c r="C43" s="405"/>
      <c r="D43" s="405"/>
      <c r="E43" s="405"/>
      <c r="F43" s="406"/>
    </row>
    <row r="44" spans="1:6" x14ac:dyDescent="0.2">
      <c r="A44" s="404"/>
      <c r="B44" s="405"/>
      <c r="C44" s="405"/>
      <c r="D44" s="405"/>
      <c r="E44" s="405"/>
      <c r="F44" s="406"/>
    </row>
    <row r="45" spans="1:6" x14ac:dyDescent="0.2">
      <c r="A45" s="404"/>
      <c r="B45" s="405"/>
      <c r="C45" s="405"/>
      <c r="D45" s="405"/>
      <c r="E45" s="405"/>
      <c r="F45" s="406"/>
    </row>
    <row r="46" spans="1:6" x14ac:dyDescent="0.2">
      <c r="A46" s="404"/>
      <c r="B46" s="405"/>
      <c r="C46" s="405"/>
      <c r="D46" s="405"/>
      <c r="E46" s="405"/>
      <c r="F46" s="406"/>
    </row>
    <row r="47" spans="1:6" x14ac:dyDescent="0.2">
      <c r="A47" s="960"/>
      <c r="B47" s="970"/>
      <c r="C47" s="970"/>
      <c r="D47" s="970"/>
      <c r="E47" s="970"/>
      <c r="F47" s="971"/>
    </row>
    <row r="48" spans="1:6" x14ac:dyDescent="0.2">
      <c r="A48" s="404"/>
      <c r="B48" s="405"/>
      <c r="C48" s="405"/>
      <c r="D48" s="405"/>
      <c r="E48" s="405"/>
      <c r="F48" s="406"/>
    </row>
    <row r="49" spans="1:13" x14ac:dyDescent="0.2">
      <c r="A49" s="404"/>
      <c r="B49" s="405"/>
      <c r="C49" s="405"/>
      <c r="D49" s="405"/>
      <c r="E49" s="405"/>
      <c r="F49" s="406"/>
    </row>
    <row r="50" spans="1:13" x14ac:dyDescent="0.2">
      <c r="A50" s="965"/>
      <c r="B50" s="966"/>
      <c r="C50" s="966"/>
      <c r="D50" s="966"/>
      <c r="E50" s="966"/>
      <c r="F50" s="967"/>
    </row>
    <row r="51" spans="1:13" x14ac:dyDescent="0.2">
      <c r="A51" s="404"/>
      <c r="B51" s="405"/>
      <c r="C51" s="405"/>
      <c r="D51" s="405"/>
      <c r="E51" s="405"/>
      <c r="F51" s="406"/>
    </row>
    <row r="52" spans="1:13" x14ac:dyDescent="0.2">
      <c r="A52" s="404"/>
      <c r="B52" s="405"/>
      <c r="C52" s="405"/>
      <c r="D52" s="405"/>
      <c r="E52" s="405"/>
      <c r="F52" s="406"/>
    </row>
    <row r="53" spans="1:13" x14ac:dyDescent="0.2">
      <c r="A53" s="343"/>
      <c r="B53" s="344"/>
      <c r="C53" s="344"/>
      <c r="D53" s="344"/>
      <c r="E53" s="344"/>
      <c r="F53" s="345"/>
      <c r="I53" s="341"/>
      <c r="M53" s="341"/>
    </row>
  </sheetData>
  <mergeCells count="6">
    <mergeCell ref="A50:F50"/>
    <mergeCell ref="D4:D5"/>
    <mergeCell ref="E4:E5"/>
    <mergeCell ref="F4:F5"/>
    <mergeCell ref="A28:F28"/>
    <mergeCell ref="A47:F47"/>
  </mergeCells>
  <printOptions horizontalCentered="1"/>
  <pageMargins left="0.75" right="0.75" top="1" bottom="1" header="0.5" footer="0.5"/>
  <pageSetup paperSize="9" orientation="portrait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69"/>
  <sheetViews>
    <sheetView view="pageBreakPreview" zoomScaleNormal="70" zoomScaleSheetLayoutView="100" workbookViewId="0">
      <selection activeCell="J26" sqref="J26"/>
    </sheetView>
  </sheetViews>
  <sheetFormatPr defaultColWidth="9.140625" defaultRowHeight="12.75" x14ac:dyDescent="0.2"/>
  <cols>
    <col min="1" max="1" width="13.85546875" style="317" customWidth="1"/>
    <col min="2" max="2" width="1.5703125" style="317" customWidth="1"/>
    <col min="3" max="3" width="27" style="317" customWidth="1"/>
    <col min="4" max="4" width="15.85546875" style="317" customWidth="1"/>
    <col min="5" max="5" width="2.140625" style="317" customWidth="1"/>
    <col min="6" max="6" width="29.85546875" style="317" customWidth="1"/>
    <col min="7" max="16384" width="9.140625" style="317"/>
  </cols>
  <sheetData>
    <row r="1" spans="1:6" ht="20.25" x14ac:dyDescent="0.2">
      <c r="D1" s="318" t="s">
        <v>191</v>
      </c>
    </row>
    <row r="2" spans="1:6" s="324" customFormat="1" ht="20.100000000000001" customHeight="1" x14ac:dyDescent="0.2">
      <c r="A2" s="474" t="s">
        <v>43</v>
      </c>
      <c r="B2" s="475" t="s">
        <v>16</v>
      </c>
      <c r="C2" s="476" t="str">
        <f>INPUT!C5</f>
        <v>JAW-JK-GGP-0456</v>
      </c>
      <c r="D2" s="474" t="s">
        <v>188</v>
      </c>
      <c r="E2" s="475" t="s">
        <v>16</v>
      </c>
      <c r="F2" s="477" t="str">
        <f>INPUT!A1</f>
        <v>B2S</v>
      </c>
    </row>
    <row r="3" spans="1:6" s="324" customFormat="1" ht="20.100000000000001" customHeight="1" x14ac:dyDescent="0.2">
      <c r="A3" s="325" t="s">
        <v>44</v>
      </c>
      <c r="B3" s="326" t="s">
        <v>16</v>
      </c>
      <c r="C3" s="348" t="str">
        <f>INPUT!C6</f>
        <v>SETIA_KAWAN_KALI_ANYAR</v>
      </c>
      <c r="D3" s="325" t="s">
        <v>189</v>
      </c>
      <c r="E3" s="326" t="s">
        <v>16</v>
      </c>
      <c r="F3" s="328" t="str">
        <f>INPUT!C20</f>
        <v>JABOTABEK</v>
      </c>
    </row>
    <row r="4" spans="1:6" s="324" customFormat="1" ht="20.100000000000001" customHeight="1" x14ac:dyDescent="0.2">
      <c r="A4" s="478" t="s">
        <v>45</v>
      </c>
      <c r="B4" s="330" t="s">
        <v>16</v>
      </c>
      <c r="C4" s="331">
        <f>INPUT!C46</f>
        <v>44746</v>
      </c>
      <c r="D4" s="954" t="s">
        <v>190</v>
      </c>
      <c r="E4" s="956" t="s">
        <v>16</v>
      </c>
      <c r="F4" s="994">
        <f>INPUT!C21</f>
        <v>0</v>
      </c>
    </row>
    <row r="5" spans="1:6" s="324" customFormat="1" ht="20.100000000000001" customHeight="1" x14ac:dyDescent="0.2">
      <c r="A5" s="479" t="s">
        <v>46</v>
      </c>
      <c r="B5" s="333" t="s">
        <v>16</v>
      </c>
      <c r="C5" s="334" t="str">
        <f>INPUT!C47</f>
        <v>IMAM</v>
      </c>
      <c r="D5" s="955"/>
      <c r="E5" s="957"/>
      <c r="F5" s="959"/>
    </row>
    <row r="6" spans="1:6" x14ac:dyDescent="0.2">
      <c r="A6" s="480"/>
      <c r="B6" s="339"/>
      <c r="C6" s="339"/>
      <c r="D6" s="339"/>
      <c r="E6" s="339"/>
      <c r="F6" s="340"/>
    </row>
    <row r="7" spans="1:6" x14ac:dyDescent="0.2">
      <c r="A7" s="995" t="s">
        <v>342</v>
      </c>
      <c r="B7" s="996"/>
      <c r="C7" s="996"/>
      <c r="D7" s="996"/>
      <c r="E7" s="996"/>
      <c r="F7" s="997"/>
    </row>
    <row r="8" spans="1:6" x14ac:dyDescent="0.2">
      <c r="A8" s="481"/>
      <c r="B8" s="368"/>
      <c r="C8" s="368"/>
      <c r="D8" s="368"/>
      <c r="E8" s="368"/>
      <c r="F8" s="369"/>
    </row>
    <row r="9" spans="1:6" x14ac:dyDescent="0.2">
      <c r="A9" s="481"/>
      <c r="B9" s="368"/>
      <c r="C9" s="368"/>
      <c r="D9" s="368"/>
      <c r="E9" s="368"/>
      <c r="F9" s="369"/>
    </row>
    <row r="10" spans="1:6" x14ac:dyDescent="0.2">
      <c r="A10" s="481"/>
      <c r="B10" s="368"/>
      <c r="C10" s="368"/>
      <c r="D10" s="368"/>
      <c r="E10" s="368"/>
      <c r="F10" s="369"/>
    </row>
    <row r="11" spans="1:6" x14ac:dyDescent="0.2">
      <c r="A11" s="481"/>
      <c r="B11" s="368"/>
      <c r="C11" s="368"/>
      <c r="D11" s="368"/>
      <c r="E11" s="368"/>
      <c r="F11" s="369"/>
    </row>
    <row r="12" spans="1:6" x14ac:dyDescent="0.2">
      <c r="A12" s="481"/>
      <c r="B12" s="368"/>
      <c r="C12" s="368"/>
      <c r="D12" s="368"/>
      <c r="E12" s="368"/>
      <c r="F12" s="369"/>
    </row>
    <row r="13" spans="1:6" x14ac:dyDescent="0.2">
      <c r="A13" s="481"/>
      <c r="B13" s="368"/>
      <c r="C13" s="368"/>
      <c r="D13" s="368"/>
      <c r="E13" s="368"/>
      <c r="F13" s="369"/>
    </row>
    <row r="14" spans="1:6" x14ac:dyDescent="0.2">
      <c r="A14" s="481"/>
      <c r="B14" s="368"/>
      <c r="C14" s="368"/>
      <c r="D14" s="368"/>
      <c r="E14" s="368"/>
      <c r="F14" s="369"/>
    </row>
    <row r="15" spans="1:6" x14ac:dyDescent="0.2">
      <c r="A15" s="481"/>
      <c r="B15" s="368"/>
      <c r="C15" s="368"/>
      <c r="D15" s="368"/>
      <c r="E15" s="368"/>
      <c r="F15" s="369"/>
    </row>
    <row r="16" spans="1:6" x14ac:dyDescent="0.2">
      <c r="A16" s="481"/>
      <c r="B16" s="368"/>
      <c r="C16" s="368"/>
      <c r="D16" s="368"/>
      <c r="E16" s="368"/>
      <c r="F16" s="369"/>
    </row>
    <row r="17" spans="1:10" x14ac:dyDescent="0.2">
      <c r="A17" s="481"/>
      <c r="B17" s="368"/>
      <c r="C17" s="368"/>
      <c r="D17" s="368"/>
      <c r="E17" s="368"/>
      <c r="F17" s="369"/>
    </row>
    <row r="18" spans="1:10" x14ac:dyDescent="0.2">
      <c r="A18" s="481"/>
      <c r="B18" s="368"/>
      <c r="C18" s="368"/>
      <c r="D18" s="368"/>
      <c r="E18" s="368"/>
      <c r="F18" s="369"/>
    </row>
    <row r="19" spans="1:10" x14ac:dyDescent="0.2">
      <c r="A19" s="481"/>
      <c r="B19" s="368"/>
      <c r="C19" s="368"/>
      <c r="D19" s="368"/>
      <c r="E19" s="368"/>
      <c r="F19" s="369"/>
      <c r="H19" s="446"/>
      <c r="I19" s="446"/>
      <c r="J19" s="446"/>
    </row>
    <row r="20" spans="1:10" x14ac:dyDescent="0.2">
      <c r="A20" s="481"/>
      <c r="B20" s="368"/>
      <c r="C20" s="368"/>
      <c r="D20" s="368"/>
      <c r="E20" s="368"/>
      <c r="F20" s="369"/>
      <c r="H20" s="446"/>
      <c r="I20" s="446"/>
      <c r="J20" s="446"/>
    </row>
    <row r="21" spans="1:10" x14ac:dyDescent="0.2">
      <c r="A21" s="481"/>
      <c r="B21" s="368"/>
      <c r="C21" s="368"/>
      <c r="D21" s="368"/>
      <c r="E21" s="368"/>
      <c r="F21" s="369"/>
    </row>
    <row r="22" spans="1:10" x14ac:dyDescent="0.2">
      <c r="A22" s="481"/>
      <c r="B22" s="368"/>
      <c r="C22" s="368"/>
      <c r="D22" s="368"/>
      <c r="E22" s="368"/>
      <c r="F22" s="369"/>
    </row>
    <row r="23" spans="1:10" x14ac:dyDescent="0.2">
      <c r="A23" s="481"/>
      <c r="B23" s="368"/>
      <c r="C23" s="368"/>
      <c r="D23" s="368"/>
      <c r="E23" s="368"/>
      <c r="F23" s="369"/>
    </row>
    <row r="24" spans="1:10" x14ac:dyDescent="0.2">
      <c r="A24" s="481"/>
      <c r="B24" s="368"/>
      <c r="C24" s="368"/>
      <c r="D24" s="368"/>
      <c r="E24" s="368"/>
      <c r="F24" s="369"/>
    </row>
    <row r="25" spans="1:10" x14ac:dyDescent="0.2">
      <c r="A25" s="482"/>
      <c r="B25" s="368"/>
      <c r="C25" s="368"/>
      <c r="D25" s="368"/>
      <c r="E25" s="368"/>
      <c r="F25" s="369"/>
    </row>
    <row r="26" spans="1:10" x14ac:dyDescent="0.2">
      <c r="A26" s="481"/>
      <c r="B26" s="368"/>
      <c r="C26" s="368"/>
      <c r="D26" s="368"/>
      <c r="E26" s="368"/>
      <c r="F26" s="369"/>
    </row>
    <row r="27" spans="1:10" x14ac:dyDescent="0.2">
      <c r="A27" s="483"/>
      <c r="B27" s="368"/>
      <c r="C27" s="368"/>
      <c r="D27" s="368"/>
      <c r="E27" s="368"/>
      <c r="F27" s="369"/>
    </row>
    <row r="28" spans="1:10" x14ac:dyDescent="0.2">
      <c r="A28" s="483"/>
      <c r="B28" s="368"/>
      <c r="C28" s="368"/>
      <c r="D28" s="368"/>
      <c r="E28" s="368"/>
      <c r="F28" s="369"/>
    </row>
    <row r="29" spans="1:10" x14ac:dyDescent="0.2">
      <c r="A29" s="483"/>
      <c r="B29" s="368"/>
      <c r="C29" s="368"/>
      <c r="D29" s="368"/>
      <c r="E29" s="368"/>
      <c r="F29" s="369"/>
    </row>
    <row r="30" spans="1:10" x14ac:dyDescent="0.2">
      <c r="A30" s="483"/>
      <c r="B30" s="368"/>
      <c r="C30" s="368"/>
      <c r="D30" s="368"/>
      <c r="E30" s="368"/>
      <c r="F30" s="369"/>
    </row>
    <row r="31" spans="1:10" x14ac:dyDescent="0.2">
      <c r="A31" s="482"/>
      <c r="B31" s="368"/>
      <c r="C31" s="368"/>
      <c r="D31" s="368"/>
      <c r="E31" s="368"/>
      <c r="F31" s="369"/>
    </row>
    <row r="32" spans="1:10" x14ac:dyDescent="0.2">
      <c r="A32" s="483"/>
      <c r="B32" s="368"/>
      <c r="C32" s="368"/>
      <c r="D32" s="368"/>
      <c r="E32" s="368"/>
      <c r="F32" s="369"/>
    </row>
    <row r="33" spans="1:6" x14ac:dyDescent="0.2">
      <c r="A33" s="482"/>
      <c r="B33" s="368"/>
      <c r="C33" s="368"/>
      <c r="D33" s="368"/>
      <c r="E33" s="368"/>
      <c r="F33" s="369"/>
    </row>
    <row r="34" spans="1:6" x14ac:dyDescent="0.2">
      <c r="A34" s="483"/>
      <c r="B34" s="368"/>
      <c r="C34" s="368"/>
      <c r="D34" s="368"/>
      <c r="E34" s="368"/>
      <c r="F34" s="369"/>
    </row>
    <row r="35" spans="1:6" x14ac:dyDescent="0.2">
      <c r="A35" s="482"/>
      <c r="B35" s="368"/>
      <c r="C35" s="368"/>
      <c r="D35" s="368"/>
      <c r="E35" s="368"/>
      <c r="F35" s="369"/>
    </row>
    <row r="36" spans="1:6" x14ac:dyDescent="0.2">
      <c r="A36" s="482"/>
      <c r="B36" s="368"/>
      <c r="C36" s="368"/>
      <c r="D36" s="368"/>
      <c r="E36" s="368"/>
      <c r="F36" s="369"/>
    </row>
    <row r="37" spans="1:6" x14ac:dyDescent="0.2">
      <c r="A37" s="480"/>
      <c r="B37" s="368"/>
      <c r="C37" s="368"/>
      <c r="D37" s="368"/>
      <c r="E37" s="368"/>
      <c r="F37" s="369"/>
    </row>
    <row r="38" spans="1:6" x14ac:dyDescent="0.2">
      <c r="A38" s="484"/>
      <c r="B38" s="485"/>
      <c r="C38" s="485"/>
      <c r="D38" s="485"/>
      <c r="E38" s="485"/>
      <c r="F38" s="486"/>
    </row>
    <row r="39" spans="1:6" x14ac:dyDescent="0.2">
      <c r="A39" s="482"/>
      <c r="B39" s="368"/>
      <c r="C39" s="368"/>
      <c r="D39" s="368"/>
      <c r="E39" s="368"/>
      <c r="F39" s="369"/>
    </row>
    <row r="40" spans="1:6" x14ac:dyDescent="0.2">
      <c r="A40" s="482"/>
      <c r="B40" s="368"/>
      <c r="C40" s="368"/>
      <c r="D40" s="368"/>
      <c r="E40" s="368"/>
      <c r="F40" s="369"/>
    </row>
    <row r="41" spans="1:6" x14ac:dyDescent="0.2">
      <c r="A41" s="482"/>
      <c r="B41" s="368"/>
      <c r="C41" s="368"/>
      <c r="D41" s="368"/>
      <c r="E41" s="368"/>
      <c r="F41" s="369"/>
    </row>
    <row r="42" spans="1:6" x14ac:dyDescent="0.2">
      <c r="A42" s="482"/>
      <c r="B42" s="368"/>
      <c r="C42" s="368"/>
      <c r="D42" s="368"/>
      <c r="E42" s="368"/>
      <c r="F42" s="369"/>
    </row>
    <row r="43" spans="1:6" x14ac:dyDescent="0.2">
      <c r="A43" s="482"/>
      <c r="B43" s="368"/>
      <c r="C43" s="368"/>
      <c r="D43" s="368"/>
      <c r="E43" s="368"/>
      <c r="F43" s="369"/>
    </row>
    <row r="44" spans="1:6" x14ac:dyDescent="0.2">
      <c r="A44" s="482"/>
      <c r="B44" s="368"/>
      <c r="C44" s="368"/>
      <c r="D44" s="368"/>
      <c r="E44" s="368"/>
      <c r="F44" s="369"/>
    </row>
    <row r="45" spans="1:6" x14ac:dyDescent="0.2">
      <c r="A45" s="482"/>
      <c r="B45" s="368"/>
      <c r="C45" s="368"/>
      <c r="D45" s="368"/>
      <c r="E45" s="368"/>
      <c r="F45" s="369"/>
    </row>
    <row r="46" spans="1:6" x14ac:dyDescent="0.2">
      <c r="A46" s="482"/>
      <c r="B46" s="368"/>
      <c r="C46" s="368"/>
      <c r="D46" s="368"/>
      <c r="E46" s="368"/>
      <c r="F46" s="369"/>
    </row>
    <row r="47" spans="1:6" x14ac:dyDescent="0.2">
      <c r="A47" s="482"/>
      <c r="B47" s="368"/>
      <c r="C47" s="368"/>
      <c r="D47" s="368"/>
      <c r="E47" s="368"/>
      <c r="F47" s="369"/>
    </row>
    <row r="48" spans="1:6" x14ac:dyDescent="0.2">
      <c r="A48" s="482"/>
      <c r="B48" s="368"/>
      <c r="C48" s="368"/>
      <c r="D48" s="368"/>
      <c r="E48" s="368"/>
      <c r="F48" s="369"/>
    </row>
    <row r="49" spans="1:6" x14ac:dyDescent="0.2">
      <c r="A49" s="482"/>
      <c r="B49" s="368"/>
      <c r="C49" s="368"/>
      <c r="D49" s="368"/>
      <c r="E49" s="368"/>
      <c r="F49" s="369"/>
    </row>
    <row r="50" spans="1:6" x14ac:dyDescent="0.2">
      <c r="A50" s="482"/>
      <c r="B50" s="368"/>
      <c r="C50" s="368"/>
      <c r="D50" s="368"/>
      <c r="E50" s="368"/>
      <c r="F50" s="369"/>
    </row>
    <row r="51" spans="1:6" x14ac:dyDescent="0.2">
      <c r="A51" s="482"/>
      <c r="B51" s="368"/>
      <c r="C51" s="368"/>
      <c r="D51" s="368"/>
      <c r="E51" s="368"/>
      <c r="F51" s="369"/>
    </row>
    <row r="52" spans="1:6" x14ac:dyDescent="0.2">
      <c r="A52" s="482"/>
      <c r="B52" s="368"/>
      <c r="C52" s="368"/>
      <c r="D52" s="368"/>
      <c r="E52" s="368"/>
      <c r="F52" s="369"/>
    </row>
    <row r="53" spans="1:6" x14ac:dyDescent="0.2">
      <c r="A53" s="482"/>
      <c r="B53" s="368"/>
      <c r="C53" s="368"/>
      <c r="D53" s="368"/>
      <c r="E53" s="368"/>
      <c r="F53" s="369"/>
    </row>
    <row r="54" spans="1:6" x14ac:dyDescent="0.2">
      <c r="A54" s="482"/>
      <c r="B54" s="368"/>
      <c r="C54" s="368"/>
      <c r="D54" s="368"/>
      <c r="E54" s="368"/>
      <c r="F54" s="369"/>
    </row>
    <row r="55" spans="1:6" x14ac:dyDescent="0.2">
      <c r="A55" s="482"/>
      <c r="B55" s="368"/>
      <c r="C55" s="368"/>
      <c r="D55" s="368"/>
      <c r="E55" s="368"/>
      <c r="F55" s="369"/>
    </row>
    <row r="56" spans="1:6" x14ac:dyDescent="0.2">
      <c r="A56" s="482"/>
      <c r="B56" s="368"/>
      <c r="C56" s="368"/>
      <c r="D56" s="368"/>
      <c r="E56" s="368"/>
      <c r="F56" s="369"/>
    </row>
    <row r="57" spans="1:6" x14ac:dyDescent="0.2">
      <c r="A57" s="482"/>
      <c r="B57" s="368"/>
      <c r="C57" s="368"/>
      <c r="D57" s="368"/>
      <c r="E57" s="368"/>
      <c r="F57" s="369"/>
    </row>
    <row r="58" spans="1:6" x14ac:dyDescent="0.2">
      <c r="A58" s="482"/>
      <c r="B58" s="368"/>
      <c r="C58" s="368"/>
      <c r="D58" s="368"/>
      <c r="E58" s="368"/>
      <c r="F58" s="369"/>
    </row>
    <row r="59" spans="1:6" x14ac:dyDescent="0.2">
      <c r="A59" s="482"/>
      <c r="B59" s="368"/>
      <c r="C59" s="368"/>
      <c r="D59" s="368"/>
      <c r="E59" s="368"/>
      <c r="F59" s="369"/>
    </row>
    <row r="60" spans="1:6" x14ac:dyDescent="0.2">
      <c r="A60" s="482"/>
      <c r="B60" s="368"/>
      <c r="C60" s="368"/>
      <c r="D60" s="368"/>
      <c r="E60" s="368"/>
      <c r="F60" s="369"/>
    </row>
    <row r="61" spans="1:6" x14ac:dyDescent="0.2">
      <c r="A61" s="482"/>
      <c r="B61" s="368"/>
      <c r="C61" s="368"/>
      <c r="D61" s="368"/>
      <c r="E61" s="368"/>
      <c r="F61" s="369"/>
    </row>
    <row r="62" spans="1:6" x14ac:dyDescent="0.2">
      <c r="A62" s="482"/>
      <c r="B62" s="368"/>
      <c r="C62" s="368"/>
      <c r="D62" s="368"/>
      <c r="E62" s="368"/>
      <c r="F62" s="369"/>
    </row>
    <row r="63" spans="1:6" x14ac:dyDescent="0.2">
      <c r="A63" s="482"/>
      <c r="B63" s="368"/>
      <c r="C63" s="368"/>
      <c r="D63" s="368"/>
      <c r="E63" s="368"/>
      <c r="F63" s="369"/>
    </row>
    <row r="64" spans="1:6" x14ac:dyDescent="0.2">
      <c r="A64" s="482"/>
      <c r="B64" s="368"/>
      <c r="C64" s="368"/>
      <c r="D64" s="368"/>
      <c r="E64" s="368"/>
      <c r="F64" s="369"/>
    </row>
    <row r="65" spans="1:6" x14ac:dyDescent="0.2">
      <c r="A65" s="482"/>
      <c r="B65" s="368"/>
      <c r="C65" s="368"/>
      <c r="D65" s="368"/>
      <c r="E65" s="368"/>
      <c r="F65" s="369"/>
    </row>
    <row r="66" spans="1:6" x14ac:dyDescent="0.2">
      <c r="A66" s="482"/>
      <c r="B66" s="368"/>
      <c r="C66" s="368"/>
      <c r="D66" s="368"/>
      <c r="E66" s="368"/>
      <c r="F66" s="369"/>
    </row>
    <row r="67" spans="1:6" x14ac:dyDescent="0.2">
      <c r="A67" s="487"/>
      <c r="B67" s="370"/>
      <c r="C67" s="370"/>
      <c r="D67" s="370"/>
      <c r="E67" s="370"/>
      <c r="F67" s="371"/>
    </row>
    <row r="68" spans="1:6" x14ac:dyDescent="0.2">
      <c r="A68" s="367"/>
      <c r="B68" s="367"/>
      <c r="C68" s="367"/>
      <c r="D68" s="367"/>
      <c r="E68" s="367"/>
      <c r="F68" s="367"/>
    </row>
    <row r="69" spans="1:6" x14ac:dyDescent="0.2">
      <c r="A69" s="367"/>
      <c r="B69" s="367"/>
      <c r="C69" s="367"/>
      <c r="D69" s="367"/>
      <c r="E69" s="367"/>
      <c r="F69" s="367"/>
    </row>
  </sheetData>
  <mergeCells count="4">
    <mergeCell ref="D4:D5"/>
    <mergeCell ref="E4:E5"/>
    <mergeCell ref="F4:F5"/>
    <mergeCell ref="A7:F7"/>
  </mergeCells>
  <printOptions horizontalCentered="1"/>
  <pageMargins left="0.75" right="0.75" top="1" bottom="1" header="0.5" footer="0.5"/>
  <pageSetup paperSize="9" scale="80" orientation="portrait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H81"/>
  <sheetViews>
    <sheetView view="pageBreakPreview" zoomScaleNormal="100" zoomScaleSheetLayoutView="100" workbookViewId="0">
      <selection activeCell="A26" sqref="A26:E26"/>
    </sheetView>
  </sheetViews>
  <sheetFormatPr defaultColWidth="9.140625" defaultRowHeight="12.75" x14ac:dyDescent="0.2"/>
  <cols>
    <col min="1" max="1" width="22.42578125" style="317" customWidth="1"/>
    <col min="2" max="2" width="14.85546875" style="317" customWidth="1"/>
    <col min="3" max="3" width="30" style="317" customWidth="1"/>
    <col min="4" max="4" width="22.28515625" style="317" customWidth="1"/>
    <col min="5" max="5" width="35.5703125" style="317" customWidth="1"/>
    <col min="6" max="16384" width="9.140625" style="317"/>
  </cols>
  <sheetData>
    <row r="5" spans="1:5" ht="13.15" customHeight="1" x14ac:dyDescent="0.2">
      <c r="A5" s="999"/>
      <c r="B5" s="999"/>
      <c r="C5" s="999"/>
      <c r="D5" s="999"/>
      <c r="E5" s="999"/>
    </row>
    <row r="6" spans="1:5" ht="13.15" customHeight="1" x14ac:dyDescent="0.2">
      <c r="A6" s="649"/>
      <c r="B6" s="649"/>
      <c r="C6" s="649"/>
      <c r="D6" s="649"/>
      <c r="E6" s="649"/>
    </row>
    <row r="7" spans="1:5" ht="24" customHeight="1" x14ac:dyDescent="0.2">
      <c r="A7" s="1000" t="s">
        <v>478</v>
      </c>
      <c r="B7" s="1000"/>
      <c r="C7" s="1000"/>
      <c r="D7" s="1000"/>
      <c r="E7" s="1000"/>
    </row>
    <row r="8" spans="1:5" ht="13.15" customHeight="1" x14ac:dyDescent="0.2">
      <c r="A8" s="649"/>
      <c r="B8" s="649"/>
      <c r="C8" s="649"/>
      <c r="D8" s="649"/>
      <c r="E8" s="649"/>
    </row>
    <row r="9" spans="1:5" ht="13.15" customHeight="1" x14ac:dyDescent="0.2">
      <c r="A9" s="649"/>
      <c r="B9" s="649"/>
      <c r="C9" s="649"/>
      <c r="D9" s="649"/>
      <c r="E9" s="649"/>
    </row>
    <row r="10" spans="1:5" s="324" customFormat="1" ht="20.100000000000001" customHeight="1" x14ac:dyDescent="0.2">
      <c r="A10" s="650" t="s">
        <v>43</v>
      </c>
      <c r="B10" s="651" t="s">
        <v>16</v>
      </c>
      <c r="C10" s="650" t="str">
        <f>+INPUT!C5</f>
        <v>JAW-JK-GGP-0456</v>
      </c>
      <c r="D10" s="650"/>
      <c r="E10" s="650"/>
    </row>
    <row r="11" spans="1:5" s="324" customFormat="1" ht="20.100000000000001" customHeight="1" x14ac:dyDescent="0.2">
      <c r="A11" s="652" t="s">
        <v>44</v>
      </c>
      <c r="B11" s="653" t="s">
        <v>16</v>
      </c>
      <c r="C11" s="652" t="str">
        <f>+INPUT!C6</f>
        <v>SETIA_KAWAN_KALI_ANYAR</v>
      </c>
      <c r="D11" s="652"/>
      <c r="E11" s="652"/>
    </row>
    <row r="12" spans="1:5" s="324" customFormat="1" ht="20.100000000000001" customHeight="1" x14ac:dyDescent="0.2">
      <c r="A12" s="654" t="s">
        <v>479</v>
      </c>
      <c r="B12" s="655" t="s">
        <v>16</v>
      </c>
      <c r="C12" s="656" t="str">
        <f>+INPUT!C18</f>
        <v>Jl. Kali Anyar Raya RT014 RW 08, Kel. Kali Anyar
Kec. Tambora, Jakarta Barat, DKI JAKARTA</v>
      </c>
      <c r="D12" s="657"/>
      <c r="E12" s="657"/>
    </row>
    <row r="13" spans="1:5" s="324" customFormat="1" ht="20.100000000000001" customHeight="1" x14ac:dyDescent="0.2">
      <c r="A13" s="657"/>
      <c r="B13" s="658"/>
      <c r="C13" s="657"/>
      <c r="D13" s="657"/>
      <c r="E13" s="657"/>
    </row>
    <row r="14" spans="1:5" s="324" customFormat="1" ht="20.100000000000001" customHeight="1" x14ac:dyDescent="0.2">
      <c r="A14" s="654" t="s">
        <v>480</v>
      </c>
      <c r="B14" s="658"/>
      <c r="C14" s="657"/>
      <c r="D14" s="657"/>
      <c r="E14" s="657"/>
    </row>
    <row r="15" spans="1:5" s="324" customFormat="1" ht="32.450000000000003" customHeight="1" x14ac:dyDescent="0.2">
      <c r="A15" s="659"/>
      <c r="B15" s="658"/>
      <c r="C15" s="657" t="s">
        <v>481</v>
      </c>
      <c r="D15" s="660"/>
      <c r="E15" s="657" t="s">
        <v>482</v>
      </c>
    </row>
    <row r="16" spans="1:5" s="324" customFormat="1" ht="20.100000000000001" customHeight="1" x14ac:dyDescent="0.2">
      <c r="A16" s="657"/>
      <c r="B16" s="658"/>
      <c r="C16" s="657"/>
      <c r="D16" s="657"/>
      <c r="E16" s="657"/>
    </row>
    <row r="17" spans="1:8" x14ac:dyDescent="0.2">
      <c r="A17" s="661"/>
      <c r="B17" s="661"/>
      <c r="C17" s="661"/>
      <c r="D17" s="661"/>
      <c r="E17" s="661"/>
    </row>
    <row r="18" spans="1:8" x14ac:dyDescent="0.2">
      <c r="A18" s="662" t="s">
        <v>483</v>
      </c>
      <c r="B18" s="663"/>
      <c r="C18" s="664"/>
      <c r="D18" s="665" t="s">
        <v>484</v>
      </c>
      <c r="E18" s="665" t="s">
        <v>504</v>
      </c>
    </row>
    <row r="19" spans="1:8" x14ac:dyDescent="0.2">
      <c r="A19" s="666" t="s">
        <v>485</v>
      </c>
      <c r="B19" s="667"/>
      <c r="C19" s="668"/>
      <c r="D19" s="669"/>
      <c r="E19" s="669"/>
    </row>
    <row r="20" spans="1:8" x14ac:dyDescent="0.2">
      <c r="A20" s="666" t="s">
        <v>485</v>
      </c>
      <c r="B20" s="667"/>
      <c r="C20" s="668"/>
      <c r="D20" s="669"/>
      <c r="E20" s="669"/>
    </row>
    <row r="21" spans="1:8" x14ac:dyDescent="0.2">
      <c r="A21" s="666" t="s">
        <v>485</v>
      </c>
      <c r="B21" s="667"/>
      <c r="C21" s="668"/>
      <c r="D21" s="669"/>
      <c r="E21" s="669"/>
    </row>
    <row r="22" spans="1:8" x14ac:dyDescent="0.2">
      <c r="A22" s="666" t="s">
        <v>486</v>
      </c>
      <c r="B22" s="667"/>
      <c r="C22" s="668"/>
      <c r="D22" s="669"/>
      <c r="E22" s="669"/>
    </row>
    <row r="23" spans="1:8" x14ac:dyDescent="0.2">
      <c r="A23" s="666" t="s">
        <v>485</v>
      </c>
      <c r="B23" s="667"/>
      <c r="C23" s="668"/>
      <c r="D23" s="670" t="s">
        <v>503</v>
      </c>
      <c r="E23" s="670" t="s">
        <v>506</v>
      </c>
    </row>
    <row r="24" spans="1:8" x14ac:dyDescent="0.2">
      <c r="A24" s="671" t="s">
        <v>485</v>
      </c>
      <c r="B24" s="672"/>
      <c r="C24" s="673"/>
      <c r="D24" s="674" t="s">
        <v>505</v>
      </c>
      <c r="E24" s="674" t="s">
        <v>487</v>
      </c>
    </row>
    <row r="25" spans="1:8" x14ac:dyDescent="0.2">
      <c r="A25" s="1001"/>
      <c r="B25" s="1001"/>
      <c r="C25" s="1001"/>
      <c r="D25" s="1001"/>
      <c r="E25" s="1001"/>
    </row>
    <row r="26" spans="1:8" x14ac:dyDescent="0.2">
      <c r="A26" s="1002" t="s">
        <v>488</v>
      </c>
      <c r="B26" s="1002"/>
      <c r="C26" s="1002"/>
      <c r="D26" s="1002"/>
      <c r="E26" s="1002"/>
    </row>
    <row r="27" spans="1:8" x14ac:dyDescent="0.2">
      <c r="A27" s="675"/>
      <c r="B27" s="675"/>
      <c r="C27" s="675"/>
      <c r="D27" s="675"/>
      <c r="E27" s="675"/>
    </row>
    <row r="28" spans="1:8" x14ac:dyDescent="0.2">
      <c r="A28" s="1003" t="s">
        <v>489</v>
      </c>
      <c r="B28" s="1003" t="s">
        <v>490</v>
      </c>
      <c r="C28" s="1003" t="s">
        <v>491</v>
      </c>
      <c r="D28" s="1003" t="s">
        <v>492</v>
      </c>
      <c r="E28" s="1005" t="s">
        <v>493</v>
      </c>
    </row>
    <row r="29" spans="1:8" x14ac:dyDescent="0.2">
      <c r="A29" s="1004"/>
      <c r="B29" s="1004"/>
      <c r="C29" s="1004"/>
      <c r="D29" s="1004"/>
      <c r="E29" s="1006"/>
    </row>
    <row r="30" spans="1:8" x14ac:dyDescent="0.2">
      <c r="A30" s="1003" t="s">
        <v>494</v>
      </c>
      <c r="B30" s="676"/>
      <c r="C30" s="676"/>
      <c r="D30" s="676"/>
      <c r="E30" s="677"/>
    </row>
    <row r="31" spans="1:8" x14ac:dyDescent="0.2">
      <c r="A31" s="1007"/>
      <c r="B31" s="678"/>
      <c r="C31" s="678"/>
      <c r="D31" s="678"/>
      <c r="E31" s="679"/>
      <c r="F31" s="680"/>
      <c r="G31" s="680"/>
      <c r="H31" s="680"/>
    </row>
    <row r="32" spans="1:8" x14ac:dyDescent="0.2">
      <c r="A32" s="1007"/>
      <c r="B32" s="678"/>
      <c r="C32" s="678"/>
      <c r="D32" s="678"/>
      <c r="E32" s="679"/>
      <c r="F32" s="680"/>
      <c r="G32" s="680"/>
      <c r="H32" s="680"/>
    </row>
    <row r="33" spans="1:5" x14ac:dyDescent="0.2">
      <c r="A33" s="1004"/>
      <c r="B33" s="681"/>
      <c r="C33" s="681"/>
      <c r="D33" s="681" t="s">
        <v>495</v>
      </c>
      <c r="E33" s="682"/>
    </row>
    <row r="34" spans="1:5" x14ac:dyDescent="0.2">
      <c r="A34" s="1003" t="s">
        <v>496</v>
      </c>
      <c r="B34" s="678"/>
      <c r="C34" s="678"/>
      <c r="D34" s="678"/>
      <c r="E34" s="679"/>
    </row>
    <row r="35" spans="1:5" x14ac:dyDescent="0.2">
      <c r="A35" s="1007"/>
      <c r="B35" s="678"/>
      <c r="C35" s="678"/>
      <c r="D35" s="678"/>
      <c r="E35" s="679"/>
    </row>
    <row r="36" spans="1:5" x14ac:dyDescent="0.2">
      <c r="A36" s="1007"/>
      <c r="B36" s="678"/>
      <c r="C36" s="678"/>
      <c r="D36" s="678"/>
      <c r="E36" s="679"/>
    </row>
    <row r="37" spans="1:5" x14ac:dyDescent="0.2">
      <c r="A37" s="1004"/>
      <c r="B37" s="681"/>
      <c r="C37" s="681"/>
      <c r="D37" s="681" t="s">
        <v>495</v>
      </c>
      <c r="E37" s="682"/>
    </row>
    <row r="38" spans="1:5" x14ac:dyDescent="0.2">
      <c r="A38" s="683"/>
      <c r="B38" s="684"/>
      <c r="C38" s="684"/>
      <c r="D38" s="684"/>
      <c r="E38" s="684"/>
    </row>
    <row r="39" spans="1:5" x14ac:dyDescent="0.2">
      <c r="A39" s="685"/>
      <c r="B39" s="686"/>
      <c r="C39" s="686"/>
      <c r="D39" s="686"/>
      <c r="E39" s="686"/>
    </row>
    <row r="40" spans="1:5" x14ac:dyDescent="0.2">
      <c r="A40" s="1008" t="s">
        <v>497</v>
      </c>
      <c r="B40" s="1009"/>
      <c r="C40" s="1009"/>
      <c r="D40" s="1010"/>
      <c r="E40" s="687" t="s">
        <v>498</v>
      </c>
    </row>
    <row r="41" spans="1:5" ht="24.6" customHeight="1" x14ac:dyDescent="0.2">
      <c r="A41" s="1011" t="s">
        <v>499</v>
      </c>
      <c r="B41" s="1011"/>
      <c r="C41" s="1012" t="s">
        <v>500</v>
      </c>
      <c r="D41" s="1012"/>
      <c r="E41" s="688" t="s">
        <v>501</v>
      </c>
    </row>
    <row r="42" spans="1:5" x14ac:dyDescent="0.2">
      <c r="A42" s="689"/>
      <c r="B42" s="690"/>
      <c r="C42" s="691"/>
      <c r="D42" s="692"/>
      <c r="E42" s="693"/>
    </row>
    <row r="43" spans="1:5" x14ac:dyDescent="0.2">
      <c r="A43" s="694"/>
      <c r="B43" s="695"/>
      <c r="C43" s="696"/>
      <c r="D43" s="693"/>
      <c r="E43" s="693"/>
    </row>
    <row r="44" spans="1:5" x14ac:dyDescent="0.2">
      <c r="A44" s="697"/>
      <c r="B44" s="695"/>
      <c r="C44" s="696"/>
      <c r="D44" s="693"/>
      <c r="E44" s="693"/>
    </row>
    <row r="45" spans="1:5" x14ac:dyDescent="0.2">
      <c r="A45" s="694"/>
      <c r="B45" s="695"/>
      <c r="C45" s="696"/>
      <c r="D45" s="693"/>
      <c r="E45" s="693"/>
    </row>
    <row r="46" spans="1:5" x14ac:dyDescent="0.2">
      <c r="A46" s="697"/>
      <c r="B46" s="695"/>
      <c r="C46" s="696"/>
      <c r="D46" s="693"/>
      <c r="E46" s="693"/>
    </row>
    <row r="47" spans="1:5" x14ac:dyDescent="0.2">
      <c r="A47" s="694"/>
      <c r="B47" s="695"/>
      <c r="C47" s="696"/>
      <c r="D47" s="693"/>
      <c r="E47" s="693"/>
    </row>
    <row r="48" spans="1:5" x14ac:dyDescent="0.2">
      <c r="A48" s="694" t="s">
        <v>495</v>
      </c>
      <c r="B48" s="695"/>
      <c r="C48" s="694" t="s">
        <v>495</v>
      </c>
      <c r="D48" s="695"/>
      <c r="E48" s="700" t="s">
        <v>495</v>
      </c>
    </row>
    <row r="49" spans="1:5" x14ac:dyDescent="0.2">
      <c r="A49" s="998" t="s">
        <v>487</v>
      </c>
      <c r="B49" s="998"/>
      <c r="C49" s="998" t="s">
        <v>487</v>
      </c>
      <c r="D49" s="998"/>
      <c r="E49" s="701" t="s">
        <v>487</v>
      </c>
    </row>
    <row r="50" spans="1:5" x14ac:dyDescent="0.2">
      <c r="A50" s="698"/>
      <c r="B50" s="698"/>
      <c r="C50" s="698"/>
      <c r="D50" s="698"/>
      <c r="E50" s="698"/>
    </row>
    <row r="51" spans="1:5" x14ac:dyDescent="0.2">
      <c r="A51" s="699"/>
      <c r="B51" s="699"/>
      <c r="C51" s="699"/>
      <c r="D51" s="699"/>
      <c r="E51" s="699"/>
    </row>
    <row r="52" spans="1:5" x14ac:dyDescent="0.2">
      <c r="A52" s="699" t="s">
        <v>502</v>
      </c>
      <c r="B52" s="699"/>
      <c r="C52" s="699"/>
      <c r="D52" s="699"/>
      <c r="E52" s="699">
        <v>14</v>
      </c>
    </row>
    <row r="53" spans="1:5" x14ac:dyDescent="0.2">
      <c r="A53" s="699"/>
      <c r="B53" s="699"/>
      <c r="C53" s="699"/>
      <c r="D53" s="699"/>
      <c r="E53" s="699"/>
    </row>
    <row r="54" spans="1:5" x14ac:dyDescent="0.2">
      <c r="A54" s="699"/>
      <c r="B54" s="699"/>
      <c r="C54" s="699"/>
      <c r="D54" s="699"/>
      <c r="E54" s="699"/>
    </row>
    <row r="55" spans="1:5" x14ac:dyDescent="0.2">
      <c r="A55" s="699"/>
      <c r="B55" s="699"/>
      <c r="C55" s="699"/>
      <c r="D55" s="699"/>
      <c r="E55" s="699"/>
    </row>
    <row r="56" spans="1:5" x14ac:dyDescent="0.2">
      <c r="A56" s="699"/>
      <c r="B56" s="699"/>
      <c r="C56" s="699"/>
      <c r="D56" s="699"/>
      <c r="E56" s="699"/>
    </row>
    <row r="57" spans="1:5" x14ac:dyDescent="0.2">
      <c r="A57" s="699"/>
      <c r="B57" s="699"/>
      <c r="C57" s="699"/>
      <c r="D57" s="699"/>
      <c r="E57" s="699"/>
    </row>
    <row r="58" spans="1:5" x14ac:dyDescent="0.2">
      <c r="A58" s="699"/>
      <c r="B58" s="699"/>
      <c r="C58" s="699"/>
      <c r="D58" s="699"/>
      <c r="E58" s="699"/>
    </row>
    <row r="59" spans="1:5" x14ac:dyDescent="0.2">
      <c r="A59" s="699"/>
      <c r="B59" s="699"/>
      <c r="C59" s="699"/>
      <c r="D59" s="699"/>
      <c r="E59" s="699"/>
    </row>
    <row r="60" spans="1:5" x14ac:dyDescent="0.2">
      <c r="A60" s="699"/>
      <c r="B60" s="699"/>
      <c r="C60" s="699"/>
      <c r="D60" s="699"/>
      <c r="E60" s="699"/>
    </row>
    <row r="61" spans="1:5" x14ac:dyDescent="0.2">
      <c r="A61" s="699"/>
      <c r="B61" s="699"/>
      <c r="C61" s="699"/>
      <c r="D61" s="699"/>
      <c r="E61" s="699"/>
    </row>
    <row r="62" spans="1:5" x14ac:dyDescent="0.2">
      <c r="A62" s="699"/>
      <c r="B62" s="699"/>
      <c r="C62" s="699"/>
      <c r="D62" s="699"/>
      <c r="E62" s="699"/>
    </row>
    <row r="63" spans="1:5" x14ac:dyDescent="0.2">
      <c r="A63" s="699"/>
      <c r="B63" s="699"/>
      <c r="C63" s="699"/>
      <c r="D63" s="699"/>
      <c r="E63" s="699"/>
    </row>
    <row r="64" spans="1:5" x14ac:dyDescent="0.2">
      <c r="A64" s="699"/>
      <c r="B64" s="699"/>
      <c r="C64" s="699"/>
      <c r="D64" s="699"/>
      <c r="E64" s="699"/>
    </row>
    <row r="65" spans="1:5" x14ac:dyDescent="0.2">
      <c r="A65" s="699"/>
      <c r="B65" s="699"/>
      <c r="C65" s="699"/>
      <c r="D65" s="699"/>
      <c r="E65" s="699"/>
    </row>
    <row r="66" spans="1:5" x14ac:dyDescent="0.2">
      <c r="A66" s="699"/>
      <c r="B66" s="699"/>
      <c r="C66" s="699"/>
      <c r="D66" s="699"/>
      <c r="E66" s="699"/>
    </row>
    <row r="67" spans="1:5" x14ac:dyDescent="0.2">
      <c r="A67" s="699"/>
      <c r="B67" s="699"/>
      <c r="C67" s="699"/>
      <c r="D67" s="699"/>
      <c r="E67" s="699"/>
    </row>
    <row r="68" spans="1:5" x14ac:dyDescent="0.2">
      <c r="A68" s="699"/>
      <c r="B68" s="699"/>
      <c r="C68" s="699"/>
      <c r="D68" s="699"/>
      <c r="E68" s="699"/>
    </row>
    <row r="69" spans="1:5" x14ac:dyDescent="0.2">
      <c r="A69" s="699"/>
      <c r="B69" s="699"/>
      <c r="C69" s="699"/>
      <c r="D69" s="699"/>
      <c r="E69" s="699"/>
    </row>
    <row r="70" spans="1:5" x14ac:dyDescent="0.2">
      <c r="A70" s="699"/>
      <c r="B70" s="699"/>
      <c r="C70" s="699"/>
      <c r="D70" s="699"/>
      <c r="E70" s="699"/>
    </row>
    <row r="71" spans="1:5" x14ac:dyDescent="0.2">
      <c r="A71" s="699"/>
      <c r="B71" s="699"/>
      <c r="C71" s="699"/>
      <c r="D71" s="699"/>
      <c r="E71" s="699"/>
    </row>
    <row r="72" spans="1:5" x14ac:dyDescent="0.2">
      <c r="A72" s="699"/>
      <c r="B72" s="699"/>
      <c r="C72" s="699"/>
      <c r="D72" s="699"/>
      <c r="E72" s="699"/>
    </row>
    <row r="73" spans="1:5" x14ac:dyDescent="0.2">
      <c r="A73" s="699"/>
      <c r="B73" s="699"/>
      <c r="C73" s="699"/>
      <c r="D73" s="699"/>
      <c r="E73" s="699"/>
    </row>
    <row r="74" spans="1:5" x14ac:dyDescent="0.2">
      <c r="A74" s="699"/>
      <c r="B74" s="699"/>
      <c r="C74" s="699"/>
      <c r="D74" s="699"/>
      <c r="E74" s="699"/>
    </row>
    <row r="75" spans="1:5" x14ac:dyDescent="0.2">
      <c r="A75" s="699"/>
      <c r="B75" s="699"/>
      <c r="C75" s="699"/>
      <c r="D75" s="699"/>
      <c r="E75" s="699"/>
    </row>
    <row r="76" spans="1:5" x14ac:dyDescent="0.2">
      <c r="A76" s="699"/>
      <c r="B76" s="699"/>
      <c r="C76" s="699"/>
      <c r="D76" s="699"/>
      <c r="E76" s="699"/>
    </row>
    <row r="77" spans="1:5" x14ac:dyDescent="0.2">
      <c r="A77" s="699"/>
      <c r="B77" s="699"/>
      <c r="C77" s="699"/>
      <c r="D77" s="699"/>
      <c r="E77" s="699"/>
    </row>
    <row r="78" spans="1:5" x14ac:dyDescent="0.2">
      <c r="A78" s="699"/>
      <c r="B78" s="699"/>
      <c r="C78" s="699"/>
      <c r="D78" s="699"/>
      <c r="E78" s="699"/>
    </row>
    <row r="79" spans="1:5" x14ac:dyDescent="0.2">
      <c r="A79" s="699"/>
      <c r="B79" s="699"/>
      <c r="C79" s="699"/>
      <c r="D79" s="699"/>
      <c r="E79" s="699"/>
    </row>
    <row r="80" spans="1:5" x14ac:dyDescent="0.2">
      <c r="A80" s="699"/>
      <c r="B80" s="699"/>
      <c r="C80" s="699"/>
      <c r="D80" s="699"/>
      <c r="E80" s="699"/>
    </row>
    <row r="81" spans="1:5" x14ac:dyDescent="0.2">
      <c r="A81" s="699"/>
      <c r="B81" s="699"/>
      <c r="C81" s="699"/>
      <c r="D81" s="699"/>
      <c r="E81" s="699"/>
    </row>
  </sheetData>
  <mergeCells count="16">
    <mergeCell ref="A49:B49"/>
    <mergeCell ref="C49:D49"/>
    <mergeCell ref="A5:E5"/>
    <mergeCell ref="A7:E7"/>
    <mergeCell ref="A25:E25"/>
    <mergeCell ref="A26:E26"/>
    <mergeCell ref="A28:A29"/>
    <mergeCell ref="B28:B29"/>
    <mergeCell ref="C28:C29"/>
    <mergeCell ref="D28:D29"/>
    <mergeCell ref="E28:E29"/>
    <mergeCell ref="A30:A33"/>
    <mergeCell ref="A34:A37"/>
    <mergeCell ref="A40:D40"/>
    <mergeCell ref="A41:B41"/>
    <mergeCell ref="C41:D41"/>
  </mergeCells>
  <pageMargins left="0.7" right="0.7" top="0.75" bottom="0.75" header="0.3" footer="0.3"/>
  <pageSetup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22</vt:i4>
      </vt:variant>
    </vt:vector>
  </HeadingPairs>
  <TitlesOfParts>
    <vt:vector size="46" baseType="lpstr">
      <vt:lpstr>INPUT</vt:lpstr>
      <vt:lpstr>Sheet1</vt:lpstr>
      <vt:lpstr>convert gps</vt:lpstr>
      <vt:lpstr>Check List</vt:lpstr>
      <vt:lpstr>App Sheet</vt:lpstr>
      <vt:lpstr>RFA</vt:lpstr>
      <vt:lpstr>ESR</vt:lpstr>
      <vt:lpstr>Photo GPS</vt:lpstr>
      <vt:lpstr>Suroundings</vt:lpstr>
      <vt:lpstr>0,30</vt:lpstr>
      <vt:lpstr>60,90</vt:lpstr>
      <vt:lpstr>120,150</vt:lpstr>
      <vt:lpstr>180,210</vt:lpstr>
      <vt:lpstr>240, 270</vt:lpstr>
      <vt:lpstr>300, 330</vt:lpstr>
      <vt:lpstr>RBS</vt:lpstr>
      <vt:lpstr>depan,belakang</vt:lpstr>
      <vt:lpstr>kiri,kanan</vt:lpstr>
      <vt:lpstr>Site Location</vt:lpstr>
      <vt:lpstr>site access</vt:lpstr>
      <vt:lpstr>PLN</vt:lpstr>
      <vt:lpstr>Site Situasi</vt:lpstr>
      <vt:lpstr>Peta dan Layout</vt:lpstr>
      <vt:lpstr>Sheet2</vt:lpstr>
      <vt:lpstr>'0,30'!Print_Area</vt:lpstr>
      <vt:lpstr>'120,150'!Print_Area</vt:lpstr>
      <vt:lpstr>'180,210'!Print_Area</vt:lpstr>
      <vt:lpstr>'240, 270'!Print_Area</vt:lpstr>
      <vt:lpstr>'300, 330'!Print_Area</vt:lpstr>
      <vt:lpstr>'60,90'!Print_Area</vt:lpstr>
      <vt:lpstr>'App Sheet'!Print_Area</vt:lpstr>
      <vt:lpstr>'depan,belakang'!Print_Area</vt:lpstr>
      <vt:lpstr>ESR!Print_Area</vt:lpstr>
      <vt:lpstr>INPUT!Print_Area</vt:lpstr>
      <vt:lpstr>'kiri,kanan'!Print_Area</vt:lpstr>
      <vt:lpstr>'Peta dan Layout'!Print_Area</vt:lpstr>
      <vt:lpstr>'Photo GPS'!Print_Area</vt:lpstr>
      <vt:lpstr>PLN!Print_Area</vt:lpstr>
      <vt:lpstr>RBS!Print_Area</vt:lpstr>
      <vt:lpstr>RFA!Print_Area</vt:lpstr>
      <vt:lpstr>Sheet2!Print_Area</vt:lpstr>
      <vt:lpstr>'site access'!Print_Area</vt:lpstr>
      <vt:lpstr>'Site Location'!Print_Area</vt:lpstr>
      <vt:lpstr>'Site Situasi'!Print_Area</vt:lpstr>
      <vt:lpstr>Suroundings!Print_Area</vt:lpstr>
      <vt:lpstr>ESR!Print_Titles</vt:lpstr>
    </vt:vector>
  </TitlesOfParts>
  <Company>PT. TOWER BERSAMA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FANANI</dc:creator>
  <cp:lastModifiedBy>BSU</cp:lastModifiedBy>
  <cp:lastPrinted>2022-08-18T05:05:49Z</cp:lastPrinted>
  <dcterms:created xsi:type="dcterms:W3CDTF">2005-03-24T00:06:55Z</dcterms:created>
  <dcterms:modified xsi:type="dcterms:W3CDTF">2022-09-26T08:42:23Z</dcterms:modified>
</cp:coreProperties>
</file>