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TO EXCEL\"/>
    </mc:Choice>
  </mc:AlternateContent>
  <xr:revisionPtr revIDLastSave="0" documentId="8_{3D9E0303-B016-436F-A38E-4DE20789249F}" xr6:coauthVersionLast="47" xr6:coauthVersionMax="47" xr10:uidLastSave="{00000000-0000-0000-0000-000000000000}"/>
  <bookViews>
    <workbookView xWindow="-120" yWindow="-120" windowWidth="20730" windowHeight="11040" xr2:uid="{3D57EBF6-06DE-4CA7-95B9-C9D4B0F46F62}"/>
  </bookViews>
  <sheets>
    <sheet name="Principal" sheetId="1" r:id="rId1"/>
    <sheet name="Janela Apoio" sheetId="2" r:id="rId2"/>
    <sheet name="Lembrete" sheetId="3" r:id="rId3"/>
  </sheets>
  <definedNames>
    <definedName name="Aporte">Principal!$F$9</definedName>
    <definedName name="Rendimento_Mensais">Principal!$F$11</definedName>
    <definedName name="Rendimentos_Carteira">Principal!$D$24</definedName>
    <definedName name="Salário">Principal!$D$23</definedName>
    <definedName name="Sugestão">Principal!$D$25</definedName>
    <definedName name="Taxa_Mensal">Principal!$F$11</definedName>
    <definedName name="Tempo">Principal!$F$10</definedName>
    <definedName name="Valor_Investir">Principal!$F$9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33" i="1"/>
  <c r="E34" i="1"/>
  <c r="E35" i="1"/>
  <c r="E36" i="1"/>
  <c r="E37" i="1"/>
  <c r="E32" i="1"/>
  <c r="H3" i="2"/>
  <c r="A15" i="2"/>
  <c r="A16" i="2"/>
  <c r="A17" i="2"/>
  <c r="A18" i="2"/>
  <c r="A19" i="2"/>
  <c r="A20" i="2"/>
  <c r="A10" i="2"/>
  <c r="A11" i="2"/>
  <c r="A12" i="2"/>
  <c r="A13" i="2"/>
  <c r="A14" i="2"/>
  <c r="A9" i="2"/>
  <c r="A4" i="2"/>
  <c r="A5" i="2"/>
  <c r="A6" i="2"/>
  <c r="A7" i="2"/>
  <c r="A8" i="2"/>
  <c r="A3" i="2"/>
  <c r="D25" i="1"/>
  <c r="F12" i="1"/>
  <c r="F13" i="1" s="1"/>
  <c r="E17" i="1"/>
  <c r="F17" i="1" s="1"/>
  <c r="E18" i="1"/>
  <c r="F18" i="1" s="1"/>
  <c r="E19" i="1"/>
  <c r="F19" i="1" s="1"/>
  <c r="E20" i="1"/>
  <c r="F20" i="1" s="1"/>
  <c r="E16" i="1"/>
  <c r="F16" i="1" s="1"/>
  <c r="G33" i="1" l="1"/>
  <c r="G32" i="1"/>
  <c r="G34" i="1"/>
  <c r="G36" i="1"/>
  <c r="G35" i="1"/>
  <c r="G37" i="1"/>
</calcChain>
</file>

<file path=xl/sharedStrings.xml><?xml version="1.0" encoding="utf-8"?>
<sst xmlns="http://schemas.openxmlformats.org/spreadsheetml/2006/main" count="73" uniqueCount="38">
  <si>
    <t xml:space="preserve">Objetivo </t>
  </si>
  <si>
    <t xml:space="preserve">Quanto investir por mês </t>
  </si>
  <si>
    <t xml:space="preserve">Taxa de rendimentos mensais </t>
  </si>
  <si>
    <t>Patrimônio acumulado</t>
  </si>
  <si>
    <t xml:space="preserve">Dividendos Mensais </t>
  </si>
  <si>
    <t xml:space="preserve">INVESTIMENTO MENSAL </t>
  </si>
  <si>
    <t>Criar um simulador simples de investimento</t>
  </si>
  <si>
    <t>CENÁRIOS</t>
  </si>
  <si>
    <t>2 ANOS</t>
  </si>
  <si>
    <t>5 ANOS</t>
  </si>
  <si>
    <t>10 ANOS</t>
  </si>
  <si>
    <t>20 ANOS</t>
  </si>
  <si>
    <t>30 ANOS</t>
  </si>
  <si>
    <t>DIVIDENDOS</t>
  </si>
  <si>
    <t>CONFIGURAÇÕES</t>
  </si>
  <si>
    <t>Salário</t>
  </si>
  <si>
    <t>Ren. Cart</t>
  </si>
  <si>
    <t>Sugestão</t>
  </si>
  <si>
    <t>Quanto tempo investindo</t>
  </si>
  <si>
    <t xml:space="preserve">Perfil </t>
  </si>
  <si>
    <t>Agressivo</t>
  </si>
  <si>
    <t>Valor a ser investido por mês</t>
  </si>
  <si>
    <t>Percentual Sugerido</t>
  </si>
  <si>
    <t>Valores</t>
  </si>
  <si>
    <t>Tipo de  FII</t>
  </si>
  <si>
    <t>PAPEL</t>
  </si>
  <si>
    <t>TIJOLO</t>
  </si>
  <si>
    <t>HIBRIDO</t>
  </si>
  <si>
    <t>FOF'S</t>
  </si>
  <si>
    <t>DESENVOLVIMENTO</t>
  </si>
  <si>
    <t>HOTELARIAS</t>
  </si>
  <si>
    <t>TIPOS DE FII</t>
  </si>
  <si>
    <t xml:space="preserve">PERFIL </t>
  </si>
  <si>
    <t>Conservador</t>
  </si>
  <si>
    <t>%</t>
  </si>
  <si>
    <t xml:space="preserve">CHAVE </t>
  </si>
  <si>
    <t>Moderado</t>
  </si>
  <si>
    <t>Moderado-PAPEL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</si>
</sst>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lgerian"/>
      <family val="5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rgb="FFFC9036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/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/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4">
    <xf numFmtId="0" fontId="0" fillId="0" borderId="0" xfId="0"/>
    <xf numFmtId="0" fontId="3" fillId="0" borderId="0" xfId="0" applyFont="1" applyFill="1"/>
    <xf numFmtId="0" fontId="6" fillId="5" borderId="2" xfId="0" applyFont="1" applyFill="1" applyBorder="1"/>
    <xf numFmtId="0" fontId="6" fillId="5" borderId="3" xfId="0" applyFont="1" applyFill="1" applyBorder="1"/>
    <xf numFmtId="0" fontId="6" fillId="5" borderId="4" xfId="0" applyFont="1" applyFill="1" applyBorder="1"/>
    <xf numFmtId="0" fontId="0" fillId="0" borderId="0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0" xfId="0" applyFont="1"/>
    <xf numFmtId="0" fontId="3" fillId="5" borderId="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8" fontId="0" fillId="3" borderId="11" xfId="0" applyNumberFormat="1" applyFill="1" applyBorder="1" applyAlignment="1">
      <alignment horizontal="center" vertical="center"/>
    </xf>
    <xf numFmtId="8" fontId="0" fillId="3" borderId="7" xfId="0" applyNumberFormat="1" applyFill="1" applyBorder="1" applyAlignment="1">
      <alignment horizontal="center" vertical="center"/>
    </xf>
    <xf numFmtId="0" fontId="3" fillId="6" borderId="2" xfId="0" applyFont="1" applyFill="1" applyBorder="1"/>
    <xf numFmtId="0" fontId="3" fillId="6" borderId="4" xfId="0" applyFont="1" applyFill="1" applyBorder="1"/>
    <xf numFmtId="16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8" fillId="0" borderId="0" xfId="0" applyFont="1"/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8" fontId="4" fillId="3" borderId="1" xfId="0" applyNumberFormat="1" applyFont="1" applyFill="1" applyBorder="1" applyAlignment="1">
      <alignment horizontal="center" vertical="center"/>
    </xf>
    <xf numFmtId="10" fontId="0" fillId="0" borderId="0" xfId="0" applyNumberFormat="1"/>
    <xf numFmtId="0" fontId="9" fillId="0" borderId="0" xfId="0" applyFont="1"/>
    <xf numFmtId="10" fontId="0" fillId="0" borderId="14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2" fillId="2" borderId="0" xfId="2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5" xfId="0" applyNumberFormat="1" applyBorder="1"/>
    <xf numFmtId="10" fontId="0" fillId="0" borderId="16" xfId="0" applyNumberFormat="1" applyBorder="1"/>
    <xf numFmtId="10" fontId="2" fillId="2" borderId="0" xfId="2" applyNumberFormat="1" applyAlignment="1">
      <alignment horizontal="center" vertical="center"/>
    </xf>
    <xf numFmtId="44" fontId="0" fillId="0" borderId="0" xfId="0" applyNumberFormat="1" applyBorder="1"/>
    <xf numFmtId="10" fontId="0" fillId="0" borderId="0" xfId="0" applyNumberFormat="1" applyBorder="1" applyAlignment="1">
      <alignment horizontal="center" vertical="center"/>
    </xf>
    <xf numFmtId="0" fontId="0" fillId="3" borderId="9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4" fillId="0" borderId="0" xfId="0" applyFont="1" applyBorder="1" applyAlignment="1">
      <alignment horizontal="left"/>
    </xf>
    <xf numFmtId="0" fontId="10" fillId="4" borderId="0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/>
    <xf numFmtId="0" fontId="4" fillId="0" borderId="22" xfId="0" applyFont="1" applyBorder="1" applyAlignment="1">
      <alignment horizontal="left"/>
    </xf>
    <xf numFmtId="0" fontId="0" fillId="0" borderId="23" xfId="0" applyBorder="1"/>
    <xf numFmtId="0" fontId="0" fillId="0" borderId="22" xfId="0" applyBorder="1"/>
    <xf numFmtId="0" fontId="10" fillId="4" borderId="22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4" fontId="0" fillId="0" borderId="2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0" fontId="0" fillId="0" borderId="25" xfId="0" applyNumberFormat="1" applyBorder="1" applyAlignment="1">
      <alignment horizontal="center" vertical="center"/>
    </xf>
    <xf numFmtId="44" fontId="0" fillId="0" borderId="26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4" fontId="0" fillId="0" borderId="20" xfId="0" applyNumberFormat="1" applyBorder="1" applyAlignment="1">
      <alignment horizont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FFFF33"/>
      <color rgb="FFFC9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377367634508673E-2"/>
          <c:y val="0.17517071912082097"/>
          <c:w val="0.93955943172910195"/>
          <c:h val="0.66358487760701779"/>
        </c:manualLayout>
      </c:layout>
      <c:pie3DChart>
        <c:varyColors val="1"/>
        <c:ser>
          <c:idx val="0"/>
          <c:order val="0"/>
          <c:tx>
            <c:strRef>
              <c:f>Principal!$E$31</c:f>
              <c:strCache>
                <c:ptCount val="1"/>
                <c:pt idx="0">
                  <c:v>Percentual Sugerido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Principal!$E$32:$E$37</c:f>
              <c:numCache>
                <c:formatCode>0.00%</c:formatCode>
                <c:ptCount val="6"/>
                <c:pt idx="0">
                  <c:v>0.42</c:v>
                </c:pt>
                <c:pt idx="1">
                  <c:v>0.08</c:v>
                </c:pt>
                <c:pt idx="2">
                  <c:v>0.3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B-4E0C-BDAB-50439E6E7704}"/>
            </c:ext>
          </c:extLst>
        </c:ser>
        <c:ser>
          <c:idx val="1"/>
          <c:order val="1"/>
          <c:tx>
            <c:strRef>
              <c:f>Principal!$C$32:$C$37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D25B-4E0C-BDAB-50439E6E770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79375</xdr:colOff>
      <xdr:row>0</xdr:row>
      <xdr:rowOff>47626</xdr:rowOff>
    </xdr:from>
    <xdr:to>
      <xdr:col>6</xdr:col>
      <xdr:colOff>158749</xdr:colOff>
      <xdr:row>5</xdr:row>
      <xdr:rowOff>123826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8930501-B9CF-292F-6F40-4D22510564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6" t="-2" r="2588" b="-68"/>
        <a:stretch>
          <a:fillRect/>
        </a:stretch>
      </xdr:blipFill>
      <xdr:spPr>
        <a:xfrm>
          <a:off x="79375" y="47626"/>
          <a:ext cx="5849937" cy="10287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2</xdr:col>
      <xdr:colOff>992187</xdr:colOff>
      <xdr:row>37</xdr:row>
      <xdr:rowOff>156368</xdr:rowOff>
    </xdr:from>
    <xdr:to>
      <xdr:col>6</xdr:col>
      <xdr:colOff>334963</xdr:colOff>
      <xdr:row>49</xdr:row>
      <xdr:rowOff>7937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DC5397-1139-8557-A6B6-11BCDCE25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123825</xdr:rowOff>
    </xdr:from>
    <xdr:to>
      <xdr:col>18</xdr:col>
      <xdr:colOff>76200</xdr:colOff>
      <xdr:row>19</xdr:row>
      <xdr:rowOff>180975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241A2FB-578A-2113-89D1-BF75F7FBB40B}"/>
            </a:ext>
          </a:extLst>
        </xdr:cNvPr>
        <xdr:cNvSpPr txBox="1"/>
      </xdr:nvSpPr>
      <xdr:spPr>
        <a:xfrm>
          <a:off x="704850" y="123825"/>
          <a:ext cx="10344150" cy="3676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Sempre</a:t>
          </a:r>
          <a:r>
            <a:rPr lang="pt-BR" sz="1100" baseline="0"/>
            <a:t> que eu desejar fixar uma condição eu clico no F4 porque ele vai permanecer e quando eu arrastar não vai ter alteração. </a:t>
          </a:r>
        </a:p>
        <a:p>
          <a:r>
            <a:rPr lang="pt-BR" sz="1100" baseline="0"/>
            <a:t>Se eu quiser que a palavras que escrevi se repita nas abaixos eu seleciono o tanto e vou clicar em F2  e depois CTRL + ENTER.</a:t>
          </a:r>
        </a:p>
        <a:p>
          <a:r>
            <a:rPr lang="pt-BR" sz="1100" baseline="0"/>
            <a:t>Se eu quiser colocar opção de selecão igual do CONSERVADOR ETC : Dados &gt; Vai ter um icone que tem algo de validação vai estar do lado DIREITO próximo de Texto para coluna &gt; Validação de Dados &gt; Configuração &gt; Lista &gt; E vou colocar as opções no caso eu coloquei conforme orientações : CONSERVADOR  sempre ponto e virgula ; nos intervalo de cada palavra que preciso.</a:t>
          </a:r>
        </a:p>
        <a:p>
          <a:r>
            <a:rPr lang="pt-BR" sz="1100" baseline="0"/>
            <a:t>Quando precisar copiar apenas alguma coisa em especifico do meu "códigop" eu clico em CTRL + ALT + V  ( Vai abri um tela)</a:t>
          </a:r>
        </a:p>
        <a:p>
          <a:r>
            <a:rPr lang="pt-BR" sz="1100" baseline="0"/>
            <a:t>Quando eu quiser fazer o PROCV( vertical ou horizontal) Seleciono O nome principal no caso vai ser o MODERADO  na função</a:t>
          </a:r>
        </a:p>
        <a:p>
          <a:r>
            <a:rPr lang="pt-BR" sz="1100" baseline="0"/>
            <a:t>vou colocar = PROCV(G4; Seleciono a coluna todo e clico no F4 para fixar, depois eu coloco qual das colunas eu quero o retorno,</a:t>
          </a:r>
        </a:p>
        <a:p>
          <a:r>
            <a:rPr lang="pt-BR" sz="1100" baseline="0"/>
            <a:t>que no caso vai ser a PORCENTAGEM, e foi fim ele vai me perguntar se quero correspondencia aproximada ou exata. No caso </a:t>
          </a:r>
        </a:p>
        <a:p>
          <a:r>
            <a:rPr lang="pt-BR" sz="1100" baseline="0"/>
            <a:t>sempre quero EXATA e então vai clicar no FALSO  e ENTER). Estou usando ele também  com a minha primeira PRINCIPAL e ela </a:t>
          </a:r>
        </a:p>
        <a:p>
          <a:r>
            <a:rPr lang="pt-BR" sz="1100" baseline="0"/>
            <a:t>vai ter dados ligados com o Janela Apoio   </a:t>
          </a:r>
        </a:p>
        <a:p>
          <a:endParaRPr lang="pt-BR" sz="1100" baseline="0"/>
        </a:p>
        <a:p>
          <a:r>
            <a:rPr lang="pt-BR" sz="1100" baseline="0"/>
            <a:t>Depois da janela apoio eu cliquei na tabela e cliquei novamente no F4, pois a idéia é FIXAR, coloquei coluna 4 porque quero </a:t>
          </a:r>
        </a:p>
        <a:p>
          <a:r>
            <a:rPr lang="pt-BR" sz="1100" baseline="0"/>
            <a:t>o retorno e falso porque quero o valor EXATO. </a:t>
          </a:r>
          <a:endParaRPr lang="pt-BR" sz="1100"/>
        </a:p>
      </xdr:txBody>
    </xdr:sp>
    <xdr:clientData/>
  </xdr:twoCellAnchor>
  <xdr:twoCellAnchor editAs="oneCell">
    <xdr:from>
      <xdr:col>13</xdr:col>
      <xdr:colOff>180975</xdr:colOff>
      <xdr:row>5</xdr:row>
      <xdr:rowOff>9525</xdr:rowOff>
    </xdr:from>
    <xdr:to>
      <xdr:col>17</xdr:col>
      <xdr:colOff>381000</xdr:colOff>
      <xdr:row>15</xdr:row>
      <xdr:rowOff>21740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7CA5BDF-2550-A75E-3774-6048C7D6C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5775" y="962025"/>
          <a:ext cx="2638425" cy="1917215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9</xdr:row>
      <xdr:rowOff>171451</xdr:rowOff>
    </xdr:from>
    <xdr:to>
      <xdr:col>11</xdr:col>
      <xdr:colOff>600635</xdr:colOff>
      <xdr:row>11</xdr:row>
      <xdr:rowOff>85725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7AB2829-3A9D-1584-B719-D58507CBA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95650" y="1885951"/>
          <a:ext cx="4010585" cy="295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0BC6-C739-4DDE-83F7-E401A9294B66}">
  <dimension ref="B7:I42"/>
  <sheetViews>
    <sheetView showGridLines="0" tabSelected="1" zoomScaleNormal="100" workbookViewId="0">
      <selection activeCell="E28" sqref="E28"/>
    </sheetView>
  </sheetViews>
  <sheetFormatPr defaultColWidth="0" defaultRowHeight="15" x14ac:dyDescent="0.25"/>
  <cols>
    <col min="1" max="1" width="4.42578125" customWidth="1"/>
    <col min="2" max="2" width="10.140625" customWidth="1"/>
    <col min="3" max="3" width="20" customWidth="1"/>
    <col min="4" max="4" width="16.5703125" customWidth="1"/>
    <col min="5" max="5" width="21.28515625" customWidth="1"/>
    <col min="6" max="6" width="14.140625" style="10" customWidth="1"/>
    <col min="7" max="7" width="21.85546875" customWidth="1"/>
    <col min="8" max="8" width="9.140625" customWidth="1"/>
    <col min="10" max="16384" width="9.140625" hidden="1"/>
  </cols>
  <sheetData>
    <row r="7" spans="2:8" ht="15.75" x14ac:dyDescent="0.25">
      <c r="B7" s="26" t="s">
        <v>0</v>
      </c>
      <c r="C7" s="26" t="s">
        <v>6</v>
      </c>
      <c r="D7" s="26"/>
      <c r="E7" s="26"/>
    </row>
    <row r="8" spans="2:8" ht="17.25" x14ac:dyDescent="0.3">
      <c r="C8" s="2" t="s">
        <v>5</v>
      </c>
      <c r="D8" s="3"/>
      <c r="E8" s="4"/>
      <c r="F8" s="11"/>
      <c r="G8" s="1"/>
    </row>
    <row r="9" spans="2:8" x14ac:dyDescent="0.25">
      <c r="C9" s="7" t="s">
        <v>1</v>
      </c>
      <c r="D9" s="8"/>
      <c r="E9" s="9"/>
      <c r="F9" s="14">
        <v>372</v>
      </c>
    </row>
    <row r="10" spans="2:8" x14ac:dyDescent="0.25">
      <c r="C10" s="7" t="s">
        <v>18</v>
      </c>
      <c r="D10" s="8"/>
      <c r="E10" s="9"/>
      <c r="F10" s="12">
        <v>2</v>
      </c>
    </row>
    <row r="11" spans="2:8" x14ac:dyDescent="0.25">
      <c r="C11" s="7" t="s">
        <v>2</v>
      </c>
      <c r="D11" s="8"/>
      <c r="E11" s="9"/>
      <c r="F11" s="13">
        <v>1.0800000000000001E-2</v>
      </c>
    </row>
    <row r="12" spans="2:8" x14ac:dyDescent="0.25">
      <c r="C12" s="27" t="s">
        <v>3</v>
      </c>
      <c r="D12" s="28"/>
      <c r="E12" s="29"/>
      <c r="F12" s="33">
        <f>FV(Rendimento_Mensais,Tempo*12,F9*-1)</f>
        <v>10129.881281736352</v>
      </c>
    </row>
    <row r="13" spans="2:8" x14ac:dyDescent="0.25">
      <c r="C13" s="30" t="s">
        <v>4</v>
      </c>
      <c r="D13" s="31"/>
      <c r="E13" s="32"/>
      <c r="F13" s="33">
        <f>F12*1%</f>
        <v>101.29881281736353</v>
      </c>
      <c r="H13" s="5"/>
    </row>
    <row r="14" spans="2:8" x14ac:dyDescent="0.25">
      <c r="H14" s="5"/>
    </row>
    <row r="15" spans="2:8" ht="17.25" x14ac:dyDescent="0.3">
      <c r="C15" s="2" t="s">
        <v>7</v>
      </c>
      <c r="D15" s="3"/>
      <c r="E15" s="4"/>
      <c r="F15" s="17" t="s">
        <v>13</v>
      </c>
      <c r="H15" s="5"/>
    </row>
    <row r="16" spans="2:8" x14ac:dyDescent="0.25">
      <c r="B16" s="16">
        <v>2</v>
      </c>
      <c r="C16" s="54" t="s">
        <v>8</v>
      </c>
      <c r="D16" s="19"/>
      <c r="E16" s="20">
        <f>FV($F$1,B16*12,$F$9*-1)</f>
        <v>8928</v>
      </c>
      <c r="F16" s="33">
        <f>E16*Rendimento_Mensais</f>
        <v>96.42240000000001</v>
      </c>
      <c r="H16" s="5"/>
    </row>
    <row r="17" spans="2:8" x14ac:dyDescent="0.25">
      <c r="B17" s="16">
        <v>5</v>
      </c>
      <c r="C17" s="55" t="s">
        <v>9</v>
      </c>
      <c r="D17" s="19"/>
      <c r="E17" s="20">
        <f>FV($F$1,B17*12,$F$9*-1)</f>
        <v>22320</v>
      </c>
      <c r="F17" s="33">
        <f>E17*Rendimento_Mensais</f>
        <v>241.05600000000001</v>
      </c>
    </row>
    <row r="18" spans="2:8" x14ac:dyDescent="0.25">
      <c r="B18" s="16">
        <v>10</v>
      </c>
      <c r="C18" s="54" t="s">
        <v>10</v>
      </c>
      <c r="D18" s="19"/>
      <c r="E18" s="21">
        <f>FV($F$1,B18*12,$F$9*-1)</f>
        <v>44640</v>
      </c>
      <c r="F18" s="33">
        <f>E18*Rendimento_Mensais</f>
        <v>482.11200000000002</v>
      </c>
    </row>
    <row r="19" spans="2:8" x14ac:dyDescent="0.25">
      <c r="B19" s="16">
        <v>20</v>
      </c>
      <c r="C19" s="54" t="s">
        <v>11</v>
      </c>
      <c r="D19" s="19"/>
      <c r="E19" s="21">
        <f>FV($F$1,B19*12,$F$9*-1)</f>
        <v>89280</v>
      </c>
      <c r="F19" s="33">
        <f>E19*Rendimento_Mensais</f>
        <v>964.22400000000005</v>
      </c>
    </row>
    <row r="20" spans="2:8" x14ac:dyDescent="0.25">
      <c r="B20" s="16">
        <v>30</v>
      </c>
      <c r="C20" s="54" t="s">
        <v>12</v>
      </c>
      <c r="D20" s="19"/>
      <c r="E20" s="20">
        <f>FV($F$1,B20*12,$F$9*-1)</f>
        <v>133920</v>
      </c>
      <c r="F20" s="33">
        <f>E20*Rendimento_Mensais</f>
        <v>1446.336</v>
      </c>
    </row>
    <row r="21" spans="2:8" x14ac:dyDescent="0.25">
      <c r="E21" s="6"/>
    </row>
    <row r="22" spans="2:8" x14ac:dyDescent="0.25">
      <c r="C22" s="22" t="s">
        <v>14</v>
      </c>
      <c r="D22" s="23"/>
    </row>
    <row r="23" spans="2:8" x14ac:dyDescent="0.25">
      <c r="C23" s="15" t="s">
        <v>15</v>
      </c>
      <c r="D23" s="24">
        <v>1860</v>
      </c>
    </row>
    <row r="24" spans="2:8" x14ac:dyDescent="0.25">
      <c r="C24" s="15" t="s">
        <v>16</v>
      </c>
      <c r="D24" s="25">
        <v>0.01</v>
      </c>
    </row>
    <row r="25" spans="2:8" x14ac:dyDescent="0.25">
      <c r="C25" s="15" t="s">
        <v>17</v>
      </c>
      <c r="D25" s="24">
        <f>D23*20%</f>
        <v>372</v>
      </c>
    </row>
    <row r="27" spans="2:8" ht="15.75" thickBot="1" x14ac:dyDescent="0.3"/>
    <row r="28" spans="2:8" ht="15.75" thickTop="1" x14ac:dyDescent="0.25">
      <c r="B28" s="62"/>
      <c r="C28" s="58" t="s">
        <v>19</v>
      </c>
      <c r="D28" s="59"/>
      <c r="E28" s="59" t="s">
        <v>36</v>
      </c>
      <c r="F28" s="59"/>
      <c r="G28" s="60"/>
    </row>
    <row r="29" spans="2:8" x14ac:dyDescent="0.25">
      <c r="B29" s="62"/>
      <c r="C29" s="61" t="s">
        <v>21</v>
      </c>
      <c r="D29" s="56"/>
      <c r="E29" s="52">
        <f>Aporte</f>
        <v>372</v>
      </c>
      <c r="F29" s="18"/>
      <c r="G29" s="62"/>
    </row>
    <row r="30" spans="2:8" x14ac:dyDescent="0.25">
      <c r="B30" s="62"/>
      <c r="C30" s="63"/>
      <c r="D30" s="5"/>
      <c r="E30" s="5"/>
      <c r="F30" s="18"/>
      <c r="G30" s="62"/>
    </row>
    <row r="31" spans="2:8" x14ac:dyDescent="0.25">
      <c r="B31" s="62"/>
      <c r="C31" s="64" t="s">
        <v>24</v>
      </c>
      <c r="D31" s="57"/>
      <c r="E31" s="57" t="s">
        <v>22</v>
      </c>
      <c r="F31" s="57"/>
      <c r="G31" s="65" t="s">
        <v>23</v>
      </c>
    </row>
    <row r="32" spans="2:8" x14ac:dyDescent="0.25">
      <c r="B32" s="62"/>
      <c r="C32" s="66" t="s">
        <v>25</v>
      </c>
      <c r="D32" s="18"/>
      <c r="E32" s="53">
        <f>VLOOKUP($E$28&amp;"-"&amp;C32,'Janela Apoio'!$A:$D,4,FALSE)</f>
        <v>0.42</v>
      </c>
      <c r="F32" s="18"/>
      <c r="G32" s="67">
        <f>$E$29*E32</f>
        <v>156.23999999999998</v>
      </c>
      <c r="H32" s="18"/>
    </row>
    <row r="33" spans="2:8" x14ac:dyDescent="0.25">
      <c r="B33" s="62"/>
      <c r="C33" s="66" t="s">
        <v>26</v>
      </c>
      <c r="D33" s="18"/>
      <c r="E33" s="53">
        <f>VLOOKUP($E$28&amp;"-"&amp;C33,'Janela Apoio'!$A:$D,4,FALSE)</f>
        <v>0.08</v>
      </c>
      <c r="F33" s="18"/>
      <c r="G33" s="67">
        <f t="shared" ref="G33:G37" si="0">$E$29*E33</f>
        <v>29.76</v>
      </c>
      <c r="H33" s="18"/>
    </row>
    <row r="34" spans="2:8" x14ac:dyDescent="0.25">
      <c r="B34" s="62"/>
      <c r="C34" s="66" t="s">
        <v>27</v>
      </c>
      <c r="D34" s="18"/>
      <c r="E34" s="53">
        <f>VLOOKUP($E$28&amp;"-"&amp;C34,'Janela Apoio'!$A:$D,4,FALSE)</f>
        <v>0.3</v>
      </c>
      <c r="F34" s="18"/>
      <c r="G34" s="67">
        <f t="shared" si="0"/>
        <v>111.6</v>
      </c>
      <c r="H34" s="18"/>
    </row>
    <row r="35" spans="2:8" x14ac:dyDescent="0.25">
      <c r="B35" s="62"/>
      <c r="C35" s="66" t="s">
        <v>28</v>
      </c>
      <c r="D35" s="18"/>
      <c r="E35" s="53">
        <f>VLOOKUP($E$28&amp;"-"&amp;C35,'Janela Apoio'!$A:$D,4,FALSE)</f>
        <v>0.1</v>
      </c>
      <c r="F35" s="18"/>
      <c r="G35" s="67">
        <f t="shared" si="0"/>
        <v>37.200000000000003</v>
      </c>
      <c r="H35" s="18"/>
    </row>
    <row r="36" spans="2:8" x14ac:dyDescent="0.25">
      <c r="C36" s="66" t="s">
        <v>29</v>
      </c>
      <c r="D36" s="18"/>
      <c r="E36" s="53">
        <f>VLOOKUP($E$28&amp;"-"&amp;C36,'Janela Apoio'!$A:$D,4,FALSE)</f>
        <v>0.1</v>
      </c>
      <c r="F36" s="18"/>
      <c r="G36" s="67">
        <f t="shared" si="0"/>
        <v>37.200000000000003</v>
      </c>
      <c r="H36" s="18"/>
    </row>
    <row r="37" spans="2:8" ht="15.75" thickBot="1" x14ac:dyDescent="0.3">
      <c r="C37" s="68" t="s">
        <v>30</v>
      </c>
      <c r="D37" s="69"/>
      <c r="E37" s="70">
        <f>VLOOKUP($E$28&amp;"-"&amp;C37,'Janela Apoio'!$A:$D,4,FALSE)</f>
        <v>0</v>
      </c>
      <c r="F37" s="69"/>
      <c r="G37" s="71">
        <f t="shared" si="0"/>
        <v>0</v>
      </c>
      <c r="H37" s="18"/>
    </row>
    <row r="38" spans="2:8" ht="15.75" thickTop="1" x14ac:dyDescent="0.25">
      <c r="C38" s="18"/>
      <c r="D38" s="18"/>
      <c r="E38" s="72"/>
      <c r="F38" s="72"/>
      <c r="G38" s="73"/>
      <c r="H38" s="18"/>
    </row>
    <row r="39" spans="2:8" x14ac:dyDescent="0.25">
      <c r="C39" s="5"/>
      <c r="D39" s="5"/>
      <c r="E39" s="5"/>
      <c r="F39" s="18"/>
      <c r="G39" s="5"/>
    </row>
    <row r="40" spans="2:8" x14ac:dyDescent="0.25">
      <c r="D40" s="5"/>
      <c r="E40" s="5"/>
      <c r="F40" s="18"/>
      <c r="G40" s="5"/>
    </row>
    <row r="41" spans="2:8" x14ac:dyDescent="0.25">
      <c r="D41" s="5"/>
      <c r="E41" s="5"/>
      <c r="F41" s="18"/>
      <c r="G41" s="5"/>
    </row>
    <row r="42" spans="2:8" x14ac:dyDescent="0.25">
      <c r="D42" s="5"/>
      <c r="E42" s="5"/>
      <c r="F42" s="18"/>
      <c r="G42" s="5"/>
    </row>
  </sheetData>
  <phoneticPr fontId="7" type="noConversion"/>
  <dataValidations count="1">
    <dataValidation type="list" allowBlank="1" showInputMessage="1" showErrorMessage="1" sqref="E28" xr:uid="{FA6BB719-1410-4C0C-9FEC-3ADF9AC4C18B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96122-82FB-4699-A991-43C97000D584}">
  <dimension ref="A1:H21"/>
  <sheetViews>
    <sheetView workbookViewId="0">
      <selection activeCell="H3" sqref="H3"/>
    </sheetView>
  </sheetViews>
  <sheetFormatPr defaultRowHeight="15" x14ac:dyDescent="0.25"/>
  <cols>
    <col min="1" max="1" width="32" customWidth="1"/>
    <col min="2" max="2" width="14" customWidth="1"/>
    <col min="3" max="3" width="18.5703125" customWidth="1"/>
    <col min="4" max="4" width="9.42578125" style="34" customWidth="1"/>
    <col min="7" max="7" width="17.7109375" customWidth="1"/>
    <col min="8" max="8" width="33.5703125" customWidth="1"/>
  </cols>
  <sheetData>
    <row r="1" spans="1:8" ht="15" customHeight="1" thickBot="1" x14ac:dyDescent="0.3">
      <c r="B1" s="35"/>
      <c r="C1" s="35"/>
    </row>
    <row r="2" spans="1:8" s="10" customFormat="1" ht="16.5" thickTop="1" thickBot="1" x14ac:dyDescent="0.3">
      <c r="A2" s="39" t="s">
        <v>35</v>
      </c>
      <c r="B2" s="42" t="s">
        <v>32</v>
      </c>
      <c r="C2" s="42" t="s">
        <v>31</v>
      </c>
      <c r="D2" s="48" t="s">
        <v>23</v>
      </c>
      <c r="H2" s="10" t="s">
        <v>34</v>
      </c>
    </row>
    <row r="3" spans="1:8" s="10" customFormat="1" ht="15.75" thickTop="1" x14ac:dyDescent="0.25">
      <c r="A3" s="40" t="str">
        <f>B3&amp;"-"&amp;C3</f>
        <v>Conservador-PAPEL</v>
      </c>
      <c r="B3" s="40" t="s">
        <v>33</v>
      </c>
      <c r="C3" s="45" t="s">
        <v>25</v>
      </c>
      <c r="D3" s="36">
        <v>0.3</v>
      </c>
      <c r="G3" s="47" t="s">
        <v>37</v>
      </c>
      <c r="H3" s="51">
        <f>VLOOKUP(G3,$A:$D,4,)</f>
        <v>0.42</v>
      </c>
    </row>
    <row r="4" spans="1:8" s="10" customFormat="1" x14ac:dyDescent="0.25">
      <c r="A4" s="40" t="str">
        <f t="shared" ref="A4:A20" si="0">B4&amp;"-"&amp;C4</f>
        <v>Conservador-TIJOLO</v>
      </c>
      <c r="B4" s="40" t="s">
        <v>33</v>
      </c>
      <c r="C4" s="45" t="s">
        <v>26</v>
      </c>
      <c r="D4" s="37">
        <v>0.5</v>
      </c>
    </row>
    <row r="5" spans="1:8" s="10" customFormat="1" x14ac:dyDescent="0.25">
      <c r="A5" s="40" t="str">
        <f t="shared" si="0"/>
        <v>Conservador-HIBRIDO</v>
      </c>
      <c r="B5" s="40" t="s">
        <v>33</v>
      </c>
      <c r="C5" s="45" t="s">
        <v>27</v>
      </c>
      <c r="D5" s="37">
        <v>0.1</v>
      </c>
    </row>
    <row r="6" spans="1:8" s="10" customFormat="1" x14ac:dyDescent="0.25">
      <c r="A6" s="40" t="str">
        <f t="shared" si="0"/>
        <v>Conservador-FOF'S</v>
      </c>
      <c r="B6" s="40" t="s">
        <v>33</v>
      </c>
      <c r="C6" s="45" t="s">
        <v>28</v>
      </c>
      <c r="D6" s="37">
        <v>0.1</v>
      </c>
    </row>
    <row r="7" spans="1:8" s="10" customFormat="1" x14ac:dyDescent="0.25">
      <c r="A7" s="40" t="str">
        <f t="shared" si="0"/>
        <v>Conservador-DESENVOLVIMENTO</v>
      </c>
      <c r="B7" s="40" t="s">
        <v>33</v>
      </c>
      <c r="C7" s="45" t="s">
        <v>29</v>
      </c>
      <c r="D7" s="37">
        <v>0</v>
      </c>
    </row>
    <row r="8" spans="1:8" s="10" customFormat="1" ht="15.75" thickBot="1" x14ac:dyDescent="0.3">
      <c r="A8" s="41" t="str">
        <f t="shared" si="0"/>
        <v>Conservador-HOTELARIAS</v>
      </c>
      <c r="B8" s="41" t="s">
        <v>33</v>
      </c>
      <c r="C8" s="46" t="s">
        <v>30</v>
      </c>
      <c r="D8" s="38">
        <v>0</v>
      </c>
    </row>
    <row r="9" spans="1:8" ht="15.75" thickTop="1" x14ac:dyDescent="0.25">
      <c r="A9" s="40" t="str">
        <f t="shared" si="0"/>
        <v>Moderado-PAPEL</v>
      </c>
      <c r="B9" s="40" t="s">
        <v>36</v>
      </c>
      <c r="C9" s="45" t="s">
        <v>25</v>
      </c>
      <c r="D9" s="49">
        <v>0.42</v>
      </c>
    </row>
    <row r="10" spans="1:8" x14ac:dyDescent="0.25">
      <c r="A10" s="40" t="str">
        <f t="shared" si="0"/>
        <v>Moderado-TIJOLO</v>
      </c>
      <c r="B10" s="40" t="s">
        <v>36</v>
      </c>
      <c r="C10" s="45" t="s">
        <v>26</v>
      </c>
      <c r="D10" s="49">
        <v>0.08</v>
      </c>
    </row>
    <row r="11" spans="1:8" x14ac:dyDescent="0.25">
      <c r="A11" s="40" t="str">
        <f t="shared" si="0"/>
        <v>Moderado-HIBRIDO</v>
      </c>
      <c r="B11" s="40" t="s">
        <v>36</v>
      </c>
      <c r="C11" s="45" t="s">
        <v>27</v>
      </c>
      <c r="D11" s="49">
        <v>0.3</v>
      </c>
    </row>
    <row r="12" spans="1:8" x14ac:dyDescent="0.25">
      <c r="A12" s="40" t="str">
        <f t="shared" si="0"/>
        <v>Moderado-FOF'S</v>
      </c>
      <c r="B12" s="40" t="s">
        <v>36</v>
      </c>
      <c r="C12" s="45" t="s">
        <v>28</v>
      </c>
      <c r="D12" s="49">
        <v>0.1</v>
      </c>
    </row>
    <row r="13" spans="1:8" x14ac:dyDescent="0.25">
      <c r="A13" s="40" t="str">
        <f t="shared" si="0"/>
        <v>Moderado-DESENVOLVIMENTO</v>
      </c>
      <c r="B13" s="40" t="s">
        <v>36</v>
      </c>
      <c r="C13" s="45" t="s">
        <v>29</v>
      </c>
      <c r="D13" s="49">
        <v>0.1</v>
      </c>
    </row>
    <row r="14" spans="1:8" ht="14.25" customHeight="1" thickBot="1" x14ac:dyDescent="0.3">
      <c r="A14" s="41" t="str">
        <f t="shared" si="0"/>
        <v>Moderado-HOTELARIAS</v>
      </c>
      <c r="B14" s="41" t="s">
        <v>36</v>
      </c>
      <c r="C14" s="46" t="s">
        <v>30</v>
      </c>
      <c r="D14" s="50">
        <v>0</v>
      </c>
    </row>
    <row r="15" spans="1:8" ht="15.75" thickTop="1" x14ac:dyDescent="0.25">
      <c r="A15" s="40" t="str">
        <f t="shared" si="0"/>
        <v>Agressivo-PAPEL</v>
      </c>
      <c r="B15" s="40" t="s">
        <v>20</v>
      </c>
      <c r="C15" s="45" t="s">
        <v>25</v>
      </c>
      <c r="D15" s="49">
        <v>0.6</v>
      </c>
    </row>
    <row r="16" spans="1:8" x14ac:dyDescent="0.25">
      <c r="A16" s="40" t="str">
        <f t="shared" si="0"/>
        <v>Agressivo-TIJOLO</v>
      </c>
      <c r="B16" s="43" t="s">
        <v>20</v>
      </c>
      <c r="C16" s="45" t="s">
        <v>26</v>
      </c>
      <c r="D16" s="49">
        <v>0.1</v>
      </c>
    </row>
    <row r="17" spans="1:4" x14ac:dyDescent="0.25">
      <c r="A17" s="40" t="str">
        <f t="shared" si="0"/>
        <v>Agressivo-HIBRIDO</v>
      </c>
      <c r="B17" s="43" t="s">
        <v>20</v>
      </c>
      <c r="C17" s="45" t="s">
        <v>27</v>
      </c>
      <c r="D17" s="49">
        <v>0.1</v>
      </c>
    </row>
    <row r="18" spans="1:4" x14ac:dyDescent="0.25">
      <c r="A18" s="40" t="str">
        <f t="shared" si="0"/>
        <v>Agressivo-FOF'S</v>
      </c>
      <c r="B18" s="43" t="s">
        <v>20</v>
      </c>
      <c r="C18" s="45" t="s">
        <v>28</v>
      </c>
      <c r="D18" s="49">
        <v>0.02</v>
      </c>
    </row>
    <row r="19" spans="1:4" x14ac:dyDescent="0.25">
      <c r="A19" s="40" t="str">
        <f t="shared" si="0"/>
        <v>Agressivo-DESENVOLVIMENTO</v>
      </c>
      <c r="B19" s="43" t="s">
        <v>20</v>
      </c>
      <c r="C19" s="45" t="s">
        <v>29</v>
      </c>
      <c r="D19" s="49">
        <v>0.08</v>
      </c>
    </row>
    <row r="20" spans="1:4" ht="15.75" thickBot="1" x14ac:dyDescent="0.3">
      <c r="A20" s="41" t="str">
        <f t="shared" si="0"/>
        <v>Agressivo-HOTELARIAS</v>
      </c>
      <c r="B20" s="44" t="s">
        <v>20</v>
      </c>
      <c r="C20" s="46" t="s">
        <v>30</v>
      </c>
      <c r="D20" s="50">
        <v>0.1</v>
      </c>
    </row>
    <row r="21" spans="1:4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9455-A0E2-4BC0-AC34-3052062CF1B7}">
  <dimension ref="A1"/>
  <sheetViews>
    <sheetView workbookViewId="0">
      <selection activeCell="I22" sqref="I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8</vt:i4>
      </vt:variant>
    </vt:vector>
  </HeadingPairs>
  <TitlesOfParts>
    <vt:vector size="11" baseType="lpstr">
      <vt:lpstr>Principal</vt:lpstr>
      <vt:lpstr>Janela Apoio</vt:lpstr>
      <vt:lpstr>Lembrete</vt:lpstr>
      <vt:lpstr>Aporte</vt:lpstr>
      <vt:lpstr>Rendimento_Mensais</vt:lpstr>
      <vt:lpstr>Rendimentos_Carteira</vt:lpstr>
      <vt:lpstr>Salário</vt:lpstr>
      <vt:lpstr>Sugestão</vt:lpstr>
      <vt:lpstr>Taxa_Mensal</vt:lpstr>
      <vt:lpstr>Tempo</vt:lpstr>
      <vt:lpstr>Valor_Investir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2025-06-19T16:35:47Z</dcterms:created>
  <dcterms:modified xsi:type="dcterms:W3CDTF">2025-06-22T20:58:09Z</dcterms:modified>
</cp:coreProperties>
</file>