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fonso's Personal File\Kuliah\Skripsi\Asset\"/>
    </mc:Choice>
  </mc:AlternateContent>
  <xr:revisionPtr revIDLastSave="0" documentId="13_ncr:1_{D30A8757-A473-46C6-B990-6ECE87B92F6A}" xr6:coauthVersionLast="47" xr6:coauthVersionMax="47" xr10:uidLastSave="{00000000-0000-0000-0000-000000000000}"/>
  <bookViews>
    <workbookView xWindow="-120" yWindow="-120" windowWidth="20730" windowHeight="11040" xr2:uid="{1B411816-2BFD-424D-ACAE-92DCC872A342}"/>
  </bookViews>
  <sheets>
    <sheet name="Ani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H23" i="1"/>
  <c r="H10" i="1"/>
  <c r="O13" i="1"/>
  <c r="H34" i="1"/>
  <c r="H33" i="1"/>
  <c r="H32" i="1"/>
  <c r="H21" i="1"/>
  <c r="H20" i="1"/>
  <c r="H19" i="1"/>
  <c r="H8" i="1"/>
  <c r="H7" i="1"/>
  <c r="H6" i="1"/>
  <c r="I8" i="1"/>
  <c r="I7" i="1"/>
  <c r="I6" i="1"/>
  <c r="I34" i="1"/>
  <c r="I33" i="1"/>
  <c r="I32" i="1"/>
  <c r="I20" i="1"/>
  <c r="I21" i="1"/>
  <c r="I19" i="1"/>
  <c r="J34" i="1"/>
  <c r="J33" i="1"/>
  <c r="J32" i="1"/>
  <c r="J19" i="1"/>
  <c r="J21" i="1"/>
  <c r="J20" i="1"/>
  <c r="J7" i="1"/>
  <c r="J8" i="1"/>
  <c r="J6" i="1"/>
  <c r="J36" i="1" l="1"/>
  <c r="J10" i="1"/>
  <c r="I10" i="1"/>
  <c r="K7" i="1" s="1"/>
  <c r="M7" i="1" s="1"/>
  <c r="L8" i="1"/>
  <c r="N8" i="1" s="1"/>
  <c r="L19" i="1"/>
  <c r="N19" i="1" s="1"/>
  <c r="L32" i="1"/>
  <c r="N32" i="1" s="1"/>
  <c r="I23" i="1"/>
  <c r="L33" i="1"/>
  <c r="N33" i="1" s="1"/>
  <c r="L20" i="1"/>
  <c r="N20" i="1" s="1"/>
  <c r="J23" i="1"/>
  <c r="L21" i="1"/>
  <c r="N21" i="1" s="1"/>
  <c r="L34" i="1"/>
  <c r="N34" i="1" s="1"/>
  <c r="I36" i="1"/>
  <c r="L7" i="1"/>
  <c r="N7" i="1" s="1"/>
  <c r="L6" i="1"/>
  <c r="N6" i="1" s="1"/>
  <c r="N10" i="1" l="1"/>
  <c r="K21" i="1"/>
  <c r="M21" i="1" s="1"/>
  <c r="K20" i="1"/>
  <c r="M20" i="1" s="1"/>
  <c r="K6" i="1"/>
  <c r="O6" i="1" s="1"/>
  <c r="K19" i="1"/>
  <c r="O19" i="1" s="1"/>
  <c r="K32" i="1"/>
  <c r="M32" i="1" s="1"/>
  <c r="K34" i="1"/>
  <c r="M34" i="1" s="1"/>
  <c r="K8" i="1"/>
  <c r="M8" i="1" s="1"/>
  <c r="K33" i="1"/>
  <c r="M33" i="1" s="1"/>
  <c r="N23" i="1"/>
  <c r="N36" i="1"/>
  <c r="O7" i="1"/>
  <c r="O21" i="1" l="1"/>
  <c r="M6" i="1"/>
  <c r="O32" i="1"/>
  <c r="M36" i="1"/>
  <c r="O20" i="1"/>
  <c r="O23" i="1" s="1"/>
  <c r="O33" i="1"/>
  <c r="O8" i="1"/>
  <c r="O10" i="1" s="1"/>
  <c r="O34" i="1"/>
  <c r="M19" i="1"/>
  <c r="M23" i="1" s="1"/>
  <c r="M10" i="1"/>
  <c r="O36" i="1" l="1"/>
  <c r="O38" i="1" s="1"/>
  <c r="O39" i="1" s="1"/>
  <c r="O25" i="1"/>
  <c r="O26" i="1" s="1"/>
  <c r="O12" i="1"/>
</calcChain>
</file>

<file path=xl/sharedStrings.xml><?xml version="1.0" encoding="utf-8"?>
<sst xmlns="http://schemas.openxmlformats.org/spreadsheetml/2006/main" count="91" uniqueCount="25">
  <si>
    <t>Y</t>
  </si>
  <si>
    <t>Average</t>
  </si>
  <si>
    <t>X - Xavg</t>
  </si>
  <si>
    <t>Y  - Yavg</t>
  </si>
  <si>
    <t>(X - Xavg)^2</t>
  </si>
  <si>
    <t>(Y - Yavg)^2</t>
  </si>
  <si>
    <t>(X - Xavg) * (Y - Yavg)</t>
  </si>
  <si>
    <t>Total</t>
  </si>
  <si>
    <t>Januari</t>
  </si>
  <si>
    <t>Februari</t>
  </si>
  <si>
    <t>Maret</t>
  </si>
  <si>
    <t>Positif</t>
  </si>
  <si>
    <t>Correlation +</t>
  </si>
  <si>
    <t>Correlation -</t>
  </si>
  <si>
    <t xml:space="preserve">Anies Baswedan </t>
  </si>
  <si>
    <t>Ganjar Pranowo</t>
  </si>
  <si>
    <t>Prabowo Subianto</t>
  </si>
  <si>
    <t>Negatif</t>
  </si>
  <si>
    <t>Elektabilitas</t>
  </si>
  <si>
    <t>Korelasi Pearson</t>
  </si>
  <si>
    <t>Korelasi Sentimen Positif</t>
  </si>
  <si>
    <t>Korelasi Sentimen Negatif</t>
  </si>
  <si>
    <t>Bulan</t>
  </si>
  <si>
    <t>X +</t>
  </si>
  <si>
    <t>X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</si>
</sst>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0" fontId="0" fillId="0" borderId="0" xfId="0" applyNumberFormat="1"/>
    <xf numFmtId="10" fontId="3" fillId="0" borderId="0" xfId="0" applyNumberFormat="1" applyFont="1" applyAlignment="1">
      <alignment vertical="center" wrapText="1"/>
    </xf>
    <xf numFmtId="9" fontId="3" fillId="0" borderId="0" xfId="0" applyNumberFormat="1" applyFont="1" applyAlignment="1">
      <alignment vertical="center" wrapText="1"/>
    </xf>
    <xf numFmtId="0" fontId="2" fillId="0" borderId="0" xfId="0" applyFont="1"/>
    <xf numFmtId="10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0" fontId="0" fillId="0" borderId="1" xfId="0" applyNumberFormat="1" applyBorder="1"/>
    <xf numFmtId="0" fontId="2" fillId="0" borderId="1" xfId="0" applyFont="1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0" fontId="3" fillId="0" borderId="0" xfId="0" applyNumberFormat="1" applyFont="1" applyAlignment="1">
      <alignment vertical="center" wrapText="1"/>
    </xf>
    <xf numFmtId="9" fontId="3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2DB9A-17D5-408C-A6AA-FBD09288F2A7}">
  <dimension ref="B3:T41"/>
  <sheetViews>
    <sheetView tabSelected="1" topLeftCell="A7" workbookViewId="0">
      <selection activeCell="O13" sqref="O13"/>
    </sheetView>
  </sheetViews>
  <sheetFormatPr defaultRowHeight="15" x14ac:dyDescent="0.25"/>
  <cols>
    <col min="4" max="4" width="10.28515625" bestFit="1" customWidth="1"/>
    <col min="5" max="6" width="9.5703125" bestFit="1" customWidth="1"/>
    <col min="13" max="13" width="11.28515625" bestFit="1" customWidth="1"/>
    <col min="14" max="14" width="12.42578125" bestFit="1" customWidth="1"/>
    <col min="15" max="15" width="19.42578125" bestFit="1" customWidth="1"/>
    <col min="17" max="17" width="8.42578125" bestFit="1" customWidth="1"/>
    <col min="18" max="18" width="7.140625" bestFit="1" customWidth="1"/>
    <col min="19" max="19" width="7.5703125" bestFit="1" customWidth="1"/>
    <col min="20" max="20" width="11.85546875" bestFit="1" customWidth="1"/>
  </cols>
  <sheetData>
    <row r="3" spans="2:20" x14ac:dyDescent="0.25">
      <c r="B3" t="s">
        <v>14</v>
      </c>
    </row>
    <row r="5" spans="2:20" x14ac:dyDescent="0.25">
      <c r="C5" t="s">
        <v>11</v>
      </c>
      <c r="D5" t="s">
        <v>17</v>
      </c>
      <c r="H5" t="s">
        <v>24</v>
      </c>
      <c r="I5" t="s">
        <v>23</v>
      </c>
      <c r="J5" t="s">
        <v>0</v>
      </c>
      <c r="K5" t="s">
        <v>2</v>
      </c>
      <c r="L5" t="s">
        <v>3</v>
      </c>
      <c r="M5" t="s">
        <v>4</v>
      </c>
      <c r="N5" t="s">
        <v>5</v>
      </c>
      <c r="O5" t="s">
        <v>6</v>
      </c>
      <c r="Q5" s="9"/>
      <c r="R5" s="9" t="s">
        <v>11</v>
      </c>
      <c r="S5" s="9" t="s">
        <v>17</v>
      </c>
      <c r="T5" s="9" t="s">
        <v>18</v>
      </c>
    </row>
    <row r="6" spans="2:20" x14ac:dyDescent="0.25">
      <c r="B6" t="s">
        <v>8</v>
      </c>
      <c r="C6">
        <v>845</v>
      </c>
      <c r="D6">
        <v>114</v>
      </c>
      <c r="H6">
        <f>D6/SUM(C6:D6)</f>
        <v>0.11887382690302398</v>
      </c>
      <c r="I6">
        <f>C6/SUM(C6:D6)</f>
        <v>0.88112617309697605</v>
      </c>
      <c r="J6" s="1">
        <f>C10</f>
        <v>0.15</v>
      </c>
      <c r="K6">
        <f>I6-$I$10</f>
        <v>-2.1297953235794753E-2</v>
      </c>
      <c r="L6" s="1">
        <f>J6-$J$10</f>
        <v>-3.4833333333333327E-2</v>
      </c>
      <c r="M6">
        <f>POWER(K6,2)</f>
        <v>4.5360281203410022E-4</v>
      </c>
      <c r="N6">
        <f>POWER(L6,2)</f>
        <v>1.2133611111111106E-3</v>
      </c>
      <c r="O6">
        <f>K6*L6</f>
        <v>7.4187870438018381E-4</v>
      </c>
      <c r="Q6" s="9" t="s">
        <v>8</v>
      </c>
      <c r="R6" s="8">
        <v>0.88112617309697605</v>
      </c>
      <c r="S6" s="8">
        <v>0.11887382690302398</v>
      </c>
      <c r="T6" s="8">
        <v>0.15</v>
      </c>
    </row>
    <row r="7" spans="2:20" x14ac:dyDescent="0.25">
      <c r="B7" t="s">
        <v>9</v>
      </c>
      <c r="C7">
        <v>945</v>
      </c>
      <c r="D7">
        <v>97</v>
      </c>
      <c r="H7">
        <f t="shared" ref="H7:H8" si="0">D7/SUM(C7:D7)</f>
        <v>9.3090211132437622E-2</v>
      </c>
      <c r="I7">
        <f t="shared" ref="I7:I8" si="1">C7/SUM(C7:D7)</f>
        <v>0.90690978886756235</v>
      </c>
      <c r="J7" s="1">
        <f t="shared" ref="J7:J8" si="2">C11</f>
        <v>0.16949999999999998</v>
      </c>
      <c r="K7">
        <f>I7-$I$10</f>
        <v>4.4856625347915458E-3</v>
      </c>
      <c r="L7" s="1">
        <f>J7-$J$10</f>
        <v>-1.5333333333333338E-2</v>
      </c>
      <c r="M7">
        <f t="shared" ref="M7:M8" si="3">POWER(K7,2)</f>
        <v>2.0121168376032517E-5</v>
      </c>
      <c r="N7">
        <f t="shared" ref="N7:N8" si="4">POWER(L7,2)</f>
        <v>2.3511111111111126E-4</v>
      </c>
      <c r="O7">
        <f t="shared" ref="O7:O8" si="5">K7*L7</f>
        <v>-6.878015886680372E-5</v>
      </c>
      <c r="Q7" s="9" t="s">
        <v>9</v>
      </c>
      <c r="R7" s="8">
        <v>0.90690978886756235</v>
      </c>
      <c r="S7" s="8">
        <v>9.3090211132437622E-2</v>
      </c>
      <c r="T7" s="8">
        <v>0.16949999999999998</v>
      </c>
    </row>
    <row r="8" spans="2:20" x14ac:dyDescent="0.25">
      <c r="B8" t="s">
        <v>10</v>
      </c>
      <c r="C8">
        <v>626</v>
      </c>
      <c r="D8">
        <v>55</v>
      </c>
      <c r="H8">
        <f t="shared" si="0"/>
        <v>8.0763582966226141E-2</v>
      </c>
      <c r="I8">
        <f t="shared" si="1"/>
        <v>0.9192364170337739</v>
      </c>
      <c r="J8" s="1">
        <f t="shared" si="2"/>
        <v>0.23500000000000001</v>
      </c>
      <c r="K8">
        <f>I8-$I$10</f>
        <v>1.6812290701003096E-2</v>
      </c>
      <c r="L8" s="1">
        <f>J8-$J$10</f>
        <v>5.0166666666666693E-2</v>
      </c>
      <c r="M8">
        <f t="shared" si="3"/>
        <v>2.8265311861503517E-4</v>
      </c>
      <c r="N8">
        <f t="shared" si="4"/>
        <v>2.5166944444444473E-3</v>
      </c>
      <c r="O8">
        <f t="shared" si="5"/>
        <v>8.4341658350032243E-4</v>
      </c>
      <c r="Q8" s="9" t="s">
        <v>10</v>
      </c>
      <c r="R8" s="8">
        <v>0.9192364170337739</v>
      </c>
      <c r="S8" s="8">
        <v>8.0763582966226141E-2</v>
      </c>
      <c r="T8" s="8">
        <v>0.23500000000000001</v>
      </c>
    </row>
    <row r="10" spans="2:20" ht="15.75" x14ac:dyDescent="0.25">
      <c r="B10" t="s">
        <v>8</v>
      </c>
      <c r="C10" s="1">
        <v>0.15</v>
      </c>
      <c r="D10" s="1"/>
      <c r="E10" s="2"/>
      <c r="F10" s="2"/>
      <c r="G10" t="s">
        <v>1</v>
      </c>
      <c r="H10">
        <f>AVERAGE(H6:H8)</f>
        <v>9.7575873667229251E-2</v>
      </c>
      <c r="I10">
        <f>AVERAGE(I6:I8)</f>
        <v>0.9024241263327708</v>
      </c>
      <c r="J10">
        <f>AVERAGE(J6:J8)</f>
        <v>0.18483333333333332</v>
      </c>
      <c r="K10" s="11" t="s">
        <v>7</v>
      </c>
      <c r="L10" s="11"/>
      <c r="M10">
        <f>SUM(M6:M8)</f>
        <v>7.5637709902516797E-4</v>
      </c>
      <c r="N10">
        <f>SUM(N6:N8)</f>
        <v>3.9651666666666689E-3</v>
      </c>
      <c r="O10">
        <f>SUM(O6:O8)</f>
        <v>1.5165151290137025E-3</v>
      </c>
    </row>
    <row r="11" spans="2:20" x14ac:dyDescent="0.25">
      <c r="B11" t="s">
        <v>9</v>
      </c>
      <c r="C11" s="1">
        <v>0.16949999999999998</v>
      </c>
      <c r="D11" s="1"/>
      <c r="E11" s="13"/>
      <c r="F11" s="14"/>
      <c r="G11" s="13"/>
      <c r="Q11" s="12" t="s">
        <v>19</v>
      </c>
      <c r="R11" s="12"/>
    </row>
    <row r="12" spans="2:20" ht="15" customHeight="1" x14ac:dyDescent="0.25">
      <c r="B12" t="s">
        <v>10</v>
      </c>
      <c r="C12" s="1">
        <v>0.23500000000000001</v>
      </c>
      <c r="D12" s="1"/>
      <c r="E12" s="13"/>
      <c r="F12" s="14"/>
      <c r="G12" s="13"/>
      <c r="N12" s="4" t="s">
        <v>12</v>
      </c>
      <c r="O12" s="4">
        <f>O10/(SQRT(M10) * SQRT(N10))</f>
        <v>0.87568283815656922</v>
      </c>
      <c r="Q12" s="7" t="s">
        <v>20</v>
      </c>
      <c r="R12" s="10">
        <v>0.87568283815656922</v>
      </c>
    </row>
    <row r="13" spans="2:20" ht="15" customHeight="1" x14ac:dyDescent="0.25">
      <c r="E13" s="2"/>
      <c r="F13" s="2"/>
      <c r="G13" s="2"/>
      <c r="N13" s="4" t="s">
        <v>13</v>
      </c>
      <c r="O13" s="4">
        <f>CORREL(H6:H8,J6:J8)</f>
        <v>-0.87568283815656855</v>
      </c>
      <c r="Q13" s="7" t="s">
        <v>21</v>
      </c>
      <c r="R13" s="7">
        <v>-0.87568283815656922</v>
      </c>
    </row>
    <row r="14" spans="2:20" ht="15.75" x14ac:dyDescent="0.25">
      <c r="D14" s="2"/>
      <c r="E14" s="2"/>
      <c r="F14" s="2"/>
      <c r="G14" s="2"/>
    </row>
    <row r="15" spans="2:20" ht="15.75" x14ac:dyDescent="0.25">
      <c r="D15" s="2"/>
      <c r="E15" s="2"/>
      <c r="F15" s="2"/>
      <c r="G15" s="3"/>
      <c r="J15" s="1"/>
      <c r="L15" s="1"/>
    </row>
    <row r="16" spans="2:20" ht="15.75" x14ac:dyDescent="0.25">
      <c r="B16" t="s">
        <v>15</v>
      </c>
      <c r="D16" s="2"/>
      <c r="E16" s="2"/>
      <c r="F16" s="2"/>
      <c r="G16" s="2"/>
      <c r="J16" s="1"/>
      <c r="L16" s="1"/>
    </row>
    <row r="17" spans="2:20" ht="15.75" x14ac:dyDescent="0.25">
      <c r="D17" s="2"/>
      <c r="E17" s="2"/>
      <c r="J17" s="1"/>
      <c r="L17" s="1"/>
    </row>
    <row r="18" spans="2:20" ht="15" customHeight="1" x14ac:dyDescent="0.25">
      <c r="C18" t="s">
        <v>11</v>
      </c>
      <c r="D18" t="s">
        <v>17</v>
      </c>
      <c r="E18" s="3"/>
      <c r="H18" t="s">
        <v>24</v>
      </c>
      <c r="I18" t="s">
        <v>23</v>
      </c>
      <c r="J18" t="s">
        <v>0</v>
      </c>
      <c r="K18" t="s">
        <v>2</v>
      </c>
      <c r="L18" t="s">
        <v>3</v>
      </c>
      <c r="M18" t="s">
        <v>4</v>
      </c>
      <c r="N18" t="s">
        <v>5</v>
      </c>
      <c r="O18" t="s">
        <v>6</v>
      </c>
      <c r="Q18" s="9" t="s">
        <v>22</v>
      </c>
      <c r="R18" s="9" t="s">
        <v>11</v>
      </c>
      <c r="S18" s="9" t="s">
        <v>17</v>
      </c>
      <c r="T18" s="9" t="s">
        <v>18</v>
      </c>
    </row>
    <row r="19" spans="2:20" ht="15" customHeight="1" x14ac:dyDescent="0.25">
      <c r="B19" t="s">
        <v>8</v>
      </c>
      <c r="C19">
        <v>890</v>
      </c>
      <c r="D19" s="6">
        <v>35</v>
      </c>
      <c r="H19">
        <f>D19/SUM(C19:D19)</f>
        <v>3.783783783783784E-2</v>
      </c>
      <c r="I19">
        <f>C19/SUM(C19:D19)</f>
        <v>0.96216216216216222</v>
      </c>
      <c r="J19" s="1">
        <f>C23</f>
        <v>0.27579999999999999</v>
      </c>
      <c r="K19">
        <f>I19-$I$10</f>
        <v>5.9738035829391412E-2</v>
      </c>
      <c r="L19" s="1">
        <f>J19-$J$10</f>
        <v>9.0966666666666668E-2</v>
      </c>
      <c r="M19">
        <f>POWER(K19,2)</f>
        <v>3.5686329247536521E-3</v>
      </c>
      <c r="N19">
        <f>POWER(L19,2)</f>
        <v>8.2749344444444442E-3</v>
      </c>
      <c r="O19">
        <f>K19*L19</f>
        <v>5.4341699926136388E-3</v>
      </c>
      <c r="Q19" s="7" t="s">
        <v>8</v>
      </c>
      <c r="R19" s="8">
        <v>0.96216216216216222</v>
      </c>
      <c r="S19" s="8">
        <v>3.783783783783784E-2</v>
      </c>
      <c r="T19" s="8">
        <v>0.27579999999999999</v>
      </c>
    </row>
    <row r="20" spans="2:20" ht="15" customHeight="1" x14ac:dyDescent="0.25">
      <c r="B20" t="s">
        <v>9</v>
      </c>
      <c r="C20">
        <v>1083</v>
      </c>
      <c r="D20" s="6">
        <v>30</v>
      </c>
      <c r="H20">
        <f t="shared" ref="H20:H21" si="6">D20/SUM(C20:D20)</f>
        <v>2.6954177897574125E-2</v>
      </c>
      <c r="I20">
        <f t="shared" ref="I20:I21" si="7">C20/SUM(C20:D20)</f>
        <v>0.97304582210242585</v>
      </c>
      <c r="J20" s="1">
        <f t="shared" ref="J20:J21" si="8">C24</f>
        <v>0.23650000000000002</v>
      </c>
      <c r="K20">
        <f>I20-$I$10</f>
        <v>7.0621695769655046E-2</v>
      </c>
      <c r="L20" s="1">
        <f>J20-$J$10</f>
        <v>5.1666666666666694E-2</v>
      </c>
      <c r="M20">
        <f t="shared" ref="M20:M21" si="9">POWER(K20,2)</f>
        <v>4.9874239133817135E-3</v>
      </c>
      <c r="N20">
        <f t="shared" ref="N20:N21" si="10">POWER(L20,2)</f>
        <v>2.6694444444444474E-3</v>
      </c>
      <c r="O20">
        <f t="shared" ref="O20:O21" si="11">K20*L20</f>
        <v>3.6487876147655125E-3</v>
      </c>
      <c r="Q20" s="7" t="s">
        <v>9</v>
      </c>
      <c r="R20" s="8">
        <v>0.97304582210242585</v>
      </c>
      <c r="S20" s="8">
        <v>2.6954177897574125E-2</v>
      </c>
      <c r="T20" s="8">
        <v>0.23650000000000002</v>
      </c>
    </row>
    <row r="21" spans="2:20" ht="15.75" customHeight="1" x14ac:dyDescent="0.25">
      <c r="B21" t="s">
        <v>10</v>
      </c>
      <c r="C21">
        <v>1362</v>
      </c>
      <c r="D21" s="6">
        <v>82</v>
      </c>
      <c r="H21">
        <f t="shared" si="6"/>
        <v>5.6786703601108032E-2</v>
      </c>
      <c r="I21">
        <f t="shared" si="7"/>
        <v>0.94321329639889195</v>
      </c>
      <c r="J21" s="1">
        <f t="shared" si="8"/>
        <v>0.28825000000000001</v>
      </c>
      <c r="K21">
        <f>I21-$I$10</f>
        <v>4.078917006612115E-2</v>
      </c>
      <c r="L21" s="1">
        <f>J21-$J$10</f>
        <v>0.10341666666666668</v>
      </c>
      <c r="M21">
        <f t="shared" si="9"/>
        <v>1.6637563946829536E-3</v>
      </c>
      <c r="N21">
        <f t="shared" si="10"/>
        <v>1.0695006944444448E-2</v>
      </c>
      <c r="O21">
        <f t="shared" si="11"/>
        <v>4.2182800043380295E-3</v>
      </c>
      <c r="Q21" s="7" t="s">
        <v>10</v>
      </c>
      <c r="R21" s="8">
        <v>0.94321329639889195</v>
      </c>
      <c r="S21" s="8">
        <v>5.6786703601108032E-2</v>
      </c>
      <c r="T21" s="8">
        <v>0.28825000000000001</v>
      </c>
    </row>
    <row r="22" spans="2:20" ht="15.75" x14ac:dyDescent="0.25">
      <c r="D22" s="2"/>
      <c r="E22" s="2"/>
    </row>
    <row r="23" spans="2:20" ht="15.75" x14ac:dyDescent="0.25">
      <c r="B23" t="s">
        <v>8</v>
      </c>
      <c r="C23" s="1">
        <v>0.27579999999999999</v>
      </c>
      <c r="D23" s="2"/>
      <c r="E23" s="2"/>
      <c r="G23" t="s">
        <v>1</v>
      </c>
      <c r="H23">
        <f>AVERAGE(H19:H21)</f>
        <v>4.0526239778839998E-2</v>
      </c>
      <c r="I23">
        <f>AVERAGE(I19:I21)</f>
        <v>0.95947376022116015</v>
      </c>
      <c r="J23">
        <f>AVERAGE(J19:J21)</f>
        <v>0.26684999999999998</v>
      </c>
      <c r="K23" s="11" t="s">
        <v>7</v>
      </c>
      <c r="L23" s="11"/>
      <c r="M23">
        <f>SUM(M19:M21)</f>
        <v>1.021981323281832E-2</v>
      </c>
      <c r="N23">
        <f>SUM(N19:N21)</f>
        <v>2.1639385833333337E-2</v>
      </c>
      <c r="O23">
        <f>SUM(O19:O21)</f>
        <v>1.3301237611717181E-2</v>
      </c>
    </row>
    <row r="24" spans="2:20" ht="15.75" x14ac:dyDescent="0.25">
      <c r="B24" t="s">
        <v>9</v>
      </c>
      <c r="C24" s="1">
        <v>0.23650000000000002</v>
      </c>
      <c r="E24" s="2"/>
    </row>
    <row r="25" spans="2:20" ht="15" customHeight="1" x14ac:dyDescent="0.25">
      <c r="B25" t="s">
        <v>10</v>
      </c>
      <c r="C25" s="1">
        <v>0.28825000000000001</v>
      </c>
      <c r="E25" s="2"/>
      <c r="N25" s="4" t="s">
        <v>12</v>
      </c>
      <c r="O25" s="4">
        <f>O23/(SQRT(M23) * SQRT(N23))</f>
        <v>0.89443360304261832</v>
      </c>
      <c r="Q25" s="12" t="s">
        <v>19</v>
      </c>
      <c r="R25" s="12"/>
    </row>
    <row r="26" spans="2:20" ht="15" customHeight="1" x14ac:dyDescent="0.25">
      <c r="E26" s="2"/>
      <c r="N26" s="4" t="s">
        <v>13</v>
      </c>
      <c r="O26" s="4">
        <f>O25*-1</f>
        <v>-0.89443360304261832</v>
      </c>
      <c r="Q26" s="7" t="s">
        <v>20</v>
      </c>
      <c r="R26" s="10">
        <v>0.89443360304261832</v>
      </c>
    </row>
    <row r="27" spans="2:20" ht="15" customHeight="1" x14ac:dyDescent="0.25">
      <c r="E27" s="2"/>
      <c r="Q27" s="7" t="s">
        <v>21</v>
      </c>
      <c r="R27" s="7">
        <v>-0.89443360304261832</v>
      </c>
    </row>
    <row r="28" spans="2:20" ht="15.75" x14ac:dyDescent="0.25">
      <c r="E28" s="2"/>
      <c r="K28" s="11"/>
      <c r="L28" s="11"/>
    </row>
    <row r="29" spans="2:20" ht="15.75" x14ac:dyDescent="0.25">
      <c r="B29" t="s">
        <v>16</v>
      </c>
      <c r="E29" s="5"/>
    </row>
    <row r="30" spans="2:20" ht="15.75" x14ac:dyDescent="0.25">
      <c r="E30" s="5"/>
    </row>
    <row r="31" spans="2:20" x14ac:dyDescent="0.25">
      <c r="C31" t="s">
        <v>11</v>
      </c>
      <c r="D31" t="s">
        <v>17</v>
      </c>
      <c r="H31" t="s">
        <v>24</v>
      </c>
      <c r="I31" t="s">
        <v>23</v>
      </c>
      <c r="J31" t="s">
        <v>0</v>
      </c>
      <c r="K31" t="s">
        <v>2</v>
      </c>
      <c r="L31" t="s">
        <v>3</v>
      </c>
      <c r="M31" t="s">
        <v>4</v>
      </c>
      <c r="N31" t="s">
        <v>5</v>
      </c>
      <c r="O31" t="s">
        <v>6</v>
      </c>
      <c r="Q31" s="9"/>
      <c r="R31" s="9" t="s">
        <v>11</v>
      </c>
      <c r="S31" s="9" t="s">
        <v>17</v>
      </c>
      <c r="T31" s="9" t="s">
        <v>18</v>
      </c>
    </row>
    <row r="32" spans="2:20" x14ac:dyDescent="0.25">
      <c r="B32" t="s">
        <v>8</v>
      </c>
      <c r="C32">
        <v>1143</v>
      </c>
      <c r="D32">
        <v>11</v>
      </c>
      <c r="H32">
        <f>D32/SUM(C32:D32)</f>
        <v>9.5320623916811086E-3</v>
      </c>
      <c r="I32">
        <f>C32/SUM(C32:D32)</f>
        <v>0.99046793760831886</v>
      </c>
      <c r="J32" s="1">
        <f>C36</f>
        <v>0.21680000000000002</v>
      </c>
      <c r="K32">
        <f>I32-$I$10</f>
        <v>8.8043811275548056E-2</v>
      </c>
      <c r="L32" s="1">
        <f>J32-$J$10</f>
        <v>3.1966666666666699E-2</v>
      </c>
      <c r="M32">
        <f t="shared" ref="M32:N34" si="12">POWER(K32,2)</f>
        <v>7.7517127039243234E-3</v>
      </c>
      <c r="N32">
        <f t="shared" si="12"/>
        <v>1.0218677777777798E-3</v>
      </c>
      <c r="O32">
        <f>K32*L32</f>
        <v>2.8144671671083555E-3</v>
      </c>
      <c r="Q32" s="9" t="s">
        <v>8</v>
      </c>
      <c r="R32" s="8">
        <v>0.99046793760831886</v>
      </c>
      <c r="S32" s="8">
        <v>9.5320623916811086E-3</v>
      </c>
      <c r="T32" s="8">
        <v>0.21680000000000002</v>
      </c>
    </row>
    <row r="33" spans="2:20" x14ac:dyDescent="0.25">
      <c r="B33" t="s">
        <v>9</v>
      </c>
      <c r="C33">
        <v>1288</v>
      </c>
      <c r="D33">
        <v>10</v>
      </c>
      <c r="H33">
        <f t="shared" ref="H33:H34" si="13">D33/SUM(C33:D33)</f>
        <v>7.7041602465331279E-3</v>
      </c>
      <c r="I33">
        <f t="shared" ref="I33:I34" si="14">C33/SUM(C33:D33)</f>
        <v>0.99229583975346691</v>
      </c>
      <c r="J33" s="1">
        <f>C37</f>
        <v>0.24616666666666667</v>
      </c>
      <c r="K33">
        <f>I33-$I$10</f>
        <v>8.9871713420696109E-2</v>
      </c>
      <c r="L33" s="1">
        <f>J33-$J$10</f>
        <v>6.1333333333333351E-2</v>
      </c>
      <c r="M33">
        <f t="shared" si="12"/>
        <v>8.0769248731717286E-3</v>
      </c>
      <c r="N33">
        <f t="shared" si="12"/>
        <v>3.7617777777777801E-3</v>
      </c>
      <c r="O33">
        <f>K33*L33</f>
        <v>5.5121317564693628E-3</v>
      </c>
      <c r="Q33" s="9" t="s">
        <v>9</v>
      </c>
      <c r="R33" s="8">
        <v>0.99229583975346691</v>
      </c>
      <c r="S33" s="8">
        <v>7.7041602465331279E-3</v>
      </c>
      <c r="T33" s="8">
        <v>0.24616666666666667</v>
      </c>
    </row>
    <row r="34" spans="2:20" x14ac:dyDescent="0.25">
      <c r="B34" t="s">
        <v>10</v>
      </c>
      <c r="C34">
        <v>954</v>
      </c>
      <c r="D34">
        <v>2</v>
      </c>
      <c r="H34">
        <f t="shared" si="13"/>
        <v>2.0920502092050207E-3</v>
      </c>
      <c r="I34">
        <f t="shared" si="14"/>
        <v>0.997907949790795</v>
      </c>
      <c r="J34" s="1">
        <f>C38</f>
        <v>0.23119999999999999</v>
      </c>
      <c r="K34">
        <f>I34-$I$10</f>
        <v>9.5483823458024197E-2</v>
      </c>
      <c r="L34" s="1">
        <f>J34-$J$10</f>
        <v>4.6366666666666667E-2</v>
      </c>
      <c r="M34">
        <f t="shared" si="12"/>
        <v>9.1171605421631313E-3</v>
      </c>
      <c r="N34">
        <f t="shared" si="12"/>
        <v>2.1498677777777777E-3</v>
      </c>
      <c r="O34">
        <f>K34*L34</f>
        <v>4.4272666143370552E-3</v>
      </c>
      <c r="Q34" s="9" t="s">
        <v>10</v>
      </c>
      <c r="R34" s="8">
        <v>0.997907949790795</v>
      </c>
      <c r="S34" s="8">
        <v>2.0920502092050207E-3</v>
      </c>
      <c r="T34" s="8">
        <v>0.23119999999999999</v>
      </c>
    </row>
    <row r="36" spans="2:20" ht="15.75" x14ac:dyDescent="0.25">
      <c r="B36" t="s">
        <v>8</v>
      </c>
      <c r="C36" s="1">
        <v>0.21680000000000002</v>
      </c>
      <c r="F36" s="2"/>
      <c r="G36" t="s">
        <v>1</v>
      </c>
      <c r="H36">
        <f>AVERAGE(H32:H34)</f>
        <v>6.4427576158064192E-3</v>
      </c>
      <c r="I36">
        <f>AVERAGE(I32:I34)</f>
        <v>0.99355724238419363</v>
      </c>
      <c r="J36">
        <f>AVERAGE(J32:J34)</f>
        <v>0.23138888888888889</v>
      </c>
      <c r="K36" s="11" t="s">
        <v>7</v>
      </c>
      <c r="L36" s="11"/>
      <c r="M36">
        <f>SUM(M32:M34)</f>
        <v>2.4945798119259184E-2</v>
      </c>
      <c r="N36">
        <f>SUM(N32:N34)</f>
        <v>6.9335133333333372E-3</v>
      </c>
      <c r="O36">
        <f>SUM(O32:O34)</f>
        <v>1.2753865537914775E-2</v>
      </c>
    </row>
    <row r="37" spans="2:20" ht="15" customHeight="1" x14ac:dyDescent="0.25">
      <c r="B37" t="s">
        <v>9</v>
      </c>
      <c r="C37" s="1">
        <v>0.24616666666666667</v>
      </c>
      <c r="F37" s="3"/>
    </row>
    <row r="38" spans="2:20" ht="15" customHeight="1" x14ac:dyDescent="0.25">
      <c r="B38" t="s">
        <v>10</v>
      </c>
      <c r="C38" s="1">
        <v>0.23119999999999999</v>
      </c>
      <c r="F38" s="3"/>
      <c r="N38" s="4" t="s">
        <v>12</v>
      </c>
      <c r="O38" s="4">
        <f>O36/(SQRT(M36) * SQRT(N36))</f>
        <v>0.96976488593233079</v>
      </c>
      <c r="Q38" s="12" t="s">
        <v>19</v>
      </c>
      <c r="R38" s="12"/>
    </row>
    <row r="39" spans="2:20" ht="15.75" x14ac:dyDescent="0.25">
      <c r="F39" s="2"/>
      <c r="N39" s="4" t="s">
        <v>13</v>
      </c>
      <c r="O39" s="4">
        <f>O38*-1</f>
        <v>-0.96976488593233079</v>
      </c>
      <c r="Q39" s="7" t="s">
        <v>20</v>
      </c>
      <c r="R39" s="10">
        <v>0.96976488593233079</v>
      </c>
    </row>
    <row r="40" spans="2:20" ht="15.75" x14ac:dyDescent="0.25">
      <c r="F40" s="2"/>
      <c r="Q40" s="7" t="s">
        <v>21</v>
      </c>
      <c r="R40" s="10">
        <v>-0.96976488593233079</v>
      </c>
    </row>
    <row r="41" spans="2:20" ht="15.75" x14ac:dyDescent="0.25">
      <c r="F41" s="2"/>
    </row>
  </sheetData>
  <mergeCells count="10">
    <mergeCell ref="Q38:R38"/>
    <mergeCell ref="K36:L36"/>
    <mergeCell ref="E11:E12"/>
    <mergeCell ref="F11:F12"/>
    <mergeCell ref="G11:G12"/>
    <mergeCell ref="K10:L10"/>
    <mergeCell ref="K28:L28"/>
    <mergeCell ref="K23:L23"/>
    <mergeCell ref="Q11:R11"/>
    <mergeCell ref="Q25:R25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Alfonso</dc:creator>
  <cp:lastModifiedBy>Michael Alfonso</cp:lastModifiedBy>
  <dcterms:created xsi:type="dcterms:W3CDTF">2023-04-22T04:36:20Z</dcterms:created>
  <dcterms:modified xsi:type="dcterms:W3CDTF">2023-04-28T13:35:57Z</dcterms:modified>
</cp:coreProperties>
</file>