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338B628C-B4EB-4333-BE17-6469587787B8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بازار مسکن تهران" sheetId="11" r:id="rId1"/>
    <sheet name="1396 احمدی و شاداب فر" sheetId="1" r:id="rId2"/>
    <sheet name="1397 کاظمی و سیف اللهی" sheetId="2" r:id="rId3"/>
    <sheet name="1398 آرین پور و بهاری" sheetId="3" r:id="rId4"/>
    <sheet name="1399 صادقی و الماسی" sheetId="4" r:id="rId5"/>
    <sheet name="1400 سراج زاده و اعظمی" sheetId="5" r:id="rId6"/>
    <sheet name="1401 کمالیان و هندی" sheetId="6" r:id="rId7"/>
    <sheet name="1402 انصاری و غلامی" sheetId="7" r:id="rId8"/>
    <sheet name="1403 محمدی ترابی بازیار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1" l="1"/>
  <c r="P11" i="11"/>
  <c r="Q11" i="11"/>
  <c r="R11" i="11"/>
  <c r="S11" i="11"/>
  <c r="T11" i="11"/>
  <c r="U11" i="11"/>
  <c r="V11" i="11"/>
  <c r="W11" i="11"/>
  <c r="X11" i="11"/>
  <c r="Y11" i="11"/>
  <c r="N11" i="11"/>
  <c r="O10" i="11"/>
  <c r="P10" i="11"/>
  <c r="Q10" i="11"/>
  <c r="R10" i="11"/>
  <c r="S10" i="11"/>
  <c r="T10" i="11"/>
  <c r="U10" i="11"/>
  <c r="V10" i="11"/>
  <c r="W10" i="11"/>
  <c r="X10" i="11"/>
  <c r="Y10" i="11"/>
  <c r="N10" i="11"/>
  <c r="C10" i="11"/>
  <c r="D10" i="11"/>
  <c r="E10" i="11"/>
  <c r="F10" i="11"/>
  <c r="G10" i="11"/>
  <c r="H10" i="11"/>
  <c r="I10" i="11"/>
  <c r="J10" i="11"/>
  <c r="K10" i="11"/>
  <c r="L10" i="11"/>
  <c r="M10" i="11"/>
  <c r="B10" i="11"/>
  <c r="AA9" i="11"/>
  <c r="AB9" i="11"/>
  <c r="AC9" i="11"/>
  <c r="AD9" i="11"/>
  <c r="AE9" i="11"/>
  <c r="AF9" i="11"/>
  <c r="AG9" i="11"/>
  <c r="AH9" i="11"/>
  <c r="AI9" i="11"/>
  <c r="AJ9" i="11"/>
  <c r="AK9" i="11"/>
  <c r="Z9" i="11"/>
  <c r="O4" i="11"/>
  <c r="P4" i="11"/>
  <c r="Q4" i="11"/>
  <c r="R4" i="11"/>
  <c r="S4" i="11"/>
  <c r="T4" i="11"/>
  <c r="U4" i="11"/>
  <c r="V4" i="11"/>
  <c r="W4" i="11"/>
  <c r="X4" i="11"/>
  <c r="Y4" i="11"/>
  <c r="N4" i="11"/>
  <c r="C11" i="11"/>
  <c r="D11" i="11"/>
  <c r="E11" i="11"/>
  <c r="F11" i="11"/>
  <c r="G11" i="11"/>
  <c r="H11" i="11"/>
  <c r="I11" i="11"/>
  <c r="J11" i="11"/>
  <c r="K11" i="11"/>
  <c r="L11" i="11"/>
  <c r="M11" i="11"/>
  <c r="B11" i="11"/>
  <c r="C9" i="11"/>
  <c r="D9" i="11"/>
  <c r="E9" i="11"/>
  <c r="F9" i="11"/>
  <c r="G9" i="11"/>
  <c r="H9" i="11"/>
  <c r="I9" i="11"/>
  <c r="J9" i="11"/>
  <c r="K9" i="11"/>
  <c r="L9" i="11"/>
  <c r="M9" i="11"/>
  <c r="B9" i="11"/>
  <c r="CL9" i="11"/>
  <c r="CK9" i="11"/>
  <c r="CJ9" i="11"/>
  <c r="CI9" i="11"/>
  <c r="CH9" i="11"/>
  <c r="I5" i="8"/>
  <c r="BW11" i="11"/>
  <c r="BX11" i="11"/>
  <c r="BY11" i="11"/>
  <c r="BZ11" i="11"/>
  <c r="CA11" i="11"/>
  <c r="CB11" i="11"/>
  <c r="CC11" i="11"/>
  <c r="CD11" i="11"/>
  <c r="CE11" i="11"/>
  <c r="CF11" i="11"/>
  <c r="CG11" i="11"/>
  <c r="BV11" i="11"/>
  <c r="BW9" i="11"/>
  <c r="BX9" i="11"/>
  <c r="BY9" i="11"/>
  <c r="BZ9" i="11"/>
  <c r="CA9" i="11"/>
  <c r="CB9" i="11"/>
  <c r="CC9" i="11"/>
  <c r="CD9" i="11"/>
  <c r="CE9" i="11"/>
  <c r="CF9" i="11"/>
  <c r="CG9" i="11"/>
  <c r="BV9" i="11"/>
  <c r="BK11" i="11"/>
  <c r="BL11" i="11"/>
  <c r="BM11" i="11"/>
  <c r="BN11" i="11"/>
  <c r="BO11" i="11"/>
  <c r="BP11" i="11"/>
  <c r="BQ11" i="11"/>
  <c r="BR11" i="11"/>
  <c r="BS11" i="11"/>
  <c r="BT11" i="11"/>
  <c r="BU11" i="11"/>
  <c r="BJ11" i="11"/>
  <c r="BK9" i="11"/>
  <c r="BL9" i="11"/>
  <c r="BM9" i="11"/>
  <c r="BN9" i="11"/>
  <c r="BO9" i="11"/>
  <c r="BP9" i="11"/>
  <c r="BQ9" i="11"/>
  <c r="BR9" i="11"/>
  <c r="BS9" i="11"/>
  <c r="BT9" i="11"/>
  <c r="BU9" i="11"/>
  <c r="BJ9" i="11"/>
  <c r="AY11" i="11"/>
  <c r="AZ11" i="11"/>
  <c r="BA11" i="11"/>
  <c r="BB11" i="11"/>
  <c r="BC11" i="11"/>
  <c r="BD11" i="11"/>
  <c r="BE11" i="11"/>
  <c r="BF11" i="11"/>
  <c r="BG11" i="11"/>
  <c r="BH11" i="11"/>
  <c r="BI11" i="11"/>
  <c r="AX11" i="11"/>
  <c r="AM9" i="11"/>
  <c r="AN9" i="11"/>
  <c r="AO9" i="11"/>
  <c r="AP9" i="11"/>
  <c r="AQ9" i="11"/>
  <c r="AR9" i="11"/>
  <c r="AS9" i="11"/>
  <c r="AT9" i="11"/>
  <c r="AU9" i="11"/>
  <c r="AV9" i="11"/>
  <c r="AW9" i="11"/>
  <c r="AL9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K6" i="11" l="1"/>
  <c r="AJ6" i="11"/>
  <c r="AI6" i="11"/>
  <c r="AH6" i="11"/>
  <c r="AG6" i="11"/>
  <c r="AF6" i="11"/>
  <c r="AE6" i="11"/>
  <c r="AD6" i="11"/>
  <c r="AC6" i="11"/>
  <c r="AB6" i="11"/>
  <c r="AA6" i="11"/>
  <c r="J15" i="4"/>
  <c r="I15" i="4"/>
  <c r="D15" i="4"/>
  <c r="J14" i="4"/>
  <c r="I14" i="4"/>
  <c r="D14" i="4"/>
  <c r="J13" i="4"/>
  <c r="I13" i="4"/>
  <c r="D13" i="4"/>
  <c r="J12" i="4"/>
  <c r="I12" i="4"/>
  <c r="D12" i="4"/>
  <c r="J11" i="4"/>
  <c r="I11" i="4"/>
  <c r="D11" i="4"/>
  <c r="J10" i="4"/>
  <c r="I10" i="4"/>
  <c r="D10" i="4"/>
  <c r="J9" i="4"/>
  <c r="I9" i="4"/>
  <c r="D9" i="4"/>
  <c r="J8" i="4"/>
  <c r="I8" i="4"/>
  <c r="D8" i="4"/>
  <c r="J7" i="4"/>
  <c r="I7" i="4"/>
  <c r="D7" i="4"/>
  <c r="J6" i="4"/>
  <c r="I6" i="4"/>
  <c r="D6" i="4"/>
  <c r="J5" i="4"/>
  <c r="I5" i="4"/>
  <c r="D5" i="4"/>
  <c r="J4" i="4"/>
  <c r="I4" i="4"/>
  <c r="D4" i="4"/>
  <c r="K16" i="3" l="1"/>
  <c r="J16" i="3"/>
  <c r="I16" i="3"/>
  <c r="F16" i="3"/>
  <c r="K15" i="3"/>
  <c r="J15" i="3"/>
  <c r="I15" i="3"/>
  <c r="F15" i="3"/>
  <c r="K14" i="3"/>
  <c r="J14" i="3"/>
  <c r="I14" i="3"/>
  <c r="F14" i="3"/>
  <c r="K13" i="3"/>
  <c r="J13" i="3"/>
  <c r="I13" i="3"/>
  <c r="F13" i="3"/>
  <c r="K12" i="3"/>
  <c r="J12" i="3"/>
  <c r="I12" i="3"/>
  <c r="F12" i="3"/>
  <c r="K11" i="3"/>
  <c r="J11" i="3"/>
  <c r="I11" i="3"/>
  <c r="F11" i="3"/>
  <c r="K10" i="3"/>
  <c r="J10" i="3"/>
  <c r="I10" i="3"/>
  <c r="F10" i="3"/>
  <c r="K9" i="3"/>
  <c r="J9" i="3"/>
  <c r="I9" i="3"/>
  <c r="F9" i="3"/>
  <c r="K8" i="3"/>
  <c r="J8" i="3"/>
  <c r="I8" i="3"/>
  <c r="F8" i="3"/>
  <c r="K7" i="3"/>
  <c r="J7" i="3"/>
  <c r="I7" i="3"/>
  <c r="F7" i="3"/>
  <c r="K6" i="3"/>
  <c r="J6" i="3"/>
  <c r="I6" i="3"/>
  <c r="F6" i="3"/>
  <c r="K5" i="3"/>
  <c r="J5" i="3"/>
  <c r="I5" i="3"/>
  <c r="I6" i="8"/>
  <c r="I7" i="8"/>
  <c r="I8" i="8"/>
  <c r="I9" i="8"/>
  <c r="K9" i="8"/>
  <c r="J9" i="8"/>
  <c r="D9" i="8"/>
  <c r="K8" i="8"/>
  <c r="J8" i="8"/>
  <c r="D8" i="8"/>
  <c r="K7" i="8"/>
  <c r="J7" i="8"/>
  <c r="D7" i="8"/>
  <c r="K6" i="8"/>
  <c r="J6" i="8"/>
  <c r="D6" i="8"/>
  <c r="K5" i="8"/>
  <c r="J5" i="8"/>
  <c r="D5" i="8"/>
  <c r="F29" i="7" l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parsinr</author>
  </authors>
  <commentList>
    <comment ref="CH5" authorId="0" shapeId="0" xr:uid="{4CEE86EE-8091-49C2-AE9B-1645DA03DABF}">
      <text>
        <r>
          <rPr>
            <b/>
            <sz val="9"/>
            <color indexed="81"/>
            <rFont val="Tahoma"/>
            <family val="2"/>
          </rPr>
          <t>parsinr: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parsinr</author>
  </authors>
  <commentList>
    <comment ref="E5" authorId="0" shapeId="0" xr:uid="{0F484FED-2C7B-4BDA-A253-02CF826FE654}">
      <text>
        <r>
          <rPr>
            <b/>
            <sz val="9"/>
            <color indexed="81"/>
            <rFont val="Tahoma"/>
            <family val="2"/>
          </rPr>
          <t>parsinr: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<sst xmlns="http://schemas.openxmlformats.org/spreadsheetml/2006/main" count="288" uniqueCount="147">
  <si>
    <t>قیمت مسکن شهر تهران</t>
  </si>
  <si>
    <t>تعداد معاملات</t>
  </si>
  <si>
    <t>رشد تعداد معاملات</t>
  </si>
  <si>
    <t>شاخص اجاره</t>
  </si>
  <si>
    <t>رشد شاخص اجاره</t>
  </si>
  <si>
    <t>شاخص قیمت مصرف کننده(CPI)</t>
  </si>
  <si>
    <t>نسبت قیمت به اجاره P/R</t>
  </si>
  <si>
    <t>قیمت دلاری مسکنP/ER</t>
  </si>
  <si>
    <t>نرخ ارز(Exchange Rate)</t>
  </si>
  <si>
    <t>نسبت قیمت به شاخص مصرف کننده P/CPI</t>
  </si>
  <si>
    <t>ماه</t>
  </si>
  <si>
    <t>متوسط قیمت هر متر مربع (ریال)</t>
  </si>
  <si>
    <t>تعدادمعاملات</t>
  </si>
  <si>
    <t>رشد تعدادمعاملات</t>
  </si>
  <si>
    <t>نرخ ارز</t>
  </si>
  <si>
    <t>شاخص قیمت مصرف کننده</t>
  </si>
  <si>
    <t>نسبت قیمت به اجاره</t>
  </si>
  <si>
    <t>قیمت دلاری مسکن</t>
  </si>
  <si>
    <t>نسبت قیمت به شاخص مصرف کننده</t>
  </si>
  <si>
    <t>فروردین</t>
  </si>
  <si>
    <t>_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</si>
  <si>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</si>
  <si>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</si>
  <si>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</si>
  <si>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</si>
  <si>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</si>
  <si>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</si>
  <si>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</si>
  <si>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</si>
  <si>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</si>
  <si>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</si>
  <si>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</si>
  <si>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سال 1402</t>
  </si>
  <si>
    <t>متوسط قیمت مسکن شهر تهران</t>
  </si>
  <si>
    <t>رشد شاخص اجاره %</t>
  </si>
  <si>
    <t>نرخ ارز(Exchange Rate) میانگین روزانه تومان</t>
  </si>
  <si>
    <t xml:space="preserve">فروردین </t>
  </si>
  <si>
    <t xml:space="preserve">تیر </t>
  </si>
  <si>
    <t>ابان</t>
  </si>
  <si>
    <t>اذر</t>
  </si>
  <si>
    <t>سال1403</t>
  </si>
  <si>
    <t>قیمت مسکن شهر تهران هر متر مربع(میلیون ریال)</t>
  </si>
  <si>
    <t>تعداد معاملات(واحد مسکونی)</t>
  </si>
  <si>
    <t>شاخص اجاره(درصد)</t>
  </si>
  <si>
    <t>نرخ ارز(ریال)</t>
  </si>
  <si>
    <t>سال 1398</t>
  </si>
  <si>
    <t xml:space="preserve">سال1396 </t>
  </si>
  <si>
    <t>سال 1400</t>
  </si>
  <si>
    <t>سال 1399</t>
  </si>
  <si>
    <t>متوسط قیمت مسکن در شهر تهران</t>
  </si>
  <si>
    <t>P/ER</t>
  </si>
  <si>
    <t>سال 1401</t>
  </si>
  <si>
    <t>فروردین 96</t>
  </si>
  <si>
    <t>خرداد 96</t>
  </si>
  <si>
    <t>تیر 96</t>
  </si>
  <si>
    <t>شهریور 96</t>
  </si>
  <si>
    <t>آذر 96</t>
  </si>
  <si>
    <t>دی 96</t>
  </si>
  <si>
    <t>بهمن 96</t>
  </si>
  <si>
    <t>اسفند 96</t>
  </si>
  <si>
    <t>فروردین 97</t>
  </si>
  <si>
    <t>خرداد 97</t>
  </si>
  <si>
    <t>تیر 97</t>
  </si>
  <si>
    <t>مرداد 97</t>
  </si>
  <si>
    <t>شهریور 97</t>
  </si>
  <si>
    <t>مهر 97</t>
  </si>
  <si>
    <t>آبان 97</t>
  </si>
  <si>
    <t>آذر 97</t>
  </si>
  <si>
    <t>دی 97</t>
  </si>
  <si>
    <t>بهمن 97</t>
  </si>
  <si>
    <t>اسفند 97</t>
  </si>
  <si>
    <t>فروردین 98</t>
  </si>
  <si>
    <t>خرداد 98</t>
  </si>
  <si>
    <t>تیر 98</t>
  </si>
  <si>
    <t>مرداد 98</t>
  </si>
  <si>
    <t>شهریور 98</t>
  </si>
  <si>
    <t>مهر 98</t>
  </si>
  <si>
    <t>آبان 98</t>
  </si>
  <si>
    <t>آذر 98</t>
  </si>
  <si>
    <t>دی 98</t>
  </si>
  <si>
    <t>بهمن 98</t>
  </si>
  <si>
    <t>اسفند 98</t>
  </si>
  <si>
    <t>فروردین 99</t>
  </si>
  <si>
    <t>خرداد 99</t>
  </si>
  <si>
    <t>تیر 99</t>
  </si>
  <si>
    <t>مرداد 99</t>
  </si>
  <si>
    <t>شهریور 99</t>
  </si>
  <si>
    <t>مهر 99</t>
  </si>
  <si>
    <t>آبان 99</t>
  </si>
  <si>
    <t>آذر 99</t>
  </si>
  <si>
    <t>دی 99</t>
  </si>
  <si>
    <t>بهمن 99</t>
  </si>
  <si>
    <t>اسفند 99</t>
  </si>
  <si>
    <t>فروردین 100</t>
  </si>
  <si>
    <t>خرداد 100</t>
  </si>
  <si>
    <t>تیر 100</t>
  </si>
  <si>
    <t>مرداد 100</t>
  </si>
  <si>
    <t>شهریور 100</t>
  </si>
  <si>
    <t>مهر 100</t>
  </si>
  <si>
    <t>آبان 100</t>
  </si>
  <si>
    <t>آذر 100</t>
  </si>
  <si>
    <t>دی 100</t>
  </si>
  <si>
    <t>بهمن 100</t>
  </si>
  <si>
    <t>اسفند 100</t>
  </si>
  <si>
    <t>فروردین 101</t>
  </si>
  <si>
    <t>خرداد 101</t>
  </si>
  <si>
    <t>تیر 101</t>
  </si>
  <si>
    <t>مرداد 101</t>
  </si>
  <si>
    <t>شهریور 101</t>
  </si>
  <si>
    <t>مهر 101</t>
  </si>
  <si>
    <t>آبان 101</t>
  </si>
  <si>
    <t>آذر 101</t>
  </si>
  <si>
    <t>دی 101</t>
  </si>
  <si>
    <t>بهمن 101</t>
  </si>
  <si>
    <t>اسفند 101</t>
  </si>
  <si>
    <t>فروردین 102</t>
  </si>
  <si>
    <t>خرداد 102</t>
  </si>
  <si>
    <t>تیر 102</t>
  </si>
  <si>
    <t>مرداد 102</t>
  </si>
  <si>
    <t>شهریور 102</t>
  </si>
  <si>
    <t>مهر 102</t>
  </si>
  <si>
    <t>آبان 102</t>
  </si>
  <si>
    <t>آذر 102</t>
  </si>
  <si>
    <t>دی 102</t>
  </si>
  <si>
    <t>بهمن 102</t>
  </si>
  <si>
    <t>اسفند 102</t>
  </si>
  <si>
    <t>فروردین 103</t>
  </si>
  <si>
    <t>خرداد 103</t>
  </si>
  <si>
    <t>تیر 103</t>
  </si>
  <si>
    <t>اردیبهشت 96</t>
  </si>
  <si>
    <t xml:space="preserve">مرداد 96 </t>
  </si>
  <si>
    <t xml:space="preserve">مهر 96 </t>
  </si>
  <si>
    <t xml:space="preserve">آبان 96 </t>
  </si>
  <si>
    <t>اردیبهشت 97</t>
  </si>
  <si>
    <t>اردیبهشت 98</t>
  </si>
  <si>
    <t>اردیبهشت 99</t>
  </si>
  <si>
    <t>اردیبهشت 100</t>
  </si>
  <si>
    <t>اردیبهشت 101</t>
  </si>
  <si>
    <t>اردیبهشت 102</t>
  </si>
  <si>
    <t>اردیبهشت 103</t>
  </si>
  <si>
    <t>مرداد 103</t>
  </si>
  <si>
    <t>CPI</t>
  </si>
  <si>
    <t>P/R</t>
  </si>
  <si>
    <t>P/CPI</t>
  </si>
  <si>
    <t>قیمت(تومان)</t>
  </si>
  <si>
    <t>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</si>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</sst>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-_ ;_ * #,##0.00\-_ ;_ * &quot;-&quot;??_-_ ;_ @_ "/>
    <numFmt numFmtId="165" formatCode="0.0"/>
    <numFmt numFmtId="166" formatCode="0.000"/>
    <numFmt numFmtId="167" formatCode="0.0000"/>
    <numFmt numFmtId="168" formatCode="_-* #,##0_-;\-* #,##0_-;_-* &quot;-&quot;??_-;_-@_-"/>
    <numFmt numFmtId="169" formatCode="#,##0.000_);\(#,##0.000\)"/>
    <numFmt numFmtId="170" formatCode="0.0%"/>
    <numFmt numFmtId="171" formatCode="#,##0.0"/>
    <numFmt numFmtId="172" formatCode="[$-3000401]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B Nazanin"/>
      <charset val="178"/>
    </font>
    <font>
      <b/>
      <sz val="18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  <font>
      <b/>
      <i/>
      <sz val="14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i/>
      <sz val="10"/>
      <name val="Tahoma"/>
      <family val="2"/>
    </font>
    <font>
      <sz val="36"/>
      <name val="2  Titr"/>
      <charset val="178"/>
    </font>
    <font>
      <sz val="11"/>
      <color theme="0"/>
      <name val="Calibri"/>
      <family val="2"/>
      <charset val="178"/>
      <scheme val="minor"/>
    </font>
    <font>
      <sz val="14"/>
      <color theme="1"/>
      <name val="B Nazanin"/>
      <charset val="178"/>
    </font>
    <font>
      <b/>
      <sz val="20"/>
      <color theme="1"/>
      <name val="B Nazanin"/>
      <charset val="178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4"/>
      <name val="2  Titr"/>
      <charset val="178"/>
    </font>
    <font>
      <b/>
      <sz val="20"/>
      <color theme="1"/>
      <name val="2  Nazanin"/>
      <charset val="178"/>
    </font>
    <font>
      <sz val="18"/>
      <color theme="1"/>
      <name val="2  Titr"/>
      <charset val="178"/>
    </font>
    <font>
      <b/>
      <sz val="14"/>
      <color theme="1"/>
      <name val="2  Nazanin"/>
      <charset val="178"/>
    </font>
    <font>
      <sz val="22"/>
      <color theme="1"/>
      <name val="2  Titr"/>
      <charset val="178"/>
    </font>
    <font>
      <b/>
      <sz val="22"/>
      <color theme="1"/>
      <name val="B Nazanin"/>
      <charset val="178"/>
    </font>
    <font>
      <b/>
      <sz val="16"/>
      <color theme="1"/>
      <name val="B Nazanin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2  Nazanin"/>
      <charset val="178"/>
    </font>
    <font>
      <b/>
      <sz val="18"/>
      <color theme="1"/>
      <name val="2  Nazanin"/>
      <charset val="178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18" borderId="0" applyNumberFormat="0" applyBorder="0" applyAlignment="0" applyProtection="0"/>
    <xf numFmtId="0" fontId="1" fillId="0" borderId="0"/>
  </cellStyleXfs>
  <cellXfs count="18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9" fillId="15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2" fillId="3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 vertical="center"/>
    </xf>
    <xf numFmtId="10" fontId="2" fillId="7" borderId="1" xfId="2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0" fontId="8" fillId="7" borderId="1" xfId="2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0" fontId="2" fillId="7" borderId="1" xfId="2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 readingOrder="2"/>
    </xf>
    <xf numFmtId="165" fontId="11" fillId="0" borderId="3" xfId="0" applyNumberFormat="1" applyFont="1" applyBorder="1" applyAlignment="1">
      <alignment horizontal="center" vertical="center" readingOrder="2"/>
    </xf>
    <xf numFmtId="0" fontId="10" fillId="0" borderId="0" xfId="0" applyFont="1" applyAlignment="1">
      <alignment readingOrder="2"/>
    </xf>
    <xf numFmtId="0" fontId="12" fillId="17" borderId="4" xfId="0" applyFont="1" applyFill="1" applyBorder="1" applyAlignment="1">
      <alignment horizontal="center" vertical="center" readingOrder="2"/>
    </xf>
    <xf numFmtId="0" fontId="12" fillId="17" borderId="5" xfId="0" applyFont="1" applyFill="1" applyBorder="1" applyAlignment="1">
      <alignment horizontal="center" vertical="center" readingOrder="2"/>
    </xf>
    <xf numFmtId="165" fontId="13" fillId="0" borderId="6" xfId="0" applyNumberFormat="1" applyFont="1" applyBorder="1" applyAlignment="1">
      <alignment horizontal="right" vertical="center" readingOrder="2"/>
    </xf>
    <xf numFmtId="165" fontId="13" fillId="0" borderId="7" xfId="0" applyNumberFormat="1" applyFont="1" applyBorder="1" applyAlignment="1">
      <alignment horizontal="right" vertical="center" readingOrder="2"/>
    </xf>
    <xf numFmtId="165" fontId="13" fillId="0" borderId="8" xfId="0" applyNumberFormat="1" applyFont="1" applyBorder="1" applyAlignment="1">
      <alignment horizontal="right" vertical="center" readingOrder="2"/>
    </xf>
    <xf numFmtId="167" fontId="0" fillId="0" borderId="0" xfId="0" applyNumberFormat="1"/>
    <xf numFmtId="0" fontId="4" fillId="1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9" borderId="0" xfId="0" applyFont="1" applyFill="1"/>
    <xf numFmtId="0" fontId="18" fillId="10" borderId="1" xfId="0" applyFont="1" applyFill="1" applyBorder="1" applyAlignment="1">
      <alignment horizontal="center"/>
    </xf>
    <xf numFmtId="169" fontId="18" fillId="11" borderId="1" xfId="0" applyNumberFormat="1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170" fontId="18" fillId="7" borderId="1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/>
    </xf>
    <xf numFmtId="0" fontId="16" fillId="17" borderId="1" xfId="0" applyFont="1" applyFill="1" applyBorder="1"/>
    <xf numFmtId="2" fontId="18" fillId="7" borderId="1" xfId="0" applyNumberFormat="1" applyFont="1" applyFill="1" applyBorder="1"/>
    <xf numFmtId="168" fontId="18" fillId="17" borderId="1" xfId="1" applyNumberFormat="1" applyFont="1" applyFill="1" applyBorder="1"/>
    <xf numFmtId="0" fontId="22" fillId="4" borderId="1" xfId="0" applyFont="1" applyFill="1" applyBorder="1" applyAlignment="1">
      <alignment horizontal="center"/>
    </xf>
    <xf numFmtId="2" fontId="22" fillId="5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18" fillId="6" borderId="10" xfId="0" applyFont="1" applyFill="1" applyBorder="1" applyAlignment="1">
      <alignment horizontal="center"/>
    </xf>
    <xf numFmtId="2" fontId="18" fillId="7" borderId="10" xfId="0" applyNumberFormat="1" applyFont="1" applyFill="1" applyBorder="1"/>
    <xf numFmtId="168" fontId="18" fillId="17" borderId="10" xfId="1" applyNumberFormat="1" applyFont="1" applyFill="1" applyBorder="1"/>
    <xf numFmtId="0" fontId="22" fillId="10" borderId="1" xfId="0" applyFont="1" applyFill="1" applyBorder="1" applyAlignment="1">
      <alignment horizontal="center"/>
    </xf>
    <xf numFmtId="2" fontId="22" fillId="7" borderId="1" xfId="0" applyNumberFormat="1" applyFont="1" applyFill="1" applyBorder="1" applyAlignment="1">
      <alignment horizontal="center"/>
    </xf>
    <xf numFmtId="168" fontId="22" fillId="17" borderId="1" xfId="1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 applyAlignment="1">
      <alignment horizontal="center" vertical="center"/>
    </xf>
    <xf numFmtId="1" fontId="5" fillId="12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171" fontId="2" fillId="9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3" fontId="2" fillId="3" borderId="11" xfId="0" applyNumberFormat="1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3" fontId="2" fillId="8" borderId="11" xfId="0" applyNumberFormat="1" applyFont="1" applyFill="1" applyBorder="1" applyAlignment="1">
      <alignment horizontal="center" vertical="center"/>
    </xf>
    <xf numFmtId="171" fontId="2" fillId="9" borderId="11" xfId="0" applyNumberFormat="1" applyFont="1" applyFill="1" applyBorder="1" applyAlignment="1">
      <alignment horizontal="center" vertical="center"/>
    </xf>
    <xf numFmtId="4" fontId="2" fillId="10" borderId="11" xfId="0" applyNumberFormat="1" applyFont="1" applyFill="1" applyBorder="1" applyAlignment="1">
      <alignment horizontal="center" vertical="center"/>
    </xf>
    <xf numFmtId="3" fontId="2" fillId="11" borderId="11" xfId="0" applyNumberFormat="1" applyFont="1" applyFill="1" applyBorder="1" applyAlignment="1">
      <alignment horizontal="center" vertical="center"/>
    </xf>
    <xf numFmtId="1" fontId="2" fillId="12" borderId="1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3" fontId="2" fillId="19" borderId="0" xfId="0" applyNumberFormat="1" applyFont="1" applyFill="1" applyAlignment="1">
      <alignment horizontal="center" vertical="center"/>
    </xf>
    <xf numFmtId="2" fontId="2" fillId="19" borderId="0" xfId="0" applyNumberFormat="1" applyFont="1" applyFill="1" applyAlignment="1">
      <alignment horizontal="center" vertical="center"/>
    </xf>
    <xf numFmtId="165" fontId="2" fillId="19" borderId="0" xfId="0" applyNumberFormat="1" applyFont="1" applyFill="1" applyAlignment="1">
      <alignment horizontal="center" vertical="center"/>
    </xf>
    <xf numFmtId="3" fontId="4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1" fontId="5" fillId="19" borderId="0" xfId="0" applyNumberFormat="1" applyFont="1" applyFill="1" applyAlignment="1">
      <alignment horizontal="center" vertical="center"/>
    </xf>
    <xf numFmtId="171" fontId="2" fillId="19" borderId="0" xfId="0" applyNumberFormat="1" applyFont="1" applyFill="1" applyAlignment="1">
      <alignment horizontal="center" vertical="center"/>
    </xf>
    <xf numFmtId="4" fontId="2" fillId="19" borderId="0" xfId="0" applyNumberFormat="1" applyFont="1" applyFill="1" applyAlignment="1">
      <alignment horizontal="center" vertical="center"/>
    </xf>
    <xf numFmtId="1" fontId="2" fillId="19" borderId="0" xfId="0" applyNumberFormat="1" applyFont="1" applyFill="1" applyAlignment="1">
      <alignment horizontal="center" vertical="center"/>
    </xf>
    <xf numFmtId="4" fontId="26" fillId="5" borderId="1" xfId="0" applyNumberFormat="1" applyFont="1" applyFill="1" applyBorder="1" applyAlignment="1">
      <alignment horizontal="center" vertical="center" shrinkToFit="1"/>
    </xf>
    <xf numFmtId="4" fontId="26" fillId="4" borderId="1" xfId="0" applyNumberFormat="1" applyFont="1" applyFill="1" applyBorder="1" applyAlignment="1">
      <alignment horizontal="center" vertical="center" shrinkToFit="1"/>
    </xf>
    <xf numFmtId="0" fontId="26" fillId="10" borderId="1" xfId="0" applyFont="1" applyFill="1" applyBorder="1" applyAlignment="1">
      <alignment horizontal="center" vertical="center" shrinkToFit="1"/>
    </xf>
    <xf numFmtId="0" fontId="28" fillId="18" borderId="1" xfId="3" applyFont="1" applyBorder="1" applyAlignment="1">
      <alignment horizontal="center"/>
    </xf>
    <xf numFmtId="0" fontId="29" fillId="27" borderId="0" xfId="0" applyFont="1" applyFill="1" applyAlignment="1">
      <alignment horizontal="center"/>
    </xf>
    <xf numFmtId="0" fontId="29" fillId="18" borderId="1" xfId="3" applyFont="1" applyBorder="1" applyAlignment="1">
      <alignment horizontal="center"/>
    </xf>
    <xf numFmtId="0" fontId="30" fillId="11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4" fillId="2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24" fillId="21" borderId="1" xfId="0" applyFont="1" applyFill="1" applyBorder="1" applyAlignment="1">
      <alignment horizontal="center"/>
    </xf>
    <xf numFmtId="0" fontId="24" fillId="22" borderId="1" xfId="0" applyFont="1" applyFill="1" applyBorder="1" applyAlignment="1">
      <alignment horizontal="center"/>
    </xf>
    <xf numFmtId="0" fontId="24" fillId="23" borderId="1" xfId="0" applyFont="1" applyFill="1" applyBorder="1" applyAlignment="1">
      <alignment horizontal="center"/>
    </xf>
    <xf numFmtId="0" fontId="24" fillId="24" borderId="1" xfId="0" applyFont="1" applyFill="1" applyBorder="1" applyAlignment="1">
      <alignment horizontal="center"/>
    </xf>
    <xf numFmtId="0" fontId="24" fillId="2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26" borderId="1" xfId="0" applyFont="1" applyFill="1" applyBorder="1" applyAlignment="1">
      <alignment horizontal="center"/>
    </xf>
    <xf numFmtId="0" fontId="24" fillId="2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2" fontId="22" fillId="8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1" fillId="4" borderId="1" xfId="0" applyFont="1" applyFill="1" applyBorder="1"/>
    <xf numFmtId="0" fontId="31" fillId="5" borderId="1" xfId="0" applyFont="1" applyFill="1" applyBorder="1"/>
    <xf numFmtId="0" fontId="31" fillId="6" borderId="1" xfId="0" applyFont="1" applyFill="1" applyBorder="1"/>
    <xf numFmtId="0" fontId="31" fillId="7" borderId="1" xfId="0" applyFont="1" applyFill="1" applyBorder="1"/>
    <xf numFmtId="0" fontId="31" fillId="8" borderId="1" xfId="0" applyFont="1" applyFill="1" applyBorder="1"/>
    <xf numFmtId="0" fontId="31" fillId="9" borderId="1" xfId="0" applyFont="1" applyFill="1" applyBorder="1"/>
    <xf numFmtId="0" fontId="31" fillId="10" borderId="1" xfId="0" applyFont="1" applyFill="1" applyBorder="1"/>
    <xf numFmtId="0" fontId="31" fillId="11" borderId="1" xfId="0" applyFont="1" applyFill="1" applyBorder="1"/>
    <xf numFmtId="0" fontId="31" fillId="12" borderId="1" xfId="0" applyFont="1" applyFill="1" applyBorder="1"/>
    <xf numFmtId="0" fontId="1" fillId="0" borderId="0" xfId="4"/>
    <xf numFmtId="0" fontId="1" fillId="0" borderId="0" xfId="4" applyAlignment="1">
      <alignment horizontal="center"/>
    </xf>
    <xf numFmtId="2" fontId="0" fillId="0" borderId="0" xfId="0" applyNumberFormat="1"/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4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4" applyNumberFormat="1"/>
    <xf numFmtId="0" fontId="2" fillId="18" borderId="1" xfId="3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2" fillId="10" borderId="1" xfId="0" applyFont="1" applyFill="1" applyBorder="1" applyAlignment="1">
      <alignment horizontal="center" vertical="center" shrinkToFit="1"/>
    </xf>
    <xf numFmtId="0" fontId="2" fillId="20" borderId="1" xfId="0" applyFont="1" applyFill="1" applyBorder="1" applyAlignment="1">
      <alignment horizontal="center" vertical="center" shrinkToFit="1"/>
    </xf>
    <xf numFmtId="0" fontId="2" fillId="21" borderId="1" xfId="0" applyFont="1" applyFill="1" applyBorder="1" applyAlignment="1">
      <alignment horizontal="center" vertical="center" shrinkToFit="1"/>
    </xf>
    <xf numFmtId="0" fontId="2" fillId="22" borderId="1" xfId="0" applyFont="1" applyFill="1" applyBorder="1" applyAlignment="1">
      <alignment horizontal="center" vertical="center" shrinkToFit="1"/>
    </xf>
    <xf numFmtId="0" fontId="2" fillId="23" borderId="1" xfId="0" applyFont="1" applyFill="1" applyBorder="1" applyAlignment="1">
      <alignment horizontal="center" vertical="center" shrinkToFit="1"/>
    </xf>
    <xf numFmtId="0" fontId="2" fillId="24" borderId="1" xfId="0" applyFont="1" applyFill="1" applyBorder="1" applyAlignment="1">
      <alignment horizontal="center" vertical="center" shrinkToFit="1"/>
    </xf>
    <xf numFmtId="0" fontId="2" fillId="25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 shrinkToFit="1"/>
    </xf>
    <xf numFmtId="0" fontId="2" fillId="26" borderId="1" xfId="0" applyFont="1" applyFill="1" applyBorder="1" applyAlignment="1">
      <alignment horizontal="center" vertical="center" shrinkToFit="1"/>
    </xf>
    <xf numFmtId="0" fontId="27" fillId="18" borderId="1" xfId="3" applyFont="1" applyBorder="1" applyAlignment="1">
      <alignment horizontal="center" shrinkToFit="1"/>
    </xf>
    <xf numFmtId="3" fontId="26" fillId="2" borderId="1" xfId="0" applyNumberFormat="1" applyFont="1" applyFill="1" applyBorder="1" applyAlignment="1">
      <alignment horizontal="center" vertical="center" shrinkToFit="1"/>
    </xf>
    <xf numFmtId="0" fontId="26" fillId="21" borderId="1" xfId="0" applyFont="1" applyFill="1" applyBorder="1" applyAlignment="1">
      <alignment horizontal="center" vertical="center" shrinkToFit="1"/>
    </xf>
    <xf numFmtId="4" fontId="26" fillId="22" borderId="1" xfId="0" applyNumberFormat="1" applyFont="1" applyFill="1" applyBorder="1" applyAlignment="1">
      <alignment horizontal="center" vertical="center" shrinkToFit="1"/>
    </xf>
    <xf numFmtId="4" fontId="26" fillId="23" borderId="1" xfId="0" applyNumberFormat="1" applyFont="1" applyFill="1" applyBorder="1" applyAlignment="1">
      <alignment horizontal="center" vertical="center" shrinkToFit="1"/>
    </xf>
    <xf numFmtId="0" fontId="26" fillId="24" borderId="1" xfId="0" applyFont="1" applyFill="1" applyBorder="1" applyAlignment="1">
      <alignment horizontal="center" vertical="center" shrinkToFit="1"/>
    </xf>
    <xf numFmtId="4" fontId="26" fillId="25" borderId="1" xfId="0" applyNumberFormat="1" applyFont="1" applyFill="1" applyBorder="1" applyAlignment="1">
      <alignment horizontal="center" vertical="center" shrinkToFit="1"/>
    </xf>
    <xf numFmtId="4" fontId="26" fillId="26" borderId="1" xfId="0" applyNumberFormat="1" applyFont="1" applyFill="1" applyBorder="1" applyAlignment="1">
      <alignment horizontal="center" vertical="center" shrinkToFit="1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1" fillId="0" borderId="0" xfId="4" applyNumberFormat="1" applyAlignment="1">
      <alignment horizontal="center"/>
    </xf>
    <xf numFmtId="0" fontId="23" fillId="16" borderId="0" xfId="0" applyFont="1" applyFill="1" applyAlignment="1">
      <alignment horizontal="left"/>
    </xf>
    <xf numFmtId="0" fontId="23" fillId="16" borderId="2" xfId="0" applyFont="1" applyFill="1" applyBorder="1" applyAlignment="1">
      <alignment horizontal="left"/>
    </xf>
    <xf numFmtId="0" fontId="25" fillId="16" borderId="0" xfId="0" applyFont="1" applyFill="1" applyAlignment="1">
      <alignment horizontal="left"/>
    </xf>
    <xf numFmtId="0" fontId="25" fillId="16" borderId="2" xfId="0" applyFont="1" applyFill="1" applyBorder="1" applyAlignment="1">
      <alignment horizontal="left"/>
    </xf>
    <xf numFmtId="0" fontId="10" fillId="17" borderId="3" xfId="0" applyFont="1" applyFill="1" applyBorder="1" applyAlignment="1">
      <alignment horizontal="center" vertical="center" readingOrder="2"/>
    </xf>
    <xf numFmtId="0" fontId="14" fillId="16" borderId="0" xfId="0" applyFont="1" applyFill="1" applyAlignment="1">
      <alignment horizontal="left"/>
    </xf>
    <xf numFmtId="0" fontId="14" fillId="16" borderId="2" xfId="0" applyFont="1" applyFill="1" applyBorder="1" applyAlignment="1">
      <alignment horizontal="left"/>
    </xf>
    <xf numFmtId="0" fontId="21" fillId="16" borderId="0" xfId="0" applyFont="1" applyFill="1" applyAlignment="1">
      <alignment horizontal="left"/>
    </xf>
    <xf numFmtId="0" fontId="21" fillId="16" borderId="2" xfId="0" applyFont="1" applyFill="1" applyBorder="1" applyAlignment="1">
      <alignment horizontal="left"/>
    </xf>
  </cellXfs>
  <cellStyles count="5">
    <cellStyle name="Accent6" xfId="3" builtinId="49"/>
    <cellStyle name="Comma" xfId="1" builtinId="3"/>
    <cellStyle name="Normal" xfId="0" builtinId="0"/>
    <cellStyle name="Normal 2" xfId="4" xr:uid="{DCF8E549-3780-4572-A188-4A4DAF19AAE8}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rgb="FFFFCC66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  <right/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numFmt numFmtId="14" formatCode="0.00%"/>
      <fill>
        <patternFill patternType="solid">
          <fgColor indexed="64"/>
          <bgColor theme="6" tint="0.59999389629810485"/>
        </patternFill>
      </fill>
      <alignment horizont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numFmt numFmtId="165" formatCode="0.0"/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numFmt numFmtId="165" formatCode="0.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i val="0"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numFmt numFmtId="165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numFmt numFmtId="1" formatCode="0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fill>
        <patternFill patternType="solid">
          <fgColor indexed="64"/>
          <bgColor rgb="FF00B0F0"/>
        </patternFill>
      </fill>
      <alignment horizontal="left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</dxf>
  </dxfs>
  <tableStyles count="0" defaultTableStyle="TableStyleMedium2" defaultPivotStyle="PivotStyleLight16"/>
  <colors>
    <mruColors>
      <color rgb="FF0099FF"/>
      <color rgb="FF00FFFF"/>
      <color rgb="FFFF99FF"/>
      <color rgb="FF99FF33"/>
      <color rgb="FFFF00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'بازار مسکن تهران'!$A$2</c:f>
              <c:strCache>
                <c:ptCount val="1"/>
                <c:pt idx="0">
                  <c:v>قیمت(تومان)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'بازار مسکن تهران'!$B$1:$CL$1</c:f>
              <c:strCache>
                <c:ptCount val="89"/>
                <c:pt idx="0">
                  <c:v>فروردین 96</c:v>
                </c:pt>
                <c:pt idx="1">
                  <c:v>اردیبهشت 96</c:v>
                </c:pt>
                <c:pt idx="2">
                  <c:v>خرداد 96</c:v>
                </c:pt>
                <c:pt idx="3">
                  <c:v>تیر 96</c:v>
                </c:pt>
                <c:pt idx="4">
                  <c:v>مرداد 96 </c:v>
                </c:pt>
                <c:pt idx="5">
                  <c:v>شهریور 96</c:v>
                </c:pt>
                <c:pt idx="6">
                  <c:v>مهر 96 </c:v>
                </c:pt>
                <c:pt idx="7">
                  <c:v>آبان 96 </c:v>
                </c:pt>
                <c:pt idx="8">
                  <c:v>آذر 96</c:v>
                </c:pt>
                <c:pt idx="9">
                  <c:v>دی 96</c:v>
                </c:pt>
                <c:pt idx="10">
                  <c:v>بهمن 96</c:v>
                </c:pt>
                <c:pt idx="11">
                  <c:v>اسفند 96</c:v>
                </c:pt>
                <c:pt idx="12">
                  <c:v>فروردین 97</c:v>
                </c:pt>
                <c:pt idx="13">
                  <c:v>اردیبهشت 97</c:v>
                </c:pt>
                <c:pt idx="14">
                  <c:v>خرداد 97</c:v>
                </c:pt>
                <c:pt idx="15">
                  <c:v>تیر 97</c:v>
                </c:pt>
                <c:pt idx="16">
                  <c:v>مرداد 97</c:v>
                </c:pt>
                <c:pt idx="17">
                  <c:v>شهریور 97</c:v>
                </c:pt>
                <c:pt idx="18">
                  <c:v>مهر 97</c:v>
                </c:pt>
                <c:pt idx="19">
                  <c:v>آبان 97</c:v>
                </c:pt>
                <c:pt idx="20">
                  <c:v>آذر 97</c:v>
                </c:pt>
                <c:pt idx="21">
                  <c:v>دی 97</c:v>
                </c:pt>
                <c:pt idx="22">
                  <c:v>بهمن 97</c:v>
                </c:pt>
                <c:pt idx="23">
                  <c:v>اسفند 97</c:v>
                </c:pt>
                <c:pt idx="24">
                  <c:v>فروردین 98</c:v>
                </c:pt>
                <c:pt idx="25">
                  <c:v>اردیبهشت 98</c:v>
                </c:pt>
                <c:pt idx="26">
                  <c:v>خرداد 98</c:v>
                </c:pt>
                <c:pt idx="27">
                  <c:v>تیر 98</c:v>
                </c:pt>
                <c:pt idx="28">
                  <c:v>مرداد 98</c:v>
                </c:pt>
                <c:pt idx="29">
                  <c:v>شهریور 98</c:v>
                </c:pt>
                <c:pt idx="30">
                  <c:v>مهر 98</c:v>
                </c:pt>
                <c:pt idx="31">
                  <c:v>آبان 98</c:v>
                </c:pt>
                <c:pt idx="32">
                  <c:v>آذر 98</c:v>
                </c:pt>
                <c:pt idx="33">
                  <c:v>دی 98</c:v>
                </c:pt>
                <c:pt idx="34">
                  <c:v>بهمن 98</c:v>
                </c:pt>
                <c:pt idx="35">
                  <c:v>اسفند 98</c:v>
                </c:pt>
                <c:pt idx="36">
                  <c:v>فروردین 99</c:v>
                </c:pt>
                <c:pt idx="37">
                  <c:v>اردیبهشت 99</c:v>
                </c:pt>
                <c:pt idx="38">
                  <c:v>خرداد 99</c:v>
                </c:pt>
                <c:pt idx="39">
                  <c:v>تیر 99</c:v>
                </c:pt>
                <c:pt idx="40">
                  <c:v>مرداد 99</c:v>
                </c:pt>
                <c:pt idx="41">
                  <c:v>شهریور 99</c:v>
                </c:pt>
                <c:pt idx="42">
                  <c:v>مهر 99</c:v>
                </c:pt>
                <c:pt idx="43">
                  <c:v>آبان 99</c:v>
                </c:pt>
                <c:pt idx="44">
                  <c:v>آذر 99</c:v>
                </c:pt>
                <c:pt idx="45">
                  <c:v>دی 99</c:v>
                </c:pt>
                <c:pt idx="46">
                  <c:v>بهمن 99</c:v>
                </c:pt>
                <c:pt idx="47">
                  <c:v>اسفند 99</c:v>
                </c:pt>
                <c:pt idx="48">
                  <c:v>فروردین 100</c:v>
                </c:pt>
                <c:pt idx="49">
                  <c:v>اردیبهشت 100</c:v>
                </c:pt>
                <c:pt idx="50">
                  <c:v>خرداد 100</c:v>
                </c:pt>
                <c:pt idx="51">
                  <c:v>تیر 100</c:v>
                </c:pt>
                <c:pt idx="52">
                  <c:v>مرداد 100</c:v>
                </c:pt>
                <c:pt idx="53">
                  <c:v>شهریور 100</c:v>
                </c:pt>
                <c:pt idx="54">
                  <c:v>مهر 100</c:v>
                </c:pt>
                <c:pt idx="55">
                  <c:v>آبان 100</c:v>
                </c:pt>
                <c:pt idx="56">
                  <c:v>آذر 100</c:v>
                </c:pt>
                <c:pt idx="57">
                  <c:v>دی 100</c:v>
                </c:pt>
                <c:pt idx="58">
                  <c:v>بهمن 100</c:v>
                </c:pt>
                <c:pt idx="59">
                  <c:v>اسفند 100</c:v>
                </c:pt>
                <c:pt idx="60">
                  <c:v>فروردین 101</c:v>
                </c:pt>
                <c:pt idx="61">
                  <c:v>اردیبهشت 101</c:v>
                </c:pt>
                <c:pt idx="62">
                  <c:v>خرداد 101</c:v>
                </c:pt>
                <c:pt idx="63">
                  <c:v>تیر 101</c:v>
                </c:pt>
                <c:pt idx="64">
                  <c:v>مرداد 101</c:v>
                </c:pt>
                <c:pt idx="65">
                  <c:v>شهریور 101</c:v>
                </c:pt>
                <c:pt idx="66">
                  <c:v>مهر 101</c:v>
                </c:pt>
                <c:pt idx="67">
                  <c:v>آبان 101</c:v>
                </c:pt>
                <c:pt idx="68">
                  <c:v>آذر 101</c:v>
                </c:pt>
                <c:pt idx="69">
                  <c:v>دی 101</c:v>
                </c:pt>
                <c:pt idx="70">
                  <c:v>بهمن 101</c:v>
                </c:pt>
                <c:pt idx="71">
                  <c:v>اسفند 101</c:v>
                </c:pt>
                <c:pt idx="72">
                  <c:v>فروردین 102</c:v>
                </c:pt>
                <c:pt idx="73">
                  <c:v>اردیبهشت 102</c:v>
                </c:pt>
                <c:pt idx="74">
                  <c:v>خرداد 102</c:v>
                </c:pt>
                <c:pt idx="75">
                  <c:v>تیر 102</c:v>
                </c:pt>
                <c:pt idx="76">
                  <c:v>مرداد 102</c:v>
                </c:pt>
                <c:pt idx="77">
                  <c:v>شهریور 102</c:v>
                </c:pt>
                <c:pt idx="78">
                  <c:v>مهر 102</c:v>
                </c:pt>
                <c:pt idx="79">
                  <c:v>آبان 102</c:v>
                </c:pt>
                <c:pt idx="80">
                  <c:v>آذر 102</c:v>
                </c:pt>
                <c:pt idx="81">
                  <c:v>دی 102</c:v>
                </c:pt>
                <c:pt idx="82">
                  <c:v>بهمن 102</c:v>
                </c:pt>
                <c:pt idx="83">
                  <c:v>اسفند 102</c:v>
                </c:pt>
                <c:pt idx="84">
                  <c:v>فروردین 103</c:v>
                </c:pt>
                <c:pt idx="85">
                  <c:v>اردیبهشت 103</c:v>
                </c:pt>
                <c:pt idx="86">
                  <c:v>خرداد 103</c:v>
                </c:pt>
                <c:pt idx="87">
                  <c:v>تیر 103</c:v>
                </c:pt>
                <c:pt idx="88">
                  <c:v>مرداد 103</c:v>
                </c:pt>
              </c:strCache>
            </c:strRef>
          </c:cat>
          <c:val>
            <c:numRef>
              <c:f>'بازار مسکن تهران'!$B$2:$CL$2</c:f>
              <c:numCache>
                <c:formatCode>General</c:formatCode>
                <c:ptCount val="89"/>
                <c:pt idx="0">
                  <c:v>4370000</c:v>
                </c:pt>
                <c:pt idx="1">
                  <c:v>4529999.9999999991</c:v>
                </c:pt>
                <c:pt idx="2">
                  <c:v>4560000.0000000009</c:v>
                </c:pt>
                <c:pt idx="3">
                  <c:v>4620000</c:v>
                </c:pt>
                <c:pt idx="4">
                  <c:v>4670000</c:v>
                </c:pt>
                <c:pt idx="5">
                  <c:v>4760000</c:v>
                </c:pt>
                <c:pt idx="6">
                  <c:v>4790000</c:v>
                </c:pt>
                <c:pt idx="7">
                  <c:v>4890000</c:v>
                </c:pt>
                <c:pt idx="8">
                  <c:v>5090000</c:v>
                </c:pt>
                <c:pt idx="9">
                  <c:v>5240000</c:v>
                </c:pt>
                <c:pt idx="10">
                  <c:v>5510000</c:v>
                </c:pt>
                <c:pt idx="11">
                  <c:v>5760000</c:v>
                </c:pt>
                <c:pt idx="12">
                  <c:v>5528000</c:v>
                </c:pt>
                <c:pt idx="13">
                  <c:v>5978900</c:v>
                </c:pt>
                <c:pt idx="14">
                  <c:v>6510700</c:v>
                </c:pt>
                <c:pt idx="15">
                  <c:v>6972800</c:v>
                </c:pt>
                <c:pt idx="16">
                  <c:v>7399900</c:v>
                </c:pt>
                <c:pt idx="17">
                  <c:v>8095800</c:v>
                </c:pt>
                <c:pt idx="18">
                  <c:v>8610900</c:v>
                </c:pt>
                <c:pt idx="19">
                  <c:v>9179400</c:v>
                </c:pt>
                <c:pt idx="20">
                  <c:v>9554700</c:v>
                </c:pt>
                <c:pt idx="21">
                  <c:v>9797300</c:v>
                </c:pt>
                <c:pt idx="22">
                  <c:v>9967200</c:v>
                </c:pt>
                <c:pt idx="23">
                  <c:v>11009000</c:v>
                </c:pt>
                <c:pt idx="24">
                  <c:v>11269100</c:v>
                </c:pt>
                <c:pt idx="25">
                  <c:v>12672500</c:v>
                </c:pt>
                <c:pt idx="26">
                  <c:v>13299700</c:v>
                </c:pt>
                <c:pt idx="27">
                  <c:v>13351200</c:v>
                </c:pt>
                <c:pt idx="28">
                  <c:v>13025900</c:v>
                </c:pt>
                <c:pt idx="29">
                  <c:v>12667700</c:v>
                </c:pt>
                <c:pt idx="30">
                  <c:v>12715700</c:v>
                </c:pt>
                <c:pt idx="31">
                  <c:v>12463700</c:v>
                </c:pt>
                <c:pt idx="32">
                  <c:v>13525700</c:v>
                </c:pt>
                <c:pt idx="33">
                  <c:v>13809100</c:v>
                </c:pt>
                <c:pt idx="34">
                  <c:v>14397100</c:v>
                </c:pt>
                <c:pt idx="35">
                  <c:v>15628500</c:v>
                </c:pt>
                <c:pt idx="36">
                  <c:v>15295900</c:v>
                </c:pt>
                <c:pt idx="37">
                  <c:v>16972700</c:v>
                </c:pt>
                <c:pt idx="38">
                  <c:v>18948100</c:v>
                </c:pt>
                <c:pt idx="39">
                  <c:v>20909400</c:v>
                </c:pt>
                <c:pt idx="40">
                  <c:v>23107800</c:v>
                </c:pt>
                <c:pt idx="41">
                  <c:v>24288100</c:v>
                </c:pt>
                <c:pt idx="42">
                  <c:v>26720000</c:v>
                </c:pt>
                <c:pt idx="43">
                  <c:v>27193100</c:v>
                </c:pt>
                <c:pt idx="44">
                  <c:v>26905500</c:v>
                </c:pt>
                <c:pt idx="45">
                  <c:v>27386000</c:v>
                </c:pt>
                <c:pt idx="46">
                  <c:v>28389100</c:v>
                </c:pt>
                <c:pt idx="47">
                  <c:v>30274700</c:v>
                </c:pt>
                <c:pt idx="48">
                  <c:v>29320000</c:v>
                </c:pt>
                <c:pt idx="49">
                  <c:v>28800000</c:v>
                </c:pt>
                <c:pt idx="50">
                  <c:v>29670000</c:v>
                </c:pt>
                <c:pt idx="51">
                  <c:v>30040000</c:v>
                </c:pt>
                <c:pt idx="52">
                  <c:v>30970000</c:v>
                </c:pt>
                <c:pt idx="53">
                  <c:v>31700000</c:v>
                </c:pt>
                <c:pt idx="54">
                  <c:v>31630000</c:v>
                </c:pt>
                <c:pt idx="55">
                  <c:v>32010000</c:v>
                </c:pt>
                <c:pt idx="56">
                  <c:v>32590000</c:v>
                </c:pt>
                <c:pt idx="57">
                  <c:v>32940000</c:v>
                </c:pt>
                <c:pt idx="58">
                  <c:v>33060000</c:v>
                </c:pt>
                <c:pt idx="59">
                  <c:v>35120000</c:v>
                </c:pt>
                <c:pt idx="60">
                  <c:v>34272700</c:v>
                </c:pt>
                <c:pt idx="61">
                  <c:v>36351500</c:v>
                </c:pt>
                <c:pt idx="62">
                  <c:v>39414500</c:v>
                </c:pt>
                <c:pt idx="63">
                  <c:v>41704900</c:v>
                </c:pt>
                <c:pt idx="64">
                  <c:v>42729900</c:v>
                </c:pt>
                <c:pt idx="65">
                  <c:v>43216900</c:v>
                </c:pt>
                <c:pt idx="66">
                  <c:v>43724900</c:v>
                </c:pt>
                <c:pt idx="67">
                  <c:v>46704800</c:v>
                </c:pt>
                <c:pt idx="68">
                  <c:v>48073700</c:v>
                </c:pt>
                <c:pt idx="69">
                  <c:v>51981400</c:v>
                </c:pt>
                <c:pt idx="70">
                  <c:v>57144400</c:v>
                </c:pt>
                <c:pt idx="71">
                  <c:v>65241400</c:v>
                </c:pt>
                <c:pt idx="72">
                  <c:v>66440000</c:v>
                </c:pt>
                <c:pt idx="73">
                  <c:v>69410000</c:v>
                </c:pt>
                <c:pt idx="74">
                  <c:v>70690000</c:v>
                </c:pt>
                <c:pt idx="75">
                  <c:v>70310000</c:v>
                </c:pt>
                <c:pt idx="76">
                  <c:v>69310000</c:v>
                </c:pt>
                <c:pt idx="77">
                  <c:v>69160000</c:v>
                </c:pt>
                <c:pt idx="78">
                  <c:v>69350000</c:v>
                </c:pt>
                <c:pt idx="79">
                  <c:v>69720000</c:v>
                </c:pt>
                <c:pt idx="80">
                  <c:v>68460000</c:v>
                </c:pt>
                <c:pt idx="81">
                  <c:v>69800000</c:v>
                </c:pt>
                <c:pt idx="82">
                  <c:v>72740000</c:v>
                </c:pt>
                <c:pt idx="83">
                  <c:v>81440000</c:v>
                </c:pt>
                <c:pt idx="84">
                  <c:v>81630000</c:v>
                </c:pt>
                <c:pt idx="85">
                  <c:v>84750000</c:v>
                </c:pt>
                <c:pt idx="86">
                  <c:v>85910000</c:v>
                </c:pt>
                <c:pt idx="87">
                  <c:v>87460000</c:v>
                </c:pt>
                <c:pt idx="88">
                  <c:v>88500000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9-435E-A1DE-D8675207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38736"/>
        <c:axId val="2075517520"/>
      </c:lineChart>
      <c:catAx>
        <c:axId val="20755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17520"/>
        <c:crosses val="autoZero"/>
        <c:auto val="1"/>
        <c:lblAlgn val="ctr"/>
        <c:lblOffset val="100"/>
        <c:noMultiLvlLbl val="0"/>
      </c:catAx>
      <c:valAx>
        <c:axId val="2075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'بازار مسکن تهران'!$A$3</c:f>
              <c:strCache>
                <c:ptCount val="1"/>
                <c:pt idx="0">
                  <c:v>تعداد معاملات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'بازار مسکن تهران'!$B$1:$CL$1</c:f>
              <c:strCache>
                <c:ptCount val="89"/>
                <c:pt idx="0">
                  <c:v>فروردین 96</c:v>
                </c:pt>
                <c:pt idx="1">
                  <c:v>اردیبهشت 96</c:v>
                </c:pt>
                <c:pt idx="2">
                  <c:v>خرداد 96</c:v>
                </c:pt>
                <c:pt idx="3">
                  <c:v>تیر 96</c:v>
                </c:pt>
                <c:pt idx="4">
                  <c:v>مرداد 96 </c:v>
                </c:pt>
                <c:pt idx="5">
                  <c:v>شهریور 96</c:v>
                </c:pt>
                <c:pt idx="6">
                  <c:v>مهر 96 </c:v>
                </c:pt>
                <c:pt idx="7">
                  <c:v>آبان 96 </c:v>
                </c:pt>
                <c:pt idx="8">
                  <c:v>آذر 96</c:v>
                </c:pt>
                <c:pt idx="9">
                  <c:v>دی 96</c:v>
                </c:pt>
                <c:pt idx="10">
                  <c:v>بهمن 96</c:v>
                </c:pt>
                <c:pt idx="11">
                  <c:v>اسفند 96</c:v>
                </c:pt>
                <c:pt idx="12">
                  <c:v>فروردین 97</c:v>
                </c:pt>
                <c:pt idx="13">
                  <c:v>اردیبهشت 97</c:v>
                </c:pt>
                <c:pt idx="14">
                  <c:v>خرداد 97</c:v>
                </c:pt>
                <c:pt idx="15">
                  <c:v>تیر 97</c:v>
                </c:pt>
                <c:pt idx="16">
                  <c:v>مرداد 97</c:v>
                </c:pt>
                <c:pt idx="17">
                  <c:v>شهریور 97</c:v>
                </c:pt>
                <c:pt idx="18">
                  <c:v>مهر 97</c:v>
                </c:pt>
                <c:pt idx="19">
                  <c:v>آبان 97</c:v>
                </c:pt>
                <c:pt idx="20">
                  <c:v>آذر 97</c:v>
                </c:pt>
                <c:pt idx="21">
                  <c:v>دی 97</c:v>
                </c:pt>
                <c:pt idx="22">
                  <c:v>بهمن 97</c:v>
                </c:pt>
                <c:pt idx="23">
                  <c:v>اسفند 97</c:v>
                </c:pt>
                <c:pt idx="24">
                  <c:v>فروردین 98</c:v>
                </c:pt>
                <c:pt idx="25">
                  <c:v>اردیبهشت 98</c:v>
                </c:pt>
                <c:pt idx="26">
                  <c:v>خرداد 98</c:v>
                </c:pt>
                <c:pt idx="27">
                  <c:v>تیر 98</c:v>
                </c:pt>
                <c:pt idx="28">
                  <c:v>مرداد 98</c:v>
                </c:pt>
                <c:pt idx="29">
                  <c:v>شهریور 98</c:v>
                </c:pt>
                <c:pt idx="30">
                  <c:v>مهر 98</c:v>
                </c:pt>
                <c:pt idx="31">
                  <c:v>آبان 98</c:v>
                </c:pt>
                <c:pt idx="32">
                  <c:v>آذر 98</c:v>
                </c:pt>
                <c:pt idx="33">
                  <c:v>دی 98</c:v>
                </c:pt>
                <c:pt idx="34">
                  <c:v>بهمن 98</c:v>
                </c:pt>
                <c:pt idx="35">
                  <c:v>اسفند 98</c:v>
                </c:pt>
                <c:pt idx="36">
                  <c:v>فروردین 99</c:v>
                </c:pt>
                <c:pt idx="37">
                  <c:v>اردیبهشت 99</c:v>
                </c:pt>
                <c:pt idx="38">
                  <c:v>خرداد 99</c:v>
                </c:pt>
                <c:pt idx="39">
                  <c:v>تیر 99</c:v>
                </c:pt>
                <c:pt idx="40">
                  <c:v>مرداد 99</c:v>
                </c:pt>
                <c:pt idx="41">
                  <c:v>شهریور 99</c:v>
                </c:pt>
                <c:pt idx="42">
                  <c:v>مهر 99</c:v>
                </c:pt>
                <c:pt idx="43">
                  <c:v>آبان 99</c:v>
                </c:pt>
                <c:pt idx="44">
                  <c:v>آذر 99</c:v>
                </c:pt>
                <c:pt idx="45">
                  <c:v>دی 99</c:v>
                </c:pt>
                <c:pt idx="46">
                  <c:v>بهمن 99</c:v>
                </c:pt>
                <c:pt idx="47">
                  <c:v>اسفند 99</c:v>
                </c:pt>
                <c:pt idx="48">
                  <c:v>فروردین 100</c:v>
                </c:pt>
                <c:pt idx="49">
                  <c:v>اردیبهشت 100</c:v>
                </c:pt>
                <c:pt idx="50">
                  <c:v>خرداد 100</c:v>
                </c:pt>
                <c:pt idx="51">
                  <c:v>تیر 100</c:v>
                </c:pt>
                <c:pt idx="52">
                  <c:v>مرداد 100</c:v>
                </c:pt>
                <c:pt idx="53">
                  <c:v>شهریور 100</c:v>
                </c:pt>
                <c:pt idx="54">
                  <c:v>مهر 100</c:v>
                </c:pt>
                <c:pt idx="55">
                  <c:v>آبان 100</c:v>
                </c:pt>
                <c:pt idx="56">
                  <c:v>آذر 100</c:v>
                </c:pt>
                <c:pt idx="57">
                  <c:v>دی 100</c:v>
                </c:pt>
                <c:pt idx="58">
                  <c:v>بهمن 100</c:v>
                </c:pt>
                <c:pt idx="59">
                  <c:v>اسفند 100</c:v>
                </c:pt>
                <c:pt idx="60">
                  <c:v>فروردین 101</c:v>
                </c:pt>
                <c:pt idx="61">
                  <c:v>اردیبهشت 101</c:v>
                </c:pt>
                <c:pt idx="62">
                  <c:v>خرداد 101</c:v>
                </c:pt>
                <c:pt idx="63">
                  <c:v>تیر 101</c:v>
                </c:pt>
                <c:pt idx="64">
                  <c:v>مرداد 101</c:v>
                </c:pt>
                <c:pt idx="65">
                  <c:v>شهریور 101</c:v>
                </c:pt>
                <c:pt idx="66">
                  <c:v>مهر 101</c:v>
                </c:pt>
                <c:pt idx="67">
                  <c:v>آبان 101</c:v>
                </c:pt>
                <c:pt idx="68">
                  <c:v>آذر 101</c:v>
                </c:pt>
                <c:pt idx="69">
                  <c:v>دی 101</c:v>
                </c:pt>
                <c:pt idx="70">
                  <c:v>بهمن 101</c:v>
                </c:pt>
                <c:pt idx="71">
                  <c:v>اسفند 101</c:v>
                </c:pt>
                <c:pt idx="72">
                  <c:v>فروردین 102</c:v>
                </c:pt>
                <c:pt idx="73">
                  <c:v>اردیبهشت 102</c:v>
                </c:pt>
                <c:pt idx="74">
                  <c:v>خرداد 102</c:v>
                </c:pt>
                <c:pt idx="75">
                  <c:v>تیر 102</c:v>
                </c:pt>
                <c:pt idx="76">
                  <c:v>مرداد 102</c:v>
                </c:pt>
                <c:pt idx="77">
                  <c:v>شهریور 102</c:v>
                </c:pt>
                <c:pt idx="78">
                  <c:v>مهر 102</c:v>
                </c:pt>
                <c:pt idx="79">
                  <c:v>آبان 102</c:v>
                </c:pt>
                <c:pt idx="80">
                  <c:v>آذر 102</c:v>
                </c:pt>
                <c:pt idx="81">
                  <c:v>دی 102</c:v>
                </c:pt>
                <c:pt idx="82">
                  <c:v>بهمن 102</c:v>
                </c:pt>
                <c:pt idx="83">
                  <c:v>اسفند 102</c:v>
                </c:pt>
                <c:pt idx="84">
                  <c:v>فروردین 103</c:v>
                </c:pt>
                <c:pt idx="85">
                  <c:v>اردیبهشت 103</c:v>
                </c:pt>
                <c:pt idx="86">
                  <c:v>خرداد 103</c:v>
                </c:pt>
                <c:pt idx="87">
                  <c:v>تیر 103</c:v>
                </c:pt>
                <c:pt idx="88">
                  <c:v>مرداد 103</c:v>
                </c:pt>
              </c:strCache>
            </c:strRef>
          </c:cat>
          <c:val>
            <c:numRef>
              <c:f>'بازار مسکن تهران'!$B$3:$CL$3</c:f>
              <c:numCache>
                <c:formatCode>General</c:formatCode>
                <c:ptCount val="89"/>
                <c:pt idx="0">
                  <c:v>5384</c:v>
                </c:pt>
                <c:pt idx="1">
                  <c:v>16374</c:v>
                </c:pt>
                <c:pt idx="2">
                  <c:v>15362</c:v>
                </c:pt>
                <c:pt idx="3">
                  <c:v>14533</c:v>
                </c:pt>
                <c:pt idx="4">
                  <c:v>17984</c:v>
                </c:pt>
                <c:pt idx="5">
                  <c:v>15545</c:v>
                </c:pt>
                <c:pt idx="6">
                  <c:v>13815</c:v>
                </c:pt>
                <c:pt idx="7">
                  <c:v>14764</c:v>
                </c:pt>
                <c:pt idx="8">
                  <c:v>17776</c:v>
                </c:pt>
                <c:pt idx="9">
                  <c:v>19004</c:v>
                </c:pt>
                <c:pt idx="10">
                  <c:v>18392</c:v>
                </c:pt>
                <c:pt idx="11">
                  <c:v>12307</c:v>
                </c:pt>
                <c:pt idx="12">
                  <c:v>5046</c:v>
                </c:pt>
                <c:pt idx="13">
                  <c:v>19107</c:v>
                </c:pt>
                <c:pt idx="14">
                  <c:v>14886</c:v>
                </c:pt>
                <c:pt idx="15">
                  <c:v>13514</c:v>
                </c:pt>
                <c:pt idx="16">
                  <c:v>12006</c:v>
                </c:pt>
                <c:pt idx="17">
                  <c:v>10335</c:v>
                </c:pt>
                <c:pt idx="18">
                  <c:v>9357</c:v>
                </c:pt>
                <c:pt idx="19">
                  <c:v>6855</c:v>
                </c:pt>
                <c:pt idx="20">
                  <c:v>6814</c:v>
                </c:pt>
                <c:pt idx="21">
                  <c:v>6721</c:v>
                </c:pt>
                <c:pt idx="22">
                  <c:v>9343</c:v>
                </c:pt>
                <c:pt idx="23">
                  <c:v>13055</c:v>
                </c:pt>
                <c:pt idx="24">
                  <c:v>3423</c:v>
                </c:pt>
                <c:pt idx="25">
                  <c:v>12128</c:v>
                </c:pt>
                <c:pt idx="26">
                  <c:v>5986</c:v>
                </c:pt>
                <c:pt idx="27">
                  <c:v>4790</c:v>
                </c:pt>
                <c:pt idx="28">
                  <c:v>3292</c:v>
                </c:pt>
                <c:pt idx="29">
                  <c:v>2787</c:v>
                </c:pt>
                <c:pt idx="30">
                  <c:v>3401</c:v>
                </c:pt>
                <c:pt idx="31">
                  <c:v>4064</c:v>
                </c:pt>
                <c:pt idx="32">
                  <c:v>9537</c:v>
                </c:pt>
                <c:pt idx="33">
                  <c:v>10687</c:v>
                </c:pt>
                <c:pt idx="34">
                  <c:v>13264</c:v>
                </c:pt>
                <c:pt idx="35">
                  <c:v>10214</c:v>
                </c:pt>
                <c:pt idx="36">
                  <c:v>1243</c:v>
                </c:pt>
                <c:pt idx="37">
                  <c:v>11310</c:v>
                </c:pt>
                <c:pt idx="38">
                  <c:v>10778</c:v>
                </c:pt>
                <c:pt idx="39">
                  <c:v>14047</c:v>
                </c:pt>
                <c:pt idx="40">
                  <c:v>9080</c:v>
                </c:pt>
                <c:pt idx="41">
                  <c:v>8463</c:v>
                </c:pt>
                <c:pt idx="42">
                  <c:v>8656</c:v>
                </c:pt>
                <c:pt idx="43">
                  <c:v>4466</c:v>
                </c:pt>
                <c:pt idx="44">
                  <c:v>2555</c:v>
                </c:pt>
                <c:pt idx="45">
                  <c:v>3515</c:v>
                </c:pt>
                <c:pt idx="46">
                  <c:v>3917</c:v>
                </c:pt>
                <c:pt idx="47">
                  <c:v>5273</c:v>
                </c:pt>
                <c:pt idx="48">
                  <c:v>2100</c:v>
                </c:pt>
                <c:pt idx="49">
                  <c:v>3900</c:v>
                </c:pt>
                <c:pt idx="50">
                  <c:v>5100</c:v>
                </c:pt>
                <c:pt idx="51">
                  <c:v>5100</c:v>
                </c:pt>
                <c:pt idx="52">
                  <c:v>5500</c:v>
                </c:pt>
                <c:pt idx="53">
                  <c:v>7800</c:v>
                </c:pt>
                <c:pt idx="54">
                  <c:v>5500</c:v>
                </c:pt>
                <c:pt idx="55">
                  <c:v>7300</c:v>
                </c:pt>
                <c:pt idx="56">
                  <c:v>9800</c:v>
                </c:pt>
                <c:pt idx="57">
                  <c:v>9800</c:v>
                </c:pt>
                <c:pt idx="58">
                  <c:v>8500</c:v>
                </c:pt>
                <c:pt idx="59">
                  <c:v>6800</c:v>
                </c:pt>
                <c:pt idx="60">
                  <c:v>3427</c:v>
                </c:pt>
                <c:pt idx="61">
                  <c:v>10490</c:v>
                </c:pt>
                <c:pt idx="62">
                  <c:v>13874</c:v>
                </c:pt>
                <c:pt idx="63">
                  <c:v>10294</c:v>
                </c:pt>
                <c:pt idx="64">
                  <c:v>7825</c:v>
                </c:pt>
                <c:pt idx="65">
                  <c:v>6033</c:v>
                </c:pt>
                <c:pt idx="66">
                  <c:v>5416</c:v>
                </c:pt>
                <c:pt idx="67">
                  <c:v>8005</c:v>
                </c:pt>
                <c:pt idx="68">
                  <c:v>10184</c:v>
                </c:pt>
                <c:pt idx="69">
                  <c:v>10736</c:v>
                </c:pt>
                <c:pt idx="70">
                  <c:v>9729</c:v>
                </c:pt>
                <c:pt idx="71">
                  <c:v>6605</c:v>
                </c:pt>
                <c:pt idx="72">
                  <c:v>1757</c:v>
                </c:pt>
                <c:pt idx="73">
                  <c:v>4359</c:v>
                </c:pt>
                <c:pt idx="74">
                  <c:v>3394</c:v>
                </c:pt>
                <c:pt idx="75">
                  <c:v>2800</c:v>
                </c:pt>
                <c:pt idx="76">
                  <c:v>2904</c:v>
                </c:pt>
                <c:pt idx="77">
                  <c:v>2610</c:v>
                </c:pt>
                <c:pt idx="78">
                  <c:v>3133</c:v>
                </c:pt>
                <c:pt idx="79">
                  <c:v>3593</c:v>
                </c:pt>
                <c:pt idx="80">
                  <c:v>3550</c:v>
                </c:pt>
                <c:pt idx="81">
                  <c:v>5048</c:v>
                </c:pt>
                <c:pt idx="82">
                  <c:v>6183</c:v>
                </c:pt>
                <c:pt idx="83">
                  <c:v>6179</c:v>
                </c:pt>
                <c:pt idx="84">
                  <c:v>1508</c:v>
                </c:pt>
                <c:pt idx="85">
                  <c:v>4875</c:v>
                </c:pt>
                <c:pt idx="86">
                  <c:v>3872</c:v>
                </c:pt>
                <c:pt idx="87">
                  <c:v>3559</c:v>
                </c:pt>
                <c:pt idx="88">
                  <c:v>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F-4C28-AE9B-F9B1E320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06016"/>
        <c:axId val="1999298528"/>
      </c:lineChart>
      <c:catAx>
        <c:axId val="19993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8528"/>
        <c:crosses val="autoZero"/>
        <c:auto val="1"/>
        <c:lblAlgn val="ctr"/>
        <c:lblOffset val="100"/>
        <c:noMultiLvlLbl val="0"/>
      </c:catAx>
      <c:valAx>
        <c:axId val="19992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33333333333326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'بازار مسکن تهران'!$A$7</c:f>
              <c:strCache>
                <c:ptCount val="1"/>
                <c:pt idx="0">
                  <c:v>نرخ ارز(ریال)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'بازار مسکن تهران'!$B$1:$CL$1</c:f>
              <c:strCache>
                <c:ptCount val="89"/>
                <c:pt idx="0">
                  <c:v>فروردین 96</c:v>
                </c:pt>
                <c:pt idx="1">
                  <c:v>اردیبهشت 96</c:v>
                </c:pt>
                <c:pt idx="2">
                  <c:v>خرداد 96</c:v>
                </c:pt>
                <c:pt idx="3">
                  <c:v>تیر 96</c:v>
                </c:pt>
                <c:pt idx="4">
                  <c:v>مرداد 96 </c:v>
                </c:pt>
                <c:pt idx="5">
                  <c:v>شهریور 96</c:v>
                </c:pt>
                <c:pt idx="6">
                  <c:v>مهر 96 </c:v>
                </c:pt>
                <c:pt idx="7">
                  <c:v>آبان 96 </c:v>
                </c:pt>
                <c:pt idx="8">
                  <c:v>آذر 96</c:v>
                </c:pt>
                <c:pt idx="9">
                  <c:v>دی 96</c:v>
                </c:pt>
                <c:pt idx="10">
                  <c:v>بهمن 96</c:v>
                </c:pt>
                <c:pt idx="11">
                  <c:v>اسفند 96</c:v>
                </c:pt>
                <c:pt idx="12">
                  <c:v>فروردین 97</c:v>
                </c:pt>
                <c:pt idx="13">
                  <c:v>اردیبهشت 97</c:v>
                </c:pt>
                <c:pt idx="14">
                  <c:v>خرداد 97</c:v>
                </c:pt>
                <c:pt idx="15">
                  <c:v>تیر 97</c:v>
                </c:pt>
                <c:pt idx="16">
                  <c:v>مرداد 97</c:v>
                </c:pt>
                <c:pt idx="17">
                  <c:v>شهریور 97</c:v>
                </c:pt>
                <c:pt idx="18">
                  <c:v>مهر 97</c:v>
                </c:pt>
                <c:pt idx="19">
                  <c:v>آبان 97</c:v>
                </c:pt>
                <c:pt idx="20">
                  <c:v>آذر 97</c:v>
                </c:pt>
                <c:pt idx="21">
                  <c:v>دی 97</c:v>
                </c:pt>
                <c:pt idx="22">
                  <c:v>بهمن 97</c:v>
                </c:pt>
                <c:pt idx="23">
                  <c:v>اسفند 97</c:v>
                </c:pt>
                <c:pt idx="24">
                  <c:v>فروردین 98</c:v>
                </c:pt>
                <c:pt idx="25">
                  <c:v>اردیبهشت 98</c:v>
                </c:pt>
                <c:pt idx="26">
                  <c:v>خرداد 98</c:v>
                </c:pt>
                <c:pt idx="27">
                  <c:v>تیر 98</c:v>
                </c:pt>
                <c:pt idx="28">
                  <c:v>مرداد 98</c:v>
                </c:pt>
                <c:pt idx="29">
                  <c:v>شهریور 98</c:v>
                </c:pt>
                <c:pt idx="30">
                  <c:v>مهر 98</c:v>
                </c:pt>
                <c:pt idx="31">
                  <c:v>آبان 98</c:v>
                </c:pt>
                <c:pt idx="32">
                  <c:v>آذر 98</c:v>
                </c:pt>
                <c:pt idx="33">
                  <c:v>دی 98</c:v>
                </c:pt>
                <c:pt idx="34">
                  <c:v>بهمن 98</c:v>
                </c:pt>
                <c:pt idx="35">
                  <c:v>اسفند 98</c:v>
                </c:pt>
                <c:pt idx="36">
                  <c:v>فروردین 99</c:v>
                </c:pt>
                <c:pt idx="37">
                  <c:v>اردیبهشت 99</c:v>
                </c:pt>
                <c:pt idx="38">
                  <c:v>خرداد 99</c:v>
                </c:pt>
                <c:pt idx="39">
                  <c:v>تیر 99</c:v>
                </c:pt>
                <c:pt idx="40">
                  <c:v>مرداد 99</c:v>
                </c:pt>
                <c:pt idx="41">
                  <c:v>شهریور 99</c:v>
                </c:pt>
                <c:pt idx="42">
                  <c:v>مهر 99</c:v>
                </c:pt>
                <c:pt idx="43">
                  <c:v>آبان 99</c:v>
                </c:pt>
                <c:pt idx="44">
                  <c:v>آذر 99</c:v>
                </c:pt>
                <c:pt idx="45">
                  <c:v>دی 99</c:v>
                </c:pt>
                <c:pt idx="46">
                  <c:v>بهمن 99</c:v>
                </c:pt>
                <c:pt idx="47">
                  <c:v>اسفند 99</c:v>
                </c:pt>
                <c:pt idx="48">
                  <c:v>فروردین 100</c:v>
                </c:pt>
                <c:pt idx="49">
                  <c:v>اردیبهشت 100</c:v>
                </c:pt>
                <c:pt idx="50">
                  <c:v>خرداد 100</c:v>
                </c:pt>
                <c:pt idx="51">
                  <c:v>تیر 100</c:v>
                </c:pt>
                <c:pt idx="52">
                  <c:v>مرداد 100</c:v>
                </c:pt>
                <c:pt idx="53">
                  <c:v>شهریور 100</c:v>
                </c:pt>
                <c:pt idx="54">
                  <c:v>مهر 100</c:v>
                </c:pt>
                <c:pt idx="55">
                  <c:v>آبان 100</c:v>
                </c:pt>
                <c:pt idx="56">
                  <c:v>آذر 100</c:v>
                </c:pt>
                <c:pt idx="57">
                  <c:v>دی 100</c:v>
                </c:pt>
                <c:pt idx="58">
                  <c:v>بهمن 100</c:v>
                </c:pt>
                <c:pt idx="59">
                  <c:v>اسفند 100</c:v>
                </c:pt>
                <c:pt idx="60">
                  <c:v>فروردین 101</c:v>
                </c:pt>
                <c:pt idx="61">
                  <c:v>اردیبهشت 101</c:v>
                </c:pt>
                <c:pt idx="62">
                  <c:v>خرداد 101</c:v>
                </c:pt>
                <c:pt idx="63">
                  <c:v>تیر 101</c:v>
                </c:pt>
                <c:pt idx="64">
                  <c:v>مرداد 101</c:v>
                </c:pt>
                <c:pt idx="65">
                  <c:v>شهریور 101</c:v>
                </c:pt>
                <c:pt idx="66">
                  <c:v>مهر 101</c:v>
                </c:pt>
                <c:pt idx="67">
                  <c:v>آبان 101</c:v>
                </c:pt>
                <c:pt idx="68">
                  <c:v>آذر 101</c:v>
                </c:pt>
                <c:pt idx="69">
                  <c:v>دی 101</c:v>
                </c:pt>
                <c:pt idx="70">
                  <c:v>بهمن 101</c:v>
                </c:pt>
                <c:pt idx="71">
                  <c:v>اسفند 101</c:v>
                </c:pt>
                <c:pt idx="72">
                  <c:v>فروردین 102</c:v>
                </c:pt>
                <c:pt idx="73">
                  <c:v>اردیبهشت 102</c:v>
                </c:pt>
                <c:pt idx="74">
                  <c:v>خرداد 102</c:v>
                </c:pt>
                <c:pt idx="75">
                  <c:v>تیر 102</c:v>
                </c:pt>
                <c:pt idx="76">
                  <c:v>مرداد 102</c:v>
                </c:pt>
                <c:pt idx="77">
                  <c:v>شهریور 102</c:v>
                </c:pt>
                <c:pt idx="78">
                  <c:v>مهر 102</c:v>
                </c:pt>
                <c:pt idx="79">
                  <c:v>آبان 102</c:v>
                </c:pt>
                <c:pt idx="80">
                  <c:v>آذر 102</c:v>
                </c:pt>
                <c:pt idx="81">
                  <c:v>دی 102</c:v>
                </c:pt>
                <c:pt idx="82">
                  <c:v>بهمن 102</c:v>
                </c:pt>
                <c:pt idx="83">
                  <c:v>اسفند 102</c:v>
                </c:pt>
                <c:pt idx="84">
                  <c:v>فروردین 103</c:v>
                </c:pt>
                <c:pt idx="85">
                  <c:v>اردیبهشت 103</c:v>
                </c:pt>
                <c:pt idx="86">
                  <c:v>خرداد 103</c:v>
                </c:pt>
                <c:pt idx="87">
                  <c:v>تیر 103</c:v>
                </c:pt>
                <c:pt idx="88">
                  <c:v>مرداد 103</c:v>
                </c:pt>
              </c:strCache>
            </c:strRef>
          </c:cat>
          <c:val>
            <c:numRef>
              <c:f>'بازار مسکن تهران'!$B$7:$CL$7</c:f>
              <c:numCache>
                <c:formatCode>General</c:formatCode>
                <c:ptCount val="89"/>
                <c:pt idx="0">
                  <c:v>37000</c:v>
                </c:pt>
                <c:pt idx="1">
                  <c:v>37000</c:v>
                </c:pt>
                <c:pt idx="2">
                  <c:v>37000</c:v>
                </c:pt>
                <c:pt idx="3">
                  <c:v>37000</c:v>
                </c:pt>
                <c:pt idx="4">
                  <c:v>38000</c:v>
                </c:pt>
                <c:pt idx="5">
                  <c:v>39000</c:v>
                </c:pt>
                <c:pt idx="6">
                  <c:v>35500</c:v>
                </c:pt>
                <c:pt idx="7">
                  <c:v>36000</c:v>
                </c:pt>
                <c:pt idx="8">
                  <c:v>36500</c:v>
                </c:pt>
                <c:pt idx="9">
                  <c:v>37000</c:v>
                </c:pt>
                <c:pt idx="10">
                  <c:v>37500</c:v>
                </c:pt>
                <c:pt idx="11">
                  <c:v>38000</c:v>
                </c:pt>
                <c:pt idx="12">
                  <c:v>42000</c:v>
                </c:pt>
                <c:pt idx="13">
                  <c:v>43500</c:v>
                </c:pt>
                <c:pt idx="14">
                  <c:v>45000</c:v>
                </c:pt>
                <c:pt idx="15">
                  <c:v>50000</c:v>
                </c:pt>
                <c:pt idx="16">
                  <c:v>75000</c:v>
                </c:pt>
                <c:pt idx="17">
                  <c:v>140000</c:v>
                </c:pt>
                <c:pt idx="18">
                  <c:v>150000</c:v>
                </c:pt>
                <c:pt idx="19">
                  <c:v>135000</c:v>
                </c:pt>
                <c:pt idx="20">
                  <c:v>120000</c:v>
                </c:pt>
                <c:pt idx="21">
                  <c:v>110000</c:v>
                </c:pt>
                <c:pt idx="22">
                  <c:v>120000</c:v>
                </c:pt>
                <c:pt idx="23">
                  <c:v>130000</c:v>
                </c:pt>
                <c:pt idx="24">
                  <c:v>131900</c:v>
                </c:pt>
                <c:pt idx="25">
                  <c:v>150100</c:v>
                </c:pt>
                <c:pt idx="26">
                  <c:v>131400</c:v>
                </c:pt>
                <c:pt idx="27">
                  <c:v>130650</c:v>
                </c:pt>
                <c:pt idx="28">
                  <c:v>119670</c:v>
                </c:pt>
                <c:pt idx="29">
                  <c:v>116750</c:v>
                </c:pt>
                <c:pt idx="30">
                  <c:v>114920</c:v>
                </c:pt>
                <c:pt idx="31">
                  <c:v>112900</c:v>
                </c:pt>
                <c:pt idx="32">
                  <c:v>134450</c:v>
                </c:pt>
                <c:pt idx="33">
                  <c:v>138090</c:v>
                </c:pt>
                <c:pt idx="34">
                  <c:v>136690</c:v>
                </c:pt>
                <c:pt idx="35">
                  <c:v>149950</c:v>
                </c:pt>
                <c:pt idx="36">
                  <c:v>158180</c:v>
                </c:pt>
                <c:pt idx="37">
                  <c:v>161930</c:v>
                </c:pt>
                <c:pt idx="38">
                  <c:v>170550</c:v>
                </c:pt>
                <c:pt idx="39">
                  <c:v>212670</c:v>
                </c:pt>
                <c:pt idx="40">
                  <c:v>223500</c:v>
                </c:pt>
                <c:pt idx="41">
                  <c:v>242810</c:v>
                </c:pt>
                <c:pt idx="42">
                  <c:v>292430</c:v>
                </c:pt>
                <c:pt idx="43">
                  <c:v>269320</c:v>
                </c:pt>
                <c:pt idx="44">
                  <c:v>255130</c:v>
                </c:pt>
                <c:pt idx="45">
                  <c:v>250570</c:v>
                </c:pt>
                <c:pt idx="46">
                  <c:v>244860</c:v>
                </c:pt>
                <c:pt idx="47">
                  <c:v>249110</c:v>
                </c:pt>
                <c:pt idx="48">
                  <c:v>248908</c:v>
                </c:pt>
                <c:pt idx="49">
                  <c:v>226775.25</c:v>
                </c:pt>
                <c:pt idx="50">
                  <c:v>237318.8</c:v>
                </c:pt>
                <c:pt idx="51">
                  <c:v>247813.15384615384</c:v>
                </c:pt>
                <c:pt idx="52">
                  <c:v>260861.30434782608</c:v>
                </c:pt>
                <c:pt idx="53">
                  <c:v>274651.11111111112</c:v>
                </c:pt>
                <c:pt idx="54">
                  <c:v>276243.90909090912</c:v>
                </c:pt>
                <c:pt idx="55">
                  <c:v>279696</c:v>
                </c:pt>
                <c:pt idx="56">
                  <c:v>284509.88461538462</c:v>
                </c:pt>
                <c:pt idx="57">
                  <c:v>288568.24</c:v>
                </c:pt>
                <c:pt idx="58">
                  <c:v>274951</c:v>
                </c:pt>
                <c:pt idx="59">
                  <c:v>259915.65217391305</c:v>
                </c:pt>
                <c:pt idx="60">
                  <c:v>262000</c:v>
                </c:pt>
                <c:pt idx="61">
                  <c:v>278000</c:v>
                </c:pt>
                <c:pt idx="62">
                  <c:v>257000</c:v>
                </c:pt>
                <c:pt idx="63">
                  <c:v>278000</c:v>
                </c:pt>
                <c:pt idx="64">
                  <c:v>278000</c:v>
                </c:pt>
                <c:pt idx="65">
                  <c:v>316000</c:v>
                </c:pt>
                <c:pt idx="66">
                  <c:v>327000</c:v>
                </c:pt>
                <c:pt idx="67">
                  <c:v>352000</c:v>
                </c:pt>
                <c:pt idx="68">
                  <c:v>384000</c:v>
                </c:pt>
                <c:pt idx="69">
                  <c:v>420000</c:v>
                </c:pt>
                <c:pt idx="70">
                  <c:v>450000</c:v>
                </c:pt>
                <c:pt idx="71">
                  <c:v>470000</c:v>
                </c:pt>
                <c:pt idx="72">
                  <c:v>348230</c:v>
                </c:pt>
                <c:pt idx="73">
                  <c:v>359560</c:v>
                </c:pt>
                <c:pt idx="74">
                  <c:v>349870</c:v>
                </c:pt>
                <c:pt idx="75">
                  <c:v>345310</c:v>
                </c:pt>
                <c:pt idx="76">
                  <c:v>344070</c:v>
                </c:pt>
                <c:pt idx="77">
                  <c:v>353340</c:v>
                </c:pt>
                <c:pt idx="78">
                  <c:v>348040</c:v>
                </c:pt>
                <c:pt idx="79">
                  <c:v>352430</c:v>
                </c:pt>
                <c:pt idx="80">
                  <c:v>356090</c:v>
                </c:pt>
                <c:pt idx="81">
                  <c:v>360230</c:v>
                </c:pt>
                <c:pt idx="82">
                  <c:v>356990</c:v>
                </c:pt>
                <c:pt idx="83">
                  <c:v>368900</c:v>
                </c:pt>
                <c:pt idx="84">
                  <c:v>637300</c:v>
                </c:pt>
                <c:pt idx="85">
                  <c:v>608700</c:v>
                </c:pt>
                <c:pt idx="86">
                  <c:v>603600</c:v>
                </c:pt>
                <c:pt idx="87">
                  <c:v>571860</c:v>
                </c:pt>
                <c:pt idx="88">
                  <c:v>587800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0B5-A679-DFEE59BC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8016"/>
        <c:axId val="56785088"/>
      </c:lineChart>
      <c:catAx>
        <c:axId val="567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5088"/>
        <c:crosses val="autoZero"/>
        <c:auto val="1"/>
        <c:lblAlgn val="ctr"/>
        <c:lblOffset val="100"/>
        <c:noMultiLvlLbl val="0"/>
      </c:catAx>
      <c:valAx>
        <c:axId val="56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523875</xdr:colOff>
      <xdr:row>11</xdr:row>
      <xdr:rowOff>85725</xdr:rowOff>
    </xdr:from>
    <xdr:to>
      <xdr:col>89</xdr:col>
      <xdr:colOff>114300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16E00-AC7A-4B5D-B0F3-25515E420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485776</xdr:colOff>
      <xdr:row>24</xdr:row>
      <xdr:rowOff>66675</xdr:rowOff>
    </xdr:from>
    <xdr:to>
      <xdr:col>89</xdr:col>
      <xdr:colOff>66676</xdr:colOff>
      <xdr:row>35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FBA3-844C-4DB7-AB32-D160AAF8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523875</xdr:colOff>
      <xdr:row>35</xdr:row>
      <xdr:rowOff>133349</xdr:rowOff>
    </xdr:from>
    <xdr:to>
      <xdr:col>89</xdr:col>
      <xdr:colOff>76200</xdr:colOff>
      <xdr:row>50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85AF9-4F59-4954-BB6C-34802D31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76BE7-DE60-4A17-8AB3-6A17B3EC5BBE}" name="Table1" displayName="Table1" ref="A4:K16" totalsRowShown="0" headerRowDxfId="13" dataDxfId="12">
  <autoFilter ref="A4:K16" xr:uid="{22A76BE7-DE60-4A17-8AB3-6A17B3EC5BBE}"/>
  <tableColumns count="11">
    <tableColumn id="1" xr3:uid="{72598F4A-FF65-4D69-87BD-C10F0D28E777}" name="ماه" dataDxfId="11"/>
    <tableColumn id="2" xr3:uid="{F59C7FAF-1AFD-44FA-B31E-24AAE8D47574}" name="متوسط قیمت هر متر مربع (ریال)" dataDxfId="10" dataCellStyle="Comma"/>
    <tableColumn id="3" xr3:uid="{3025B6D5-2F19-4010-B6AE-7A7DAD837896}" name="تعدادمعاملات" dataDxfId="9"/>
    <tableColumn id="4" xr3:uid="{7CD3FFE5-B9E5-4395-BC5A-A1EAF2558521}" name="رشد تعدادمعاملات" dataDxfId="8"/>
    <tableColumn id="5" xr3:uid="{18EC578E-BD3F-4F7D-ACEC-74A5791080D1}" name="شاخص اجاره" dataDxfId="7"/>
    <tableColumn id="6" xr3:uid="{03714C72-BD29-4A0A-BCD1-B65165828E12}" name="رشد شاخص اجاره" dataDxfId="6" dataCellStyle="Percent"/>
    <tableColumn id="7" xr3:uid="{94E3CDC9-18C2-45EE-A290-E7EF84CEBF46}" name="نرخ ارز" dataDxfId="5"/>
    <tableColumn id="8" xr3:uid="{8EC3F563-517A-404A-84B7-26DAFFDB3B58}" name="شاخص قیمت مصرف کننده" dataDxfId="4"/>
    <tableColumn id="9" xr3:uid="{901139F5-BEB8-4EBA-B494-894CD42654B7}" name="نسبت قیمت به اجاره" dataDxfId="3"/>
    <tableColumn id="10" xr3:uid="{8D164175-34A8-4479-8A12-42C117034FE7}" name="قیمت دلاری مسکن" dataDxfId="2"/>
    <tableColumn id="11" xr3:uid="{78D081FE-1707-4F48-8E48-9078CC83C6A1}" name="نسبت قیمت به شاخص مصرف کننده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C2F2-D50D-4245-96F5-9E2371C2706D}">
  <dimension ref="A1:CL53"/>
  <sheetViews>
    <sheetView workbookViewId="0">
      <selection activeCell="M18" sqref="M18"/>
    </sheetView>
  </sheetViews>
  <sheetFormatPr defaultRowHeight="14.4"/>
  <cols>
    <col min="1" max="1" width="15" bestFit="1" customWidth="1"/>
    <col min="26" max="26" width="12.109375" bestFit="1" customWidth="1"/>
    <col min="27" max="27" width="11.109375" bestFit="1" customWidth="1"/>
    <col min="28" max="37" width="9.5546875" bestFit="1" customWidth="1"/>
  </cols>
  <sheetData>
    <row r="1" spans="1:90">
      <c r="A1" s="88"/>
      <c r="B1" t="s">
        <v>52</v>
      </c>
      <c r="C1" t="s">
        <v>129</v>
      </c>
      <c r="D1" t="s">
        <v>53</v>
      </c>
      <c r="E1" t="s">
        <v>54</v>
      </c>
      <c r="F1" t="s">
        <v>130</v>
      </c>
      <c r="G1" t="s">
        <v>55</v>
      </c>
      <c r="H1" t="s">
        <v>131</v>
      </c>
      <c r="I1" t="s">
        <v>132</v>
      </c>
      <c r="J1" t="s">
        <v>56</v>
      </c>
      <c r="K1" t="s">
        <v>57</v>
      </c>
      <c r="L1" t="s">
        <v>58</v>
      </c>
      <c r="M1" t="s">
        <v>59</v>
      </c>
      <c r="N1" s="88" t="s">
        <v>60</v>
      </c>
      <c r="O1" s="88" t="s">
        <v>133</v>
      </c>
      <c r="P1" s="88" t="s">
        <v>61</v>
      </c>
      <c r="Q1" s="88" t="s">
        <v>62</v>
      </c>
      <c r="R1" s="88" t="s">
        <v>63</v>
      </c>
      <c r="S1" s="88" t="s">
        <v>64</v>
      </c>
      <c r="T1" s="88" t="s">
        <v>65</v>
      </c>
      <c r="U1" s="88" t="s">
        <v>66</v>
      </c>
      <c r="V1" s="88" t="s">
        <v>67</v>
      </c>
      <c r="W1" s="88" t="s">
        <v>68</v>
      </c>
      <c r="X1" s="88" t="s">
        <v>69</v>
      </c>
      <c r="Y1" s="88" t="s">
        <v>70</v>
      </c>
      <c r="Z1" s="88" t="s">
        <v>71</v>
      </c>
      <c r="AA1" s="88" t="s">
        <v>134</v>
      </c>
      <c r="AB1" s="88" t="s">
        <v>72</v>
      </c>
      <c r="AC1" s="88" t="s">
        <v>73</v>
      </c>
      <c r="AD1" s="88" t="s">
        <v>74</v>
      </c>
      <c r="AE1" s="88" t="s">
        <v>75</v>
      </c>
      <c r="AF1" s="88" t="s">
        <v>76</v>
      </c>
      <c r="AG1" s="88" t="s">
        <v>77</v>
      </c>
      <c r="AH1" s="88" t="s">
        <v>78</v>
      </c>
      <c r="AI1" s="88" t="s">
        <v>79</v>
      </c>
      <c r="AJ1" s="88" t="s">
        <v>80</v>
      </c>
      <c r="AK1" s="88" t="s">
        <v>81</v>
      </c>
      <c r="AL1" s="88" t="s">
        <v>82</v>
      </c>
      <c r="AM1" s="88" t="s">
        <v>135</v>
      </c>
      <c r="AN1" s="88" t="s">
        <v>83</v>
      </c>
      <c r="AO1" s="88" t="s">
        <v>84</v>
      </c>
      <c r="AP1" s="88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136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137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111</v>
      </c>
      <c r="BS1" t="s">
        <v>112</v>
      </c>
      <c r="BT1" t="s">
        <v>113</v>
      </c>
      <c r="BU1" t="s">
        <v>114</v>
      </c>
      <c r="BV1" t="s">
        <v>115</v>
      </c>
      <c r="BW1" t="s">
        <v>138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139</v>
      </c>
      <c r="CJ1" t="s">
        <v>127</v>
      </c>
      <c r="CK1" t="s">
        <v>128</v>
      </c>
      <c r="CL1" t="s">
        <v>140</v>
      </c>
    </row>
    <row r="2" spans="1:90">
      <c r="A2" s="88" t="s">
        <v>144</v>
      </c>
      <c r="B2" s="149">
        <v>4370000</v>
      </c>
      <c r="C2" s="149">
        <v>4529999.9999999991</v>
      </c>
      <c r="D2" s="149">
        <v>4560000.0000000009</v>
      </c>
      <c r="E2" s="149">
        <v>4620000</v>
      </c>
      <c r="F2" s="149">
        <v>4670000</v>
      </c>
      <c r="G2" s="149">
        <v>4760000</v>
      </c>
      <c r="H2" s="149">
        <v>4790000</v>
      </c>
      <c r="I2" s="149">
        <v>4890000</v>
      </c>
      <c r="J2" s="149">
        <v>5090000</v>
      </c>
      <c r="K2" s="149">
        <v>5240000</v>
      </c>
      <c r="L2" s="149">
        <v>5510000</v>
      </c>
      <c r="M2" s="149">
        <v>5760000</v>
      </c>
      <c r="N2">
        <v>5528000</v>
      </c>
      <c r="O2">
        <v>5978900</v>
      </c>
      <c r="P2">
        <v>6510700</v>
      </c>
      <c r="Q2">
        <v>6972800</v>
      </c>
      <c r="R2">
        <v>7399900</v>
      </c>
      <c r="S2">
        <v>8095800</v>
      </c>
      <c r="T2">
        <v>8610900</v>
      </c>
      <c r="U2">
        <v>9179400</v>
      </c>
      <c r="V2">
        <v>9554700</v>
      </c>
      <c r="W2">
        <v>9797300</v>
      </c>
      <c r="X2">
        <v>9967200</v>
      </c>
      <c r="Y2">
        <v>11009000</v>
      </c>
      <c r="Z2">
        <v>11269100</v>
      </c>
      <c r="AA2">
        <v>12672500</v>
      </c>
      <c r="AB2">
        <v>13299700</v>
      </c>
      <c r="AC2">
        <v>13351200</v>
      </c>
      <c r="AD2">
        <v>13025900</v>
      </c>
      <c r="AE2">
        <v>12667700</v>
      </c>
      <c r="AF2">
        <v>12715700</v>
      </c>
      <c r="AG2">
        <v>12463700</v>
      </c>
      <c r="AH2">
        <v>13525700</v>
      </c>
      <c r="AI2">
        <v>13809100</v>
      </c>
      <c r="AJ2">
        <v>14397100</v>
      </c>
      <c r="AK2">
        <v>15628500</v>
      </c>
      <c r="AL2" s="88">
        <v>15295900</v>
      </c>
      <c r="AM2" s="88">
        <v>16972700</v>
      </c>
      <c r="AN2" s="88">
        <v>18948100</v>
      </c>
      <c r="AO2" s="88">
        <v>20909400</v>
      </c>
      <c r="AP2" s="88">
        <v>23107800</v>
      </c>
      <c r="AQ2">
        <v>24288100</v>
      </c>
      <c r="AR2">
        <v>26720000</v>
      </c>
      <c r="AS2">
        <v>27193100</v>
      </c>
      <c r="AT2">
        <v>26905500</v>
      </c>
      <c r="AU2">
        <v>27386000</v>
      </c>
      <c r="AV2">
        <v>28389100</v>
      </c>
      <c r="AW2">
        <v>30274700</v>
      </c>
      <c r="AX2">
        <v>29320000</v>
      </c>
      <c r="AY2">
        <v>28800000</v>
      </c>
      <c r="AZ2">
        <v>29670000</v>
      </c>
      <c r="BA2">
        <v>30040000</v>
      </c>
      <c r="BB2">
        <v>30970000</v>
      </c>
      <c r="BC2">
        <v>31700000</v>
      </c>
      <c r="BD2">
        <v>31630000</v>
      </c>
      <c r="BE2">
        <v>32010000</v>
      </c>
      <c r="BF2">
        <v>32590000</v>
      </c>
      <c r="BG2">
        <v>32940000</v>
      </c>
      <c r="BH2">
        <v>33060000</v>
      </c>
      <c r="BI2">
        <v>35120000</v>
      </c>
      <c r="BJ2">
        <v>34272700</v>
      </c>
      <c r="BK2">
        <v>36351500</v>
      </c>
      <c r="BL2">
        <v>39414500</v>
      </c>
      <c r="BM2">
        <v>41704900</v>
      </c>
      <c r="BN2">
        <v>42729900</v>
      </c>
      <c r="BO2">
        <v>43216900</v>
      </c>
      <c r="BP2">
        <v>43724900</v>
      </c>
      <c r="BQ2">
        <v>46704800</v>
      </c>
      <c r="BR2">
        <v>48073700</v>
      </c>
      <c r="BS2">
        <v>51981400</v>
      </c>
      <c r="BT2">
        <v>57144400</v>
      </c>
      <c r="BU2">
        <v>65241400</v>
      </c>
      <c r="BV2">
        <v>66440000</v>
      </c>
      <c r="BW2">
        <v>69410000</v>
      </c>
      <c r="BX2">
        <v>70690000</v>
      </c>
      <c r="BY2">
        <v>70310000</v>
      </c>
      <c r="BZ2">
        <v>69310000</v>
      </c>
      <c r="CA2">
        <v>69160000</v>
      </c>
      <c r="CB2">
        <v>69350000</v>
      </c>
      <c r="CC2">
        <v>69720000</v>
      </c>
      <c r="CD2">
        <v>68460000</v>
      </c>
      <c r="CE2">
        <v>69800000</v>
      </c>
      <c r="CF2">
        <v>72740000</v>
      </c>
      <c r="CG2">
        <v>81440000</v>
      </c>
      <c r="CH2">
        <v>81630000</v>
      </c>
      <c r="CI2">
        <v>84750000</v>
      </c>
      <c r="CJ2" s="148">
        <v>85910000</v>
      </c>
      <c r="CK2">
        <v>87460000</v>
      </c>
      <c r="CL2">
        <v>88500000</v>
      </c>
    </row>
    <row r="3" spans="1:90">
      <c r="A3" s="88" t="s">
        <v>1</v>
      </c>
      <c r="B3" s="149">
        <v>5384</v>
      </c>
      <c r="C3" s="149">
        <v>16374</v>
      </c>
      <c r="D3" s="149">
        <v>15362</v>
      </c>
      <c r="E3" s="149">
        <v>14533</v>
      </c>
      <c r="F3" s="149">
        <v>17984</v>
      </c>
      <c r="G3" s="149">
        <v>15545</v>
      </c>
      <c r="H3" s="149">
        <v>13815</v>
      </c>
      <c r="I3" s="149">
        <v>14764</v>
      </c>
      <c r="J3" s="149">
        <v>17776</v>
      </c>
      <c r="K3" s="149">
        <v>19004</v>
      </c>
      <c r="L3" s="149">
        <v>18392</v>
      </c>
      <c r="M3" s="149">
        <v>12307</v>
      </c>
      <c r="N3">
        <v>5046</v>
      </c>
      <c r="O3">
        <v>19107</v>
      </c>
      <c r="P3">
        <v>14886</v>
      </c>
      <c r="Q3">
        <v>13514</v>
      </c>
      <c r="R3">
        <v>12006</v>
      </c>
      <c r="S3">
        <v>10335</v>
      </c>
      <c r="T3">
        <v>9357</v>
      </c>
      <c r="U3">
        <v>6855</v>
      </c>
      <c r="V3">
        <v>6814</v>
      </c>
      <c r="W3">
        <v>6721</v>
      </c>
      <c r="X3">
        <v>9343</v>
      </c>
      <c r="Y3">
        <v>13055</v>
      </c>
      <c r="Z3" s="149">
        <v>3423</v>
      </c>
      <c r="AA3" s="149">
        <v>12128</v>
      </c>
      <c r="AB3" s="149">
        <v>5986</v>
      </c>
      <c r="AC3" s="149">
        <v>4790</v>
      </c>
      <c r="AD3" s="149">
        <v>3292</v>
      </c>
      <c r="AE3" s="149">
        <v>2787</v>
      </c>
      <c r="AF3" s="149">
        <v>3401</v>
      </c>
      <c r="AG3" s="149">
        <v>4064</v>
      </c>
      <c r="AH3" s="149">
        <v>9537</v>
      </c>
      <c r="AI3" s="149">
        <v>10687</v>
      </c>
      <c r="AJ3" s="149">
        <v>13264</v>
      </c>
      <c r="AK3" s="149">
        <v>10214</v>
      </c>
      <c r="AL3" s="148">
        <v>1243</v>
      </c>
      <c r="AM3" s="148">
        <v>11310</v>
      </c>
      <c r="AN3" s="148">
        <v>10778</v>
      </c>
      <c r="AO3" s="148">
        <v>14047</v>
      </c>
      <c r="AP3" s="148">
        <v>9080</v>
      </c>
      <c r="AQ3" s="148">
        <v>8463</v>
      </c>
      <c r="AR3" s="148">
        <v>8656</v>
      </c>
      <c r="AS3" s="148">
        <v>4466</v>
      </c>
      <c r="AT3" s="148">
        <v>2555</v>
      </c>
      <c r="AU3" s="148">
        <v>3515</v>
      </c>
      <c r="AV3" s="148">
        <v>3917</v>
      </c>
      <c r="AW3" s="148">
        <v>5273</v>
      </c>
      <c r="AX3">
        <v>2100</v>
      </c>
      <c r="AY3">
        <v>3900</v>
      </c>
      <c r="AZ3">
        <v>5100</v>
      </c>
      <c r="BA3">
        <v>5100</v>
      </c>
      <c r="BB3">
        <v>5500</v>
      </c>
      <c r="BC3">
        <v>7800</v>
      </c>
      <c r="BD3">
        <v>5500</v>
      </c>
      <c r="BE3">
        <v>7300</v>
      </c>
      <c r="BF3">
        <v>9800</v>
      </c>
      <c r="BG3">
        <v>9800</v>
      </c>
      <c r="BH3">
        <v>8500</v>
      </c>
      <c r="BI3">
        <v>6800</v>
      </c>
      <c r="BJ3" s="148">
        <v>3427</v>
      </c>
      <c r="BK3" s="148">
        <v>10490</v>
      </c>
      <c r="BL3" s="148">
        <v>13874</v>
      </c>
      <c r="BM3" s="148">
        <v>10294</v>
      </c>
      <c r="BN3" s="148">
        <v>7825</v>
      </c>
      <c r="BO3" s="148">
        <v>6033</v>
      </c>
      <c r="BP3" s="148">
        <v>5416</v>
      </c>
      <c r="BQ3" s="148">
        <v>8005</v>
      </c>
      <c r="BR3" s="148">
        <v>10184</v>
      </c>
      <c r="BS3" s="148">
        <v>10736</v>
      </c>
      <c r="BT3" s="148">
        <v>9729</v>
      </c>
      <c r="BU3" s="148">
        <v>6605</v>
      </c>
      <c r="BV3" s="148">
        <v>1757</v>
      </c>
      <c r="BW3" s="148">
        <v>4359</v>
      </c>
      <c r="BX3" s="148">
        <v>3394</v>
      </c>
      <c r="BY3" s="148">
        <v>2800</v>
      </c>
      <c r="BZ3" s="148">
        <v>2904</v>
      </c>
      <c r="CA3" s="148">
        <v>2610</v>
      </c>
      <c r="CB3" s="148">
        <v>3133</v>
      </c>
      <c r="CC3" s="148">
        <v>3593</v>
      </c>
      <c r="CD3" s="148">
        <v>3550</v>
      </c>
      <c r="CE3" s="148">
        <v>5048</v>
      </c>
      <c r="CF3" s="148">
        <v>6183</v>
      </c>
      <c r="CG3" s="148">
        <v>6179</v>
      </c>
      <c r="CH3" s="148">
        <v>1508</v>
      </c>
      <c r="CI3" s="148">
        <v>4875</v>
      </c>
      <c r="CJ3" s="148">
        <v>3872</v>
      </c>
      <c r="CK3" s="148">
        <v>3559</v>
      </c>
      <c r="CL3" s="148">
        <v>3665</v>
      </c>
    </row>
    <row r="4" spans="1:90">
      <c r="A4" s="88" t="s">
        <v>2</v>
      </c>
      <c r="B4" s="149">
        <v>8.5</v>
      </c>
      <c r="C4" s="149">
        <v>6.4</v>
      </c>
      <c r="D4" s="149">
        <v>0.8</v>
      </c>
      <c r="E4" s="149">
        <v>2.5</v>
      </c>
      <c r="F4" s="149">
        <v>6.1</v>
      </c>
      <c r="G4" s="149">
        <v>9.1999999999999993</v>
      </c>
      <c r="H4" s="149">
        <v>7.2</v>
      </c>
      <c r="I4" s="149">
        <v>7.5</v>
      </c>
      <c r="J4" s="149">
        <v>8.4</v>
      </c>
      <c r="K4" s="149">
        <v>8.9</v>
      </c>
      <c r="L4" s="149">
        <v>9.3000000000000007</v>
      </c>
      <c r="M4" s="149">
        <v>9.6999999999999993</v>
      </c>
      <c r="N4" s="177">
        <f>(O3-N3)/N3</f>
        <v>2.786563614744352</v>
      </c>
      <c r="O4" s="177">
        <f t="shared" ref="O4:Y4" si="0">(P3-O3)/O3</f>
        <v>-0.22091380122468204</v>
      </c>
      <c r="P4" s="177">
        <f t="shared" si="0"/>
        <v>-9.2167136907161093E-2</v>
      </c>
      <c r="Q4" s="177">
        <f t="shared" si="0"/>
        <v>-0.11158798283261803</v>
      </c>
      <c r="R4" s="177">
        <f t="shared" si="0"/>
        <v>-0.13918040979510246</v>
      </c>
      <c r="S4" s="177">
        <f t="shared" si="0"/>
        <v>-9.4629898403483306E-2</v>
      </c>
      <c r="T4" s="177">
        <f t="shared" si="0"/>
        <v>-0.26739339531901252</v>
      </c>
      <c r="U4" s="177">
        <f t="shared" si="0"/>
        <v>-5.9810357403355212E-3</v>
      </c>
      <c r="V4" s="177">
        <f t="shared" si="0"/>
        <v>-1.364837100088054E-2</v>
      </c>
      <c r="W4" s="177">
        <f t="shared" si="0"/>
        <v>0.39012051778009227</v>
      </c>
      <c r="X4" s="177">
        <f t="shared" si="0"/>
        <v>0.39730279353526704</v>
      </c>
      <c r="Y4" s="177">
        <f t="shared" si="0"/>
        <v>-0.7378016085790885</v>
      </c>
      <c r="Z4" s="149">
        <v>-73.3</v>
      </c>
      <c r="AA4" s="149">
        <v>254.3</v>
      </c>
      <c r="AB4" s="149">
        <v>-50.6</v>
      </c>
      <c r="AC4" s="149">
        <v>-20</v>
      </c>
      <c r="AD4" s="149">
        <v>-31.3</v>
      </c>
      <c r="AE4" s="149">
        <v>-15.3</v>
      </c>
      <c r="AF4" s="149">
        <v>22</v>
      </c>
      <c r="AG4" s="149">
        <v>19.5</v>
      </c>
      <c r="AH4" s="149">
        <v>134.69999999999999</v>
      </c>
      <c r="AI4" s="149">
        <v>12.1</v>
      </c>
      <c r="AJ4" s="149">
        <v>24.1</v>
      </c>
      <c r="AK4" s="149">
        <v>-30</v>
      </c>
      <c r="AL4" s="150">
        <v>11.43</v>
      </c>
      <c r="AM4" s="150">
        <v>8.0989541432019312</v>
      </c>
      <c r="AN4" s="150">
        <v>-4.7038019451812553E-2</v>
      </c>
      <c r="AO4" s="150">
        <v>0.3033030246799035</v>
      </c>
      <c r="AP4" s="150">
        <v>-0.35359863316010537</v>
      </c>
      <c r="AQ4" s="150">
        <v>-6.7951541850220259E-2</v>
      </c>
      <c r="AR4" s="150">
        <v>2.2805151837409901E-2</v>
      </c>
      <c r="AS4" s="150">
        <v>-0.48405730129390018</v>
      </c>
      <c r="AT4" s="150">
        <v>-0.42789968652037619</v>
      </c>
      <c r="AU4" s="150">
        <v>0.37573385518590996</v>
      </c>
      <c r="AV4" s="150">
        <v>0.11436699857752489</v>
      </c>
      <c r="AW4" s="150">
        <v>0.34618330354863414</v>
      </c>
      <c r="AX4">
        <v>-60.3</v>
      </c>
      <c r="AY4">
        <v>88.1</v>
      </c>
      <c r="AZ4">
        <v>29.6</v>
      </c>
      <c r="BA4">
        <v>-0.6</v>
      </c>
      <c r="BB4">
        <v>8.4</v>
      </c>
      <c r="BC4">
        <v>41.6</v>
      </c>
      <c r="BD4">
        <v>29.8</v>
      </c>
      <c r="BE4">
        <v>33.5</v>
      </c>
      <c r="BF4">
        <v>33.799999999999997</v>
      </c>
      <c r="BG4">
        <v>0.5</v>
      </c>
      <c r="BH4">
        <v>-13.1</v>
      </c>
      <c r="BI4">
        <v>-19.899999999999999</v>
      </c>
      <c r="BJ4">
        <v>-49.9</v>
      </c>
      <c r="BK4">
        <v>206.1</v>
      </c>
      <c r="BL4">
        <v>32.299999999999997</v>
      </c>
      <c r="BM4">
        <v>-25.8</v>
      </c>
      <c r="BN4">
        <v>-24</v>
      </c>
      <c r="BO4">
        <v>-22.9</v>
      </c>
      <c r="BP4">
        <v>-10.199999999999999</v>
      </c>
      <c r="BQ4">
        <v>47.8</v>
      </c>
      <c r="BR4">
        <v>27.2</v>
      </c>
      <c r="BS4">
        <v>5.4</v>
      </c>
      <c r="BT4">
        <v>-9.4</v>
      </c>
      <c r="BU4">
        <v>-32.1</v>
      </c>
      <c r="BV4" s="148">
        <v>-0.73398940196820595</v>
      </c>
      <c r="BW4" s="148">
        <v>1.4809334092202617</v>
      </c>
      <c r="BX4" s="148">
        <v>-0.22138105069970176</v>
      </c>
      <c r="BY4" s="148">
        <v>-0.17501473187978786</v>
      </c>
      <c r="BZ4" s="148">
        <v>3.7142857142857144E-2</v>
      </c>
      <c r="CA4" s="148">
        <v>-0.1012396694214876</v>
      </c>
      <c r="CB4" s="148">
        <v>0.20038314176245212</v>
      </c>
      <c r="CC4" s="148">
        <v>0.14682413022661986</v>
      </c>
      <c r="CD4" s="148">
        <v>-1.1967715001391595E-2</v>
      </c>
      <c r="CE4" s="148">
        <v>0.42197183098591551</v>
      </c>
      <c r="CF4" s="148">
        <v>0.22484152139461172</v>
      </c>
      <c r="CG4" s="148">
        <v>-6.4693514475173866E-4</v>
      </c>
      <c r="CH4">
        <v>-0.75594756433079791</v>
      </c>
      <c r="CI4">
        <v>2.2327586206896552</v>
      </c>
      <c r="CJ4">
        <v>-0.20574358974358975</v>
      </c>
      <c r="CK4">
        <v>-8.0836776859504134E-2</v>
      </c>
      <c r="CL4">
        <v>2.978364709187974E-2</v>
      </c>
    </row>
    <row r="5" spans="1:90">
      <c r="A5" s="151" t="s">
        <v>3</v>
      </c>
      <c r="B5" s="149">
        <v>109.6</v>
      </c>
      <c r="C5" s="88">
        <v>109</v>
      </c>
      <c r="D5" s="88">
        <v>109.7</v>
      </c>
      <c r="E5" s="88">
        <v>107.3</v>
      </c>
      <c r="F5" s="88">
        <v>107.5</v>
      </c>
      <c r="G5" s="88">
        <v>107</v>
      </c>
      <c r="H5" s="88">
        <v>108.2</v>
      </c>
      <c r="I5" s="88">
        <v>108.4</v>
      </c>
      <c r="J5" s="88">
        <v>108.6</v>
      </c>
      <c r="K5" s="88">
        <v>108.8</v>
      </c>
      <c r="L5" s="88">
        <v>109</v>
      </c>
      <c r="M5" s="88">
        <v>109.2</v>
      </c>
      <c r="N5" s="149">
        <v>102.5</v>
      </c>
      <c r="O5" s="149">
        <v>103.7</v>
      </c>
      <c r="P5" s="149">
        <v>105.2</v>
      </c>
      <c r="Q5" s="149">
        <v>106.8</v>
      </c>
      <c r="R5" s="149">
        <v>108.5</v>
      </c>
      <c r="S5" s="149">
        <v>110.2</v>
      </c>
      <c r="T5" s="149">
        <v>112</v>
      </c>
      <c r="U5" s="149">
        <v>113.5</v>
      </c>
      <c r="V5" s="149">
        <v>115</v>
      </c>
      <c r="W5" s="149">
        <v>116.3</v>
      </c>
      <c r="X5" s="149">
        <v>117.5</v>
      </c>
      <c r="Y5" s="149">
        <v>118.8</v>
      </c>
      <c r="Z5" s="149">
        <v>137.30000000000001</v>
      </c>
      <c r="AA5" s="149">
        <v>141.5</v>
      </c>
      <c r="AB5" s="149">
        <v>145.69999999999999</v>
      </c>
      <c r="AC5" s="149">
        <v>149.9</v>
      </c>
      <c r="AD5" s="149">
        <v>155</v>
      </c>
      <c r="AE5" s="149">
        <v>160</v>
      </c>
      <c r="AF5" s="149">
        <v>165.1</v>
      </c>
      <c r="AG5" s="149">
        <v>168.1</v>
      </c>
      <c r="AH5" s="149">
        <v>171</v>
      </c>
      <c r="AI5" s="149">
        <v>174</v>
      </c>
      <c r="AJ5" s="149">
        <v>176.2</v>
      </c>
      <c r="AK5" s="149">
        <v>178.4</v>
      </c>
      <c r="AL5" s="155">
        <v>98.7</v>
      </c>
      <c r="AM5" s="155">
        <v>98.502600000000001</v>
      </c>
      <c r="AN5" s="155">
        <v>97.6160766</v>
      </c>
      <c r="AO5" s="155">
        <v>97.6160766</v>
      </c>
      <c r="AP5" s="155">
        <v>97.420844446800004</v>
      </c>
      <c r="AQ5" s="155">
        <v>97.323423602353202</v>
      </c>
      <c r="AR5" s="155">
        <v>96.836806484341437</v>
      </c>
      <c r="AS5" s="155">
        <v>96.73996967785709</v>
      </c>
      <c r="AT5" s="155">
        <v>97.417149465602094</v>
      </c>
      <c r="AU5" s="155">
        <v>97.709400913998905</v>
      </c>
      <c r="AV5" s="155">
        <v>98.588785522224896</v>
      </c>
      <c r="AW5" s="155">
        <v>99.377495806402692</v>
      </c>
      <c r="AX5">
        <v>245.4</v>
      </c>
      <c r="AY5">
        <v>245.4</v>
      </c>
      <c r="AZ5">
        <v>245.4</v>
      </c>
      <c r="BA5">
        <v>276.7</v>
      </c>
      <c r="BB5">
        <v>276.7</v>
      </c>
      <c r="BC5">
        <v>276.7</v>
      </c>
      <c r="BD5">
        <v>331.5</v>
      </c>
      <c r="BE5">
        <v>331.5</v>
      </c>
      <c r="BF5">
        <v>331.5</v>
      </c>
      <c r="BG5">
        <v>352.4</v>
      </c>
      <c r="BH5">
        <v>352.4</v>
      </c>
      <c r="BI5">
        <v>352.4</v>
      </c>
      <c r="BJ5" s="148">
        <v>100.8</v>
      </c>
      <c r="BK5" s="148">
        <v>102.7152</v>
      </c>
      <c r="BL5" s="148">
        <v>105.4885104</v>
      </c>
      <c r="BM5" s="148">
        <v>110.23549336799999</v>
      </c>
      <c r="BN5" s="148">
        <v>115.30632606292799</v>
      </c>
      <c r="BO5" s="148">
        <v>120.61041706182269</v>
      </c>
      <c r="BP5" s="148">
        <v>129.05314625615028</v>
      </c>
      <c r="BQ5" s="148">
        <v>134.34399999999999</v>
      </c>
      <c r="BR5" s="148">
        <v>137.70259999999999</v>
      </c>
      <c r="BS5" s="148">
        <v>141.83367799999999</v>
      </c>
      <c r="BT5" s="148">
        <v>146.79785672999998</v>
      </c>
      <c r="BU5" s="148">
        <v>151.93578171554998</v>
      </c>
      <c r="BV5" s="148">
        <v>101.5</v>
      </c>
      <c r="BW5" s="148">
        <v>103.6315</v>
      </c>
      <c r="BX5" s="148">
        <v>106.8440765</v>
      </c>
      <c r="BY5" s="148">
        <v>113.25472109</v>
      </c>
      <c r="BZ5" s="148">
        <v>119.59698547104</v>
      </c>
      <c r="CA5" s="148">
        <v>126.1748196719472</v>
      </c>
      <c r="CB5" s="148">
        <v>131.47416209816899</v>
      </c>
      <c r="CC5" s="148">
        <v>134.10364534013237</v>
      </c>
      <c r="CD5" s="148">
        <v>135.98109637489424</v>
      </c>
      <c r="CE5" s="148">
        <v>138.70071830239212</v>
      </c>
      <c r="CF5" s="148">
        <v>141.75213410504475</v>
      </c>
      <c r="CG5" s="148">
        <v>144.58717678714564</v>
      </c>
      <c r="CH5" s="148">
        <v>2.2200000000000002</v>
      </c>
      <c r="CI5" s="148">
        <v>2.2799999999999998</v>
      </c>
      <c r="CJ5" s="148">
        <v>2.33</v>
      </c>
      <c r="CK5" s="148">
        <v>2.4</v>
      </c>
      <c r="CL5" s="148">
        <v>2.4700000000000002</v>
      </c>
    </row>
    <row r="6" spans="1:90">
      <c r="A6" s="88" t="s">
        <v>4</v>
      </c>
      <c r="B6" s="149">
        <v>11.1</v>
      </c>
      <c r="C6" s="149">
        <v>11.5</v>
      </c>
      <c r="D6" s="149">
        <v>11</v>
      </c>
      <c r="E6" s="149">
        <v>11</v>
      </c>
      <c r="F6" s="149">
        <v>8.1</v>
      </c>
      <c r="G6" s="149">
        <v>8.6</v>
      </c>
      <c r="H6" s="149">
        <v>6.1</v>
      </c>
      <c r="I6" s="149">
        <v>6.4</v>
      </c>
      <c r="J6" s="149">
        <v>6.7</v>
      </c>
      <c r="K6" s="149">
        <v>6.9</v>
      </c>
      <c r="L6" s="149">
        <v>7.1</v>
      </c>
      <c r="M6" s="149">
        <v>7.3</v>
      </c>
      <c r="N6" s="175">
        <v>-0.952380952380949</v>
      </c>
      <c r="O6" s="175">
        <v>5.7692307692307656</v>
      </c>
      <c r="P6" s="175">
        <v>13.636363636363635</v>
      </c>
      <c r="Q6" s="175">
        <v>8.7999999999999972</v>
      </c>
      <c r="R6" s="175">
        <v>3.6764705882352944</v>
      </c>
      <c r="S6" s="175">
        <v>3.5460992907801421</v>
      </c>
      <c r="T6" s="175">
        <v>2.7397260273972628</v>
      </c>
      <c r="U6" s="175">
        <v>13.333333333333334</v>
      </c>
      <c r="V6" s="175">
        <v>12.94117647058823</v>
      </c>
      <c r="W6" s="175">
        <v>3.6458333333333299</v>
      </c>
      <c r="X6" s="175">
        <v>2.512562814070352</v>
      </c>
      <c r="Y6" s="175">
        <v>6.37</v>
      </c>
      <c r="Z6" s="149">
        <v>3.77</v>
      </c>
      <c r="AA6" s="149">
        <f t="shared" ref="AA6:AK6" si="1">((AA5-Z5)/Z5)*100</f>
        <v>3.0589949016751552</v>
      </c>
      <c r="AB6" s="149">
        <f t="shared" si="1"/>
        <v>2.9681978798586495</v>
      </c>
      <c r="AC6" s="149">
        <f t="shared" si="1"/>
        <v>2.8826355525051595</v>
      </c>
      <c r="AD6" s="149">
        <f t="shared" si="1"/>
        <v>3.4022681787858535</v>
      </c>
      <c r="AE6" s="149">
        <f t="shared" si="1"/>
        <v>3.225806451612903</v>
      </c>
      <c r="AF6" s="149">
        <f t="shared" si="1"/>
        <v>3.1874999999999964</v>
      </c>
      <c r="AG6" s="149">
        <f t="shared" si="1"/>
        <v>1.8170805572380377</v>
      </c>
      <c r="AH6" s="149">
        <f t="shared" si="1"/>
        <v>1.7251635930993492</v>
      </c>
      <c r="AI6" s="149">
        <f t="shared" si="1"/>
        <v>1.7543859649122806</v>
      </c>
      <c r="AJ6" s="149">
        <f t="shared" si="1"/>
        <v>1.2643678160919474</v>
      </c>
      <c r="AK6" s="149">
        <f t="shared" si="1"/>
        <v>1.248581157775265</v>
      </c>
      <c r="AL6">
        <v>-1.3</v>
      </c>
      <c r="AM6">
        <v>-0.2</v>
      </c>
      <c r="AN6">
        <v>-0.89999999999999991</v>
      </c>
      <c r="AO6">
        <v>0</v>
      </c>
      <c r="AP6">
        <v>-0.2</v>
      </c>
      <c r="AQ6">
        <v>-0.1</v>
      </c>
      <c r="AR6">
        <v>-0.5</v>
      </c>
      <c r="AS6">
        <v>-0.1</v>
      </c>
      <c r="AT6">
        <v>0.70000000000000007</v>
      </c>
      <c r="AU6">
        <v>0.3</v>
      </c>
      <c r="AV6">
        <v>0.89999999999999991</v>
      </c>
      <c r="AW6">
        <v>0.8</v>
      </c>
      <c r="AX6" s="176" t="s">
        <v>146</v>
      </c>
      <c r="AY6" s="175">
        <v>0</v>
      </c>
      <c r="AZ6" s="175">
        <v>0</v>
      </c>
      <c r="BA6" s="175">
        <v>12.754686226568859</v>
      </c>
      <c r="BB6" s="175">
        <v>0</v>
      </c>
      <c r="BC6" s="175">
        <v>0</v>
      </c>
      <c r="BD6" s="175">
        <v>19.804842790025305</v>
      </c>
      <c r="BE6" s="175">
        <v>0</v>
      </c>
      <c r="BF6" s="175">
        <v>0</v>
      </c>
      <c r="BG6" s="175">
        <v>6.304675716440415</v>
      </c>
      <c r="BH6" s="175">
        <v>0</v>
      </c>
      <c r="BI6" s="175">
        <v>0</v>
      </c>
      <c r="BJ6">
        <v>0.8</v>
      </c>
      <c r="BK6">
        <v>1.9</v>
      </c>
      <c r="BL6">
        <v>2.7</v>
      </c>
      <c r="BM6">
        <v>4.5</v>
      </c>
      <c r="BN6">
        <v>4.5999999999999996</v>
      </c>
      <c r="BO6">
        <v>4.5999999999999996</v>
      </c>
      <c r="BP6">
        <v>7.0000000000000009</v>
      </c>
      <c r="BQ6">
        <v>4.1000000000000005</v>
      </c>
      <c r="BR6">
        <v>2.5</v>
      </c>
      <c r="BS6">
        <v>3</v>
      </c>
      <c r="BT6">
        <v>3.5000000000000004</v>
      </c>
      <c r="BU6">
        <v>3.5000000000000004</v>
      </c>
      <c r="BV6" s="148">
        <v>1.5</v>
      </c>
      <c r="BW6" s="148">
        <v>2.1</v>
      </c>
      <c r="BX6" s="148">
        <v>3.1</v>
      </c>
      <c r="BY6" s="148">
        <v>6</v>
      </c>
      <c r="BZ6" s="148">
        <v>5.6</v>
      </c>
      <c r="CA6" s="148">
        <v>5.5</v>
      </c>
      <c r="CB6" s="148">
        <v>4.2</v>
      </c>
      <c r="CC6" s="148">
        <v>2</v>
      </c>
      <c r="CD6" s="148">
        <v>1.4</v>
      </c>
      <c r="CE6" s="148">
        <v>2</v>
      </c>
      <c r="CF6" s="148">
        <v>2.2000000000000002</v>
      </c>
      <c r="CG6" s="148">
        <v>2</v>
      </c>
      <c r="CH6" s="148">
        <v>41.8</v>
      </c>
      <c r="CI6" s="148">
        <v>43</v>
      </c>
      <c r="CJ6" s="148">
        <v>42.5</v>
      </c>
      <c r="CK6" s="148">
        <v>43.2</v>
      </c>
      <c r="CL6" s="148">
        <v>43</v>
      </c>
    </row>
    <row r="7" spans="1:90">
      <c r="A7" s="88" t="s">
        <v>44</v>
      </c>
      <c r="B7" s="149">
        <v>37000</v>
      </c>
      <c r="C7" s="149">
        <v>37000</v>
      </c>
      <c r="D7" s="149">
        <v>37000</v>
      </c>
      <c r="E7" s="149">
        <v>37000</v>
      </c>
      <c r="F7" s="149">
        <v>38000</v>
      </c>
      <c r="G7" s="149">
        <v>39000</v>
      </c>
      <c r="H7" s="149">
        <v>35500</v>
      </c>
      <c r="I7" s="149">
        <v>36000</v>
      </c>
      <c r="J7" s="149">
        <v>36500</v>
      </c>
      <c r="K7" s="149">
        <v>37000</v>
      </c>
      <c r="L7" s="149">
        <v>37500</v>
      </c>
      <c r="M7" s="149">
        <v>38000</v>
      </c>
      <c r="N7">
        <v>42000</v>
      </c>
      <c r="O7">
        <v>43500</v>
      </c>
      <c r="P7">
        <v>45000</v>
      </c>
      <c r="Q7">
        <v>50000</v>
      </c>
      <c r="R7">
        <v>75000</v>
      </c>
      <c r="S7">
        <v>140000</v>
      </c>
      <c r="T7">
        <v>150000</v>
      </c>
      <c r="U7">
        <v>135000</v>
      </c>
      <c r="V7">
        <v>120000</v>
      </c>
      <c r="W7">
        <v>110000</v>
      </c>
      <c r="X7">
        <v>120000</v>
      </c>
      <c r="Y7">
        <v>130000</v>
      </c>
      <c r="Z7" s="88">
        <v>131900</v>
      </c>
      <c r="AA7" s="88">
        <v>150100</v>
      </c>
      <c r="AB7" s="88">
        <v>131400</v>
      </c>
      <c r="AC7" s="88">
        <v>130650</v>
      </c>
      <c r="AD7" s="88">
        <v>119670</v>
      </c>
      <c r="AE7" s="88">
        <v>116750</v>
      </c>
      <c r="AF7" s="88">
        <v>114920</v>
      </c>
      <c r="AG7" s="88">
        <v>112900</v>
      </c>
      <c r="AH7" s="88">
        <v>134450</v>
      </c>
      <c r="AI7" s="88">
        <v>138090</v>
      </c>
      <c r="AJ7" s="88">
        <v>136690</v>
      </c>
      <c r="AK7" s="88">
        <v>149950</v>
      </c>
      <c r="AL7">
        <v>158180</v>
      </c>
      <c r="AM7">
        <v>161930</v>
      </c>
      <c r="AN7">
        <v>170550</v>
      </c>
      <c r="AO7">
        <v>212670</v>
      </c>
      <c r="AP7">
        <v>223500</v>
      </c>
      <c r="AQ7">
        <v>242810</v>
      </c>
      <c r="AR7">
        <v>292430</v>
      </c>
      <c r="AS7">
        <v>269320</v>
      </c>
      <c r="AT7">
        <v>255130</v>
      </c>
      <c r="AU7">
        <v>250570</v>
      </c>
      <c r="AV7">
        <v>244860</v>
      </c>
      <c r="AW7">
        <v>249110</v>
      </c>
      <c r="AX7">
        <v>248908</v>
      </c>
      <c r="AY7">
        <v>226775.25</v>
      </c>
      <c r="AZ7">
        <v>237318.8</v>
      </c>
      <c r="BA7">
        <v>247813.15384615384</v>
      </c>
      <c r="BB7">
        <v>260861.30434782608</v>
      </c>
      <c r="BC7">
        <v>274651.11111111112</v>
      </c>
      <c r="BD7">
        <v>276243.90909090912</v>
      </c>
      <c r="BE7">
        <v>279696</v>
      </c>
      <c r="BF7">
        <v>284509.88461538462</v>
      </c>
      <c r="BG7">
        <v>288568.24</v>
      </c>
      <c r="BH7">
        <v>274951</v>
      </c>
      <c r="BI7">
        <v>259915.65217391305</v>
      </c>
      <c r="BJ7">
        <v>262000</v>
      </c>
      <c r="BK7" s="148">
        <v>278000</v>
      </c>
      <c r="BL7">
        <v>257000</v>
      </c>
      <c r="BM7">
        <v>278000</v>
      </c>
      <c r="BN7">
        <v>278000</v>
      </c>
      <c r="BO7">
        <v>316000</v>
      </c>
      <c r="BP7">
        <v>327000</v>
      </c>
      <c r="BQ7">
        <v>352000</v>
      </c>
      <c r="BR7">
        <v>384000</v>
      </c>
      <c r="BS7">
        <v>420000</v>
      </c>
      <c r="BT7">
        <v>450000</v>
      </c>
      <c r="BU7">
        <v>470000</v>
      </c>
      <c r="BV7">
        <v>348230</v>
      </c>
      <c r="BW7">
        <v>359560</v>
      </c>
      <c r="BX7">
        <v>349870</v>
      </c>
      <c r="BY7">
        <v>345310</v>
      </c>
      <c r="BZ7">
        <v>344070</v>
      </c>
      <c r="CA7">
        <v>353340</v>
      </c>
      <c r="CB7">
        <v>348040</v>
      </c>
      <c r="CC7">
        <v>352430</v>
      </c>
      <c r="CD7">
        <v>356090</v>
      </c>
      <c r="CE7">
        <v>360230</v>
      </c>
      <c r="CF7">
        <v>356990</v>
      </c>
      <c r="CG7">
        <v>368900</v>
      </c>
      <c r="CH7" s="148">
        <v>637300</v>
      </c>
      <c r="CI7" s="148">
        <v>608700</v>
      </c>
      <c r="CJ7" s="148">
        <v>603600</v>
      </c>
      <c r="CK7" s="148">
        <v>571860</v>
      </c>
      <c r="CL7" s="148">
        <v>587800</v>
      </c>
    </row>
    <row r="8" spans="1:90">
      <c r="A8" s="88" t="s">
        <v>141</v>
      </c>
      <c r="B8" s="149">
        <v>107.1</v>
      </c>
      <c r="C8" s="149">
        <v>107.1</v>
      </c>
      <c r="D8" s="149">
        <v>107.8</v>
      </c>
      <c r="E8" s="149">
        <v>107.5</v>
      </c>
      <c r="F8" s="149">
        <v>107.7</v>
      </c>
      <c r="G8" s="149">
        <v>108</v>
      </c>
      <c r="H8" s="149">
        <v>251.8</v>
      </c>
      <c r="I8" s="149">
        <v>253.9</v>
      </c>
      <c r="J8" s="149">
        <v>256.2</v>
      </c>
      <c r="K8" s="149">
        <v>258.5</v>
      </c>
      <c r="L8" s="149">
        <v>260.7</v>
      </c>
      <c r="M8" s="149">
        <v>263</v>
      </c>
      <c r="N8">
        <v>115.6</v>
      </c>
      <c r="O8">
        <v>117.5</v>
      </c>
      <c r="P8">
        <v>122.6</v>
      </c>
      <c r="Q8">
        <v>126.8</v>
      </c>
      <c r="R8">
        <v>133.80000000000001</v>
      </c>
      <c r="S8">
        <v>141.9</v>
      </c>
      <c r="T8">
        <v>148.4</v>
      </c>
      <c r="U8">
        <v>153.6</v>
      </c>
      <c r="V8">
        <v>159.30000000000001</v>
      </c>
      <c r="W8">
        <v>162.1</v>
      </c>
      <c r="X8">
        <v>167.7</v>
      </c>
      <c r="Y8">
        <v>176.8</v>
      </c>
      <c r="Z8" s="149">
        <v>182.7</v>
      </c>
      <c r="AA8" s="149">
        <v>188.2</v>
      </c>
      <c r="AB8" s="149">
        <v>192.6</v>
      </c>
      <c r="AC8" s="149">
        <v>196.9</v>
      </c>
      <c r="AD8" s="149">
        <v>198.5</v>
      </c>
      <c r="AE8" s="149">
        <v>200.1</v>
      </c>
      <c r="AF8" s="149">
        <v>201.4</v>
      </c>
      <c r="AG8" s="149">
        <v>204.1</v>
      </c>
      <c r="AH8" s="149">
        <v>212.5</v>
      </c>
      <c r="AI8" s="149">
        <v>214.7</v>
      </c>
      <c r="AJ8" s="149">
        <v>219.6</v>
      </c>
      <c r="AK8" s="149">
        <v>226.5</v>
      </c>
      <c r="AL8" s="148">
        <v>203.4</v>
      </c>
      <c r="AM8" s="148">
        <v>208.7</v>
      </c>
      <c r="AN8" s="148">
        <v>212.8</v>
      </c>
      <c r="AO8" s="148">
        <v>226.7</v>
      </c>
      <c r="AP8" s="148">
        <v>234.7</v>
      </c>
      <c r="AQ8" s="148">
        <v>243.1</v>
      </c>
      <c r="AR8" s="148">
        <v>260.3</v>
      </c>
      <c r="AS8" s="148">
        <v>272.60000000000002</v>
      </c>
      <c r="AT8" s="148">
        <v>277.7</v>
      </c>
      <c r="AU8" s="148">
        <v>282.89999999999998</v>
      </c>
      <c r="AV8" s="148">
        <v>289.5</v>
      </c>
      <c r="AW8" s="148">
        <v>294.89999999999998</v>
      </c>
      <c r="AX8">
        <v>378.3</v>
      </c>
      <c r="AY8">
        <v>382</v>
      </c>
      <c r="AZ8">
        <v>399.3</v>
      </c>
      <c r="BA8">
        <v>410</v>
      </c>
      <c r="BB8">
        <v>421.7</v>
      </c>
      <c r="BC8">
        <v>435.6</v>
      </c>
      <c r="BD8">
        <v>448.9</v>
      </c>
      <c r="BE8">
        <v>459.7</v>
      </c>
      <c r="BF8">
        <v>468.2</v>
      </c>
      <c r="BG8">
        <v>474.2</v>
      </c>
      <c r="BH8">
        <v>482</v>
      </c>
      <c r="BI8">
        <v>484.6</v>
      </c>
      <c r="BJ8" s="148">
        <v>115.872377836916</v>
      </c>
      <c r="BK8" s="148">
        <v>119.80613235600801</v>
      </c>
      <c r="BL8" s="148">
        <v>131.81957407245699</v>
      </c>
      <c r="BM8" s="148">
        <v>137.45137152234099</v>
      </c>
      <c r="BN8" s="148">
        <v>140.53354357772599</v>
      </c>
      <c r="BO8" s="148">
        <v>143.65244157799199</v>
      </c>
      <c r="BP8" s="148">
        <v>147.44471972198201</v>
      </c>
      <c r="BQ8" s="148">
        <v>150.666630887732</v>
      </c>
      <c r="BR8" s="148">
        <v>154.12920293616099</v>
      </c>
      <c r="BS8" s="148">
        <v>159.93978506180301</v>
      </c>
      <c r="BT8" s="148">
        <v>165.285753362588</v>
      </c>
      <c r="BU8" s="148">
        <v>172.891543859797</v>
      </c>
      <c r="BV8" s="148">
        <v>179.1</v>
      </c>
      <c r="BW8" s="148">
        <v>184.1</v>
      </c>
      <c r="BX8" s="148">
        <v>187.9</v>
      </c>
      <c r="BY8" s="148">
        <v>191.6</v>
      </c>
      <c r="BZ8" s="148">
        <v>196.5</v>
      </c>
      <c r="CA8" s="148">
        <v>200.6</v>
      </c>
      <c r="CB8" s="148">
        <v>205.4</v>
      </c>
      <c r="CC8" s="148">
        <v>209.9</v>
      </c>
      <c r="CD8" s="148">
        <v>216</v>
      </c>
      <c r="CE8" s="148">
        <v>221.8</v>
      </c>
      <c r="CF8" s="148">
        <v>225.1</v>
      </c>
      <c r="CG8" s="148">
        <v>229.6</v>
      </c>
      <c r="CH8" s="148">
        <v>236.3</v>
      </c>
      <c r="CI8" s="148">
        <v>243</v>
      </c>
      <c r="CJ8" s="148">
        <v>249.7</v>
      </c>
      <c r="CK8" s="148">
        <v>255.2</v>
      </c>
      <c r="CL8" s="148">
        <v>260.2</v>
      </c>
    </row>
    <row r="9" spans="1:90">
      <c r="A9" s="88" t="s">
        <v>142</v>
      </c>
      <c r="B9" s="149">
        <f>B2/B5</f>
        <v>39872.262773722628</v>
      </c>
      <c r="C9" s="149">
        <f t="shared" ref="C9:M9" si="2">C2/C5</f>
        <v>41559.633027522927</v>
      </c>
      <c r="D9" s="149">
        <f t="shared" si="2"/>
        <v>41567.912488605296</v>
      </c>
      <c r="E9" s="149">
        <f t="shared" si="2"/>
        <v>43056.849953401681</v>
      </c>
      <c r="F9" s="149">
        <f t="shared" si="2"/>
        <v>43441.860465116282</v>
      </c>
      <c r="G9" s="149">
        <f t="shared" si="2"/>
        <v>44485.981308411217</v>
      </c>
      <c r="H9" s="149">
        <f t="shared" si="2"/>
        <v>44269.870609981517</v>
      </c>
      <c r="I9" s="149">
        <f t="shared" si="2"/>
        <v>45110.701107011068</v>
      </c>
      <c r="J9" s="149">
        <f t="shared" si="2"/>
        <v>46869.244935543284</v>
      </c>
      <c r="K9" s="149">
        <f t="shared" si="2"/>
        <v>48161.764705882357</v>
      </c>
      <c r="L9" s="149">
        <f t="shared" si="2"/>
        <v>50550.458715596331</v>
      </c>
      <c r="M9" s="149">
        <f t="shared" si="2"/>
        <v>52747.252747252744</v>
      </c>
      <c r="N9">
        <v>5315.3846153846152</v>
      </c>
      <c r="O9">
        <v>5435.363636363636</v>
      </c>
      <c r="P9">
        <v>5208.5600000000004</v>
      </c>
      <c r="Q9">
        <v>5127.0588235294117</v>
      </c>
      <c r="R9">
        <v>5248.1560283687941</v>
      </c>
      <c r="S9">
        <v>5545.0684931506848</v>
      </c>
      <c r="T9">
        <v>5740.6</v>
      </c>
      <c r="U9">
        <v>5399.6470588235297</v>
      </c>
      <c r="V9">
        <v>4976.40625</v>
      </c>
      <c r="W9">
        <v>4923.2663316582921</v>
      </c>
      <c r="X9">
        <v>4885.8823529411766</v>
      </c>
      <c r="Y9">
        <v>5073.2718894009004</v>
      </c>
      <c r="Z9" s="88">
        <f>Z2/Z5</f>
        <v>82076.474872541876</v>
      </c>
      <c r="AA9" s="88">
        <f t="shared" ref="AA9:AK9" si="3">AA2/AA5</f>
        <v>89558.303886925802</v>
      </c>
      <c r="AB9" s="88">
        <f t="shared" si="3"/>
        <v>91281.400137268371</v>
      </c>
      <c r="AC9" s="88">
        <f t="shared" si="3"/>
        <v>89067.378252168113</v>
      </c>
      <c r="AD9" s="88">
        <f t="shared" si="3"/>
        <v>84038.06451612903</v>
      </c>
      <c r="AE9" s="88">
        <f t="shared" si="3"/>
        <v>79173.125</v>
      </c>
      <c r="AF9" s="88">
        <f t="shared" si="3"/>
        <v>77018.170805572387</v>
      </c>
      <c r="AG9" s="88">
        <f t="shared" si="3"/>
        <v>74144.556811421775</v>
      </c>
      <c r="AH9" s="88">
        <f t="shared" si="3"/>
        <v>79097.660818713455</v>
      </c>
      <c r="AI9" s="88">
        <f t="shared" si="3"/>
        <v>79362.643678160923</v>
      </c>
      <c r="AJ9" s="88">
        <f t="shared" si="3"/>
        <v>81708.853575482412</v>
      </c>
      <c r="AK9" s="88">
        <f t="shared" si="3"/>
        <v>87603.699551569502</v>
      </c>
      <c r="AL9">
        <f>AL2/AL5</f>
        <v>154973.65754812563</v>
      </c>
      <c r="AM9">
        <f t="shared" ref="AM9:AW9" si="4">AM2/AM5</f>
        <v>172307.12691847727</v>
      </c>
      <c r="AN9">
        <f t="shared" si="4"/>
        <v>194108.39546075344</v>
      </c>
      <c r="AO9">
        <f t="shared" si="4"/>
        <v>214200.37281031228</v>
      </c>
      <c r="AP9">
        <f t="shared" si="4"/>
        <v>237195.64464069912</v>
      </c>
      <c r="AQ9">
        <f t="shared" si="4"/>
        <v>249560.68232080498</v>
      </c>
      <c r="AR9">
        <f t="shared" si="4"/>
        <v>275928.14106607944</v>
      </c>
      <c r="AS9">
        <f t="shared" si="4"/>
        <v>281094.77489555441</v>
      </c>
      <c r="AT9">
        <f t="shared" si="4"/>
        <v>276188.53710660368</v>
      </c>
      <c r="AU9">
        <f t="shared" si="4"/>
        <v>280280.09325432661</v>
      </c>
      <c r="AV9">
        <f t="shared" si="4"/>
        <v>287954.65782059194</v>
      </c>
      <c r="AW9">
        <f t="shared" si="4"/>
        <v>304643.41805289744</v>
      </c>
      <c r="AX9">
        <v>119478.40260798697</v>
      </c>
      <c r="AY9">
        <v>117359.413202934</v>
      </c>
      <c r="AZ9">
        <v>120904.64547677261</v>
      </c>
      <c r="BA9">
        <v>108565.23310444524</v>
      </c>
      <c r="BB9">
        <v>111926.27394289845</v>
      </c>
      <c r="BC9">
        <v>114564.51029996385</v>
      </c>
      <c r="BD9">
        <v>95414.781297134236</v>
      </c>
      <c r="BE9">
        <v>96561.085972850677</v>
      </c>
      <c r="BF9">
        <v>98310.708898944198</v>
      </c>
      <c r="BG9">
        <v>93473.325766174807</v>
      </c>
      <c r="BH9">
        <v>93813.847900113513</v>
      </c>
      <c r="BI9">
        <v>99659.477866061294</v>
      </c>
      <c r="BJ9">
        <f>BJ2/BJ5</f>
        <v>340006.94444444444</v>
      </c>
      <c r="BK9">
        <f t="shared" ref="BK9:BU9" si="5">BK2/BK5</f>
        <v>353905.75104755675</v>
      </c>
      <c r="BL9">
        <f t="shared" si="5"/>
        <v>373637.84786177054</v>
      </c>
      <c r="BM9">
        <f t="shared" si="5"/>
        <v>378325.51681676804</v>
      </c>
      <c r="BN9">
        <f t="shared" si="5"/>
        <v>370577.23941946012</v>
      </c>
      <c r="BO9">
        <f t="shared" si="5"/>
        <v>358318.13746111008</v>
      </c>
      <c r="BP9">
        <f t="shared" si="5"/>
        <v>338813.12675022212</v>
      </c>
      <c r="BQ9">
        <f t="shared" si="5"/>
        <v>347650.80688382068</v>
      </c>
      <c r="BR9">
        <f t="shared" si="5"/>
        <v>349112.50767959357</v>
      </c>
      <c r="BS9">
        <f t="shared" si="5"/>
        <v>366495.46661266166</v>
      </c>
      <c r="BT9">
        <f t="shared" si="5"/>
        <v>389272.71332784946</v>
      </c>
      <c r="BU9">
        <f t="shared" si="5"/>
        <v>429401.15398322145</v>
      </c>
      <c r="BV9">
        <f>BV2/BV5</f>
        <v>654581.28078817739</v>
      </c>
      <c r="BW9">
        <f t="shared" ref="BW9:CG9" si="6">BW2/BW5</f>
        <v>669777.04655437777</v>
      </c>
      <c r="BX9">
        <f t="shared" si="6"/>
        <v>661618.33501364023</v>
      </c>
      <c r="BY9">
        <f t="shared" si="6"/>
        <v>620812.97206256713</v>
      </c>
      <c r="BZ9">
        <f t="shared" si="6"/>
        <v>579529.65726534289</v>
      </c>
      <c r="CA9">
        <f t="shared" si="6"/>
        <v>548128.38393440982</v>
      </c>
      <c r="CB9">
        <f t="shared" si="6"/>
        <v>527480.06827545178</v>
      </c>
      <c r="CC9">
        <f t="shared" si="6"/>
        <v>519896.38181099709</v>
      </c>
      <c r="CD9">
        <f t="shared" si="6"/>
        <v>503452.33142744063</v>
      </c>
      <c r="CE9">
        <f t="shared" si="6"/>
        <v>503241.80620192352</v>
      </c>
      <c r="CF9">
        <f t="shared" si="6"/>
        <v>513149.24081563647</v>
      </c>
      <c r="CG9">
        <f t="shared" si="6"/>
        <v>563258.80212663731</v>
      </c>
      <c r="CH9" s="148">
        <f>CH2/CH5</f>
        <v>36770270.270270266</v>
      </c>
      <c r="CI9" s="148">
        <f>CI2/CI5</f>
        <v>37171052.631578952</v>
      </c>
      <c r="CJ9" s="148">
        <f>CJ2/CJ5</f>
        <v>36871244.635193132</v>
      </c>
      <c r="CK9" s="148">
        <f>CK2/CK5</f>
        <v>36441666.666666672</v>
      </c>
      <c r="CL9" s="148">
        <f>CL2/CL5</f>
        <v>35829959.514170036</v>
      </c>
    </row>
    <row r="10" spans="1:90">
      <c r="A10" s="88" t="s">
        <v>50</v>
      </c>
      <c r="B10" s="149">
        <f>B2*10/B7</f>
        <v>1181.081081081081</v>
      </c>
      <c r="C10" s="149">
        <f t="shared" ref="C10:M10" si="7">C2*10/C7</f>
        <v>1224.3243243243242</v>
      </c>
      <c r="D10" s="149">
        <f t="shared" si="7"/>
        <v>1232.4324324324327</v>
      </c>
      <c r="E10" s="149">
        <f t="shared" si="7"/>
        <v>1248.6486486486488</v>
      </c>
      <c r="F10" s="149">
        <f t="shared" si="7"/>
        <v>1228.9473684210527</v>
      </c>
      <c r="G10" s="149">
        <f t="shared" si="7"/>
        <v>1220.5128205128206</v>
      </c>
      <c r="H10" s="149">
        <f t="shared" si="7"/>
        <v>1349.2957746478874</v>
      </c>
      <c r="I10" s="149">
        <f t="shared" si="7"/>
        <v>1358.3333333333333</v>
      </c>
      <c r="J10" s="149">
        <f t="shared" si="7"/>
        <v>1394.5205479452054</v>
      </c>
      <c r="K10" s="149">
        <f t="shared" si="7"/>
        <v>1416.2162162162163</v>
      </c>
      <c r="L10" s="149">
        <f t="shared" si="7"/>
        <v>1469.3333333333333</v>
      </c>
      <c r="M10" s="149">
        <f t="shared" si="7"/>
        <v>1515.7894736842106</v>
      </c>
      <c r="N10" s="88">
        <f>N2*10/N7</f>
        <v>1316.1904761904761</v>
      </c>
      <c r="O10" s="88">
        <f t="shared" ref="O10:Y10" si="8">O2*10/O7</f>
        <v>1374.4597701149426</v>
      </c>
      <c r="P10" s="88">
        <f t="shared" si="8"/>
        <v>1446.8222222222223</v>
      </c>
      <c r="Q10" s="88">
        <f t="shared" si="8"/>
        <v>1394.56</v>
      </c>
      <c r="R10" s="88">
        <f t="shared" si="8"/>
        <v>986.65333333333331</v>
      </c>
      <c r="S10" s="88">
        <f t="shared" si="8"/>
        <v>578.2714285714286</v>
      </c>
      <c r="T10" s="88">
        <f t="shared" si="8"/>
        <v>574.05999999999995</v>
      </c>
      <c r="U10" s="88">
        <f t="shared" si="8"/>
        <v>679.95555555555552</v>
      </c>
      <c r="V10" s="88">
        <f t="shared" si="8"/>
        <v>796.22500000000002</v>
      </c>
      <c r="W10" s="88">
        <f t="shared" si="8"/>
        <v>890.66363636363633</v>
      </c>
      <c r="X10" s="88">
        <f t="shared" si="8"/>
        <v>830.6</v>
      </c>
      <c r="Y10" s="88">
        <f t="shared" si="8"/>
        <v>846.84615384615381</v>
      </c>
      <c r="Z10" s="152">
        <v>854.36694465504172</v>
      </c>
      <c r="AA10" s="152">
        <v>844.2704863424384</v>
      </c>
      <c r="AB10" s="152">
        <v>1012.1537290715373</v>
      </c>
      <c r="AC10" s="152">
        <v>1021.9058553386911</v>
      </c>
      <c r="AD10" s="152">
        <v>1088.4850004178156</v>
      </c>
      <c r="AE10" s="152">
        <v>1085.0278372591006</v>
      </c>
      <c r="AF10" s="152">
        <v>1106.4827706230421</v>
      </c>
      <c r="AG10" s="152">
        <v>1103.9592559787422</v>
      </c>
      <c r="AH10" s="152">
        <v>1006.0022313127557</v>
      </c>
      <c r="AI10" s="152">
        <v>1000.0072416539938</v>
      </c>
      <c r="AJ10" s="152">
        <v>1053.266515472968</v>
      </c>
      <c r="AK10" s="152">
        <v>1042.2474158052685</v>
      </c>
      <c r="AL10">
        <v>966.9932987735491</v>
      </c>
      <c r="AM10">
        <v>1048.1504353733094</v>
      </c>
      <c r="AN10">
        <v>1110.9997068308414</v>
      </c>
      <c r="AO10">
        <v>983.18521653265623</v>
      </c>
      <c r="AP10">
        <v>1033.9060402684563</v>
      </c>
      <c r="AQ10">
        <v>1000.29240970306</v>
      </c>
      <c r="AR10">
        <v>913.72294224258792</v>
      </c>
      <c r="AS10">
        <v>1009.6947868706371</v>
      </c>
      <c r="AT10">
        <v>1054.5800180300239</v>
      </c>
      <c r="AU10">
        <v>1092.9480783812908</v>
      </c>
      <c r="AV10">
        <v>1159.4012905333659</v>
      </c>
      <c r="AW10">
        <v>1215.3145196900966</v>
      </c>
      <c r="AX10">
        <v>1177.9452649171581</v>
      </c>
      <c r="AY10">
        <v>1269.9798589131751</v>
      </c>
      <c r="AZ10">
        <v>1250.2170076706946</v>
      </c>
      <c r="BA10">
        <v>1212.2036112194951</v>
      </c>
      <c r="BB10">
        <v>1187.220928662741</v>
      </c>
      <c r="BC10">
        <v>1154.1915804293124</v>
      </c>
      <c r="BD10">
        <v>1145.0026212013559</v>
      </c>
      <c r="BE10">
        <v>1144.4568388536125</v>
      </c>
      <c r="BF10">
        <v>1145.4786551285158</v>
      </c>
      <c r="BG10">
        <v>1141.4977615000182</v>
      </c>
      <c r="BH10">
        <v>1202.3960632985513</v>
      </c>
      <c r="BI10">
        <v>1351.2075823929501</v>
      </c>
      <c r="BJ10" s="148">
        <v>1308.1183206106871</v>
      </c>
      <c r="BK10" s="148">
        <v>1307.6079136690648</v>
      </c>
      <c r="BL10" s="148">
        <v>1533.6381322957197</v>
      </c>
      <c r="BM10" s="148">
        <v>1500.1762589928057</v>
      </c>
      <c r="BN10" s="148">
        <v>1537.046762589928</v>
      </c>
      <c r="BO10" s="148">
        <v>1367.623417721519</v>
      </c>
      <c r="BP10" s="148">
        <v>1337.1529051987768</v>
      </c>
      <c r="BQ10" s="148">
        <v>1326.840909090909</v>
      </c>
      <c r="BR10" s="148">
        <v>1251.9192708333333</v>
      </c>
      <c r="BS10" s="148">
        <v>1237.652380952381</v>
      </c>
      <c r="BT10" s="148">
        <v>1269.8755555555556</v>
      </c>
      <c r="BU10" s="148">
        <v>1388.1148936170214</v>
      </c>
      <c r="BV10">
        <v>1907.9344111650346</v>
      </c>
      <c r="BW10">
        <v>1930.4149516075202</v>
      </c>
      <c r="BX10">
        <v>2020.4647440477891</v>
      </c>
      <c r="BY10">
        <v>2036.1414381280588</v>
      </c>
      <c r="BZ10">
        <v>2014.4156712296917</v>
      </c>
      <c r="CA10">
        <v>1957.3215599705666</v>
      </c>
      <c r="CB10">
        <v>1992.5870589587405</v>
      </c>
      <c r="CC10">
        <v>1978.2651874131034</v>
      </c>
      <c r="CD10">
        <v>1922.5476705327305</v>
      </c>
      <c r="CE10">
        <v>1937.6509452294367</v>
      </c>
      <c r="CF10">
        <v>2037.5920894142691</v>
      </c>
      <c r="CG10">
        <v>2207.6443480618054</v>
      </c>
      <c r="CH10">
        <v>1280.8724305664523</v>
      </c>
      <c r="CI10">
        <v>1392.3114834894036</v>
      </c>
      <c r="CJ10">
        <v>1423.2935719019217</v>
      </c>
      <c r="CK10">
        <v>1529.3953065435596</v>
      </c>
      <c r="CL10">
        <v>1505.6141544743109</v>
      </c>
    </row>
    <row r="11" spans="1:90">
      <c r="A11" s="88" t="s">
        <v>143</v>
      </c>
      <c r="B11" s="149">
        <f>B2/B8</f>
        <v>40802.987861811394</v>
      </c>
      <c r="C11" s="149">
        <f t="shared" ref="C11:M11" si="9">C2/C8</f>
        <v>42296.918767506999</v>
      </c>
      <c r="D11" s="149">
        <f t="shared" si="9"/>
        <v>42300.556586270883</v>
      </c>
      <c r="E11" s="149">
        <f t="shared" si="9"/>
        <v>42976.744186046511</v>
      </c>
      <c r="F11" s="149">
        <f t="shared" si="9"/>
        <v>43361.188486536674</v>
      </c>
      <c r="G11" s="149">
        <f t="shared" si="9"/>
        <v>44074.074074074073</v>
      </c>
      <c r="H11" s="149">
        <f t="shared" si="9"/>
        <v>19023.034154090547</v>
      </c>
      <c r="I11" s="149">
        <f t="shared" si="9"/>
        <v>19259.551004332414</v>
      </c>
      <c r="J11" s="149">
        <f t="shared" si="9"/>
        <v>19867.291178766591</v>
      </c>
      <c r="K11" s="149">
        <f t="shared" si="9"/>
        <v>20270.793036750485</v>
      </c>
      <c r="L11" s="149">
        <f t="shared" si="9"/>
        <v>21135.404679708477</v>
      </c>
      <c r="M11" s="149">
        <f t="shared" si="9"/>
        <v>21901.140684410646</v>
      </c>
      <c r="N11" s="149">
        <f>N2/N8</f>
        <v>47820.069204152249</v>
      </c>
      <c r="O11" s="149">
        <f t="shared" ref="O11:Y11" si="10">O2/O8</f>
        <v>50884.255319148935</v>
      </c>
      <c r="P11" s="149">
        <f t="shared" si="10"/>
        <v>53105.220228384991</v>
      </c>
      <c r="Q11" s="149">
        <f t="shared" si="10"/>
        <v>54990.536277602521</v>
      </c>
      <c r="R11" s="149">
        <f t="shared" si="10"/>
        <v>55305.680119581462</v>
      </c>
      <c r="S11" s="149">
        <f t="shared" si="10"/>
        <v>57052.85412262156</v>
      </c>
      <c r="T11" s="149">
        <f t="shared" si="10"/>
        <v>58024.932614555255</v>
      </c>
      <c r="U11" s="149">
        <f t="shared" si="10"/>
        <v>59761.71875</v>
      </c>
      <c r="V11" s="149">
        <f t="shared" si="10"/>
        <v>59979.284369114874</v>
      </c>
      <c r="W11" s="149">
        <f t="shared" si="10"/>
        <v>60439.85194324491</v>
      </c>
      <c r="X11" s="149">
        <f t="shared" si="10"/>
        <v>59434.70483005367</v>
      </c>
      <c r="Y11" s="149">
        <f t="shared" si="10"/>
        <v>62268.099547511309</v>
      </c>
      <c r="Z11" s="153">
        <v>61680.897646414895</v>
      </c>
      <c r="AA11" s="154">
        <v>67335.281615302869</v>
      </c>
      <c r="AB11" s="154">
        <v>69053.478712357217</v>
      </c>
      <c r="AC11" s="154">
        <v>67807.008633824269</v>
      </c>
      <c r="AD11" s="154">
        <v>65621.662468513852</v>
      </c>
      <c r="AE11" s="154">
        <v>63306.846576711643</v>
      </c>
      <c r="AF11" s="154">
        <v>63136.544190665343</v>
      </c>
      <c r="AG11" s="154">
        <v>61066.63400293974</v>
      </c>
      <c r="AH11" s="154">
        <v>63650.352941176468</v>
      </c>
      <c r="AI11" s="154">
        <v>64318.118304611089</v>
      </c>
      <c r="AJ11" s="154">
        <v>65560.564663023688</v>
      </c>
      <c r="AK11" s="154">
        <v>69000</v>
      </c>
      <c r="AL11" s="148">
        <f>AL2/AL8</f>
        <v>75201.081612586029</v>
      </c>
      <c r="AM11" s="148">
        <f t="shared" ref="AM11:AW11" si="11">AM2/AM8</f>
        <v>81325.826545280317</v>
      </c>
      <c r="AN11" s="148">
        <f t="shared" si="11"/>
        <v>89041.823308270672</v>
      </c>
      <c r="AO11" s="148">
        <f t="shared" si="11"/>
        <v>92233.789148654614</v>
      </c>
      <c r="AP11" s="148">
        <f t="shared" si="11"/>
        <v>98456.753302087775</v>
      </c>
      <c r="AQ11" s="148">
        <f t="shared" si="11"/>
        <v>99909.913615795973</v>
      </c>
      <c r="AR11" s="148">
        <f t="shared" si="11"/>
        <v>102650.78755282366</v>
      </c>
      <c r="AS11" s="148">
        <f t="shared" si="11"/>
        <v>99754.585473220824</v>
      </c>
      <c r="AT11" s="148">
        <f t="shared" si="11"/>
        <v>96886.928339935184</v>
      </c>
      <c r="AU11" s="148">
        <f t="shared" si="11"/>
        <v>96804.524566984808</v>
      </c>
      <c r="AV11" s="148">
        <f t="shared" si="11"/>
        <v>98062.52158894646</v>
      </c>
      <c r="AW11" s="148">
        <f t="shared" si="11"/>
        <v>102660.90200067821</v>
      </c>
      <c r="AX11" s="148">
        <f>AX2/AX8</f>
        <v>77504.625958234203</v>
      </c>
      <c r="AY11" s="148">
        <f t="shared" ref="AY11:BI11" si="12">AY2/AY8</f>
        <v>75392.67015706806</v>
      </c>
      <c r="AZ11" s="148">
        <f t="shared" si="12"/>
        <v>74305.033809166038</v>
      </c>
      <c r="BA11" s="148">
        <f t="shared" si="12"/>
        <v>73268.292682926825</v>
      </c>
      <c r="BB11" s="148">
        <f t="shared" si="12"/>
        <v>73440.834716623198</v>
      </c>
      <c r="BC11" s="148">
        <f t="shared" si="12"/>
        <v>72773.186409550035</v>
      </c>
      <c r="BD11" s="148">
        <f t="shared" si="12"/>
        <v>70461.127199821785</v>
      </c>
      <c r="BE11" s="148">
        <f t="shared" si="12"/>
        <v>69632.368936262777</v>
      </c>
      <c r="BF11" s="148">
        <f t="shared" si="12"/>
        <v>69607.005553182404</v>
      </c>
      <c r="BG11" s="148">
        <f t="shared" si="12"/>
        <v>69464.361029101652</v>
      </c>
      <c r="BH11" s="148">
        <f t="shared" si="12"/>
        <v>68589.211618257264</v>
      </c>
      <c r="BI11" s="148">
        <f t="shared" si="12"/>
        <v>72472.141972761034</v>
      </c>
      <c r="BJ11" s="148">
        <f>BJ2/BJ8</f>
        <v>295779.72455382714</v>
      </c>
      <c r="BK11" s="148">
        <f t="shared" ref="BK11:BU11" si="13">BK2/BK8</f>
        <v>303419.35997049196</v>
      </c>
      <c r="BL11" s="148">
        <f t="shared" si="13"/>
        <v>299003.39367152797</v>
      </c>
      <c r="BM11" s="148">
        <f t="shared" si="13"/>
        <v>303415.67012462579</v>
      </c>
      <c r="BN11" s="148">
        <f t="shared" si="13"/>
        <v>304054.81077453255</v>
      </c>
      <c r="BO11" s="148">
        <f t="shared" si="13"/>
        <v>300843.47697311232</v>
      </c>
      <c r="BP11" s="148">
        <f t="shared" si="13"/>
        <v>296551.14189539343</v>
      </c>
      <c r="BQ11" s="148">
        <f t="shared" si="13"/>
        <v>309987.68423249404</v>
      </c>
      <c r="BR11" s="148">
        <f t="shared" si="13"/>
        <v>311905.20085873484</v>
      </c>
      <c r="BS11" s="148">
        <f t="shared" si="13"/>
        <v>325006.06387531187</v>
      </c>
      <c r="BT11" s="148">
        <f t="shared" si="13"/>
        <v>345730.94678427675</v>
      </c>
      <c r="BU11" s="148">
        <f t="shared" si="13"/>
        <v>377354.48792629346</v>
      </c>
      <c r="BV11" s="148">
        <f>BV2/BV8</f>
        <v>370965.94081518706</v>
      </c>
      <c r="BW11" s="148">
        <f t="shared" ref="BW11:CG11" si="14">BW2/BW8</f>
        <v>377023.35687126563</v>
      </c>
      <c r="BX11" s="148">
        <f t="shared" si="14"/>
        <v>376210.7503991485</v>
      </c>
      <c r="BY11" s="148">
        <f t="shared" si="14"/>
        <v>366962.42171189981</v>
      </c>
      <c r="BZ11" s="148">
        <f t="shared" si="14"/>
        <v>352722.64631043258</v>
      </c>
      <c r="CA11" s="148">
        <f t="shared" si="14"/>
        <v>344765.70289132604</v>
      </c>
      <c r="CB11" s="148">
        <f t="shared" si="14"/>
        <v>337633.8851022395</v>
      </c>
      <c r="CC11" s="148">
        <f t="shared" si="14"/>
        <v>332158.1705574083</v>
      </c>
      <c r="CD11" s="148">
        <f t="shared" si="14"/>
        <v>316944.44444444444</v>
      </c>
      <c r="CE11" s="148">
        <f t="shared" si="14"/>
        <v>314697.92605951306</v>
      </c>
      <c r="CF11" s="148">
        <f t="shared" si="14"/>
        <v>323145.26876943582</v>
      </c>
      <c r="CG11" s="148">
        <f t="shared" si="14"/>
        <v>354703.83275261323</v>
      </c>
      <c r="CH11">
        <v>3.4545069826491743</v>
      </c>
      <c r="CI11">
        <v>3.4876543209876543</v>
      </c>
      <c r="CJ11">
        <v>3.4405286343612338</v>
      </c>
      <c r="CK11">
        <v>3.4271159874608155</v>
      </c>
      <c r="CL11">
        <v>3.4012298232129132</v>
      </c>
    </row>
    <row r="12" spans="1:90"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90"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5" spans="1:90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</row>
    <row r="17" spans="14:81">
      <c r="N17" s="175"/>
      <c r="BE17" s="148"/>
      <c r="BF17" s="148"/>
      <c r="BG17" s="148"/>
      <c r="BH17" s="148"/>
      <c r="BJ17" s="148"/>
      <c r="BK17" s="148"/>
      <c r="BL17" s="148"/>
      <c r="BM17" s="148"/>
      <c r="BN17" s="148"/>
      <c r="BO17" s="148"/>
      <c r="BP17" s="148"/>
    </row>
    <row r="18" spans="14:81">
      <c r="N18" s="175"/>
    </row>
    <row r="19" spans="14:81">
      <c r="AX19" s="175"/>
      <c r="BS19" s="148"/>
      <c r="BT19" s="148"/>
      <c r="BU19" s="148"/>
      <c r="BV19" s="148"/>
      <c r="BW19" s="148"/>
      <c r="BX19" s="148"/>
      <c r="BY19" s="148"/>
      <c r="CA19" s="148"/>
      <c r="CB19" s="148"/>
      <c r="CC19" s="148"/>
    </row>
    <row r="20" spans="14:81">
      <c r="N20" s="175"/>
      <c r="AX20" s="175"/>
    </row>
    <row r="21" spans="14:81">
      <c r="N21" s="175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X21" s="175"/>
    </row>
    <row r="22" spans="14:81">
      <c r="N22" s="175"/>
      <c r="AX22" s="175"/>
    </row>
    <row r="23" spans="14:81">
      <c r="N23" s="175"/>
      <c r="AX23" s="175"/>
    </row>
    <row r="24" spans="14:81">
      <c r="N24" s="175"/>
      <c r="AX24" s="175"/>
    </row>
    <row r="25" spans="14:81">
      <c r="N25" s="175"/>
      <c r="AX25" s="175"/>
    </row>
    <row r="26" spans="14:81">
      <c r="N26" s="175"/>
      <c r="AX26" s="175"/>
    </row>
    <row r="27" spans="14:81">
      <c r="N27" s="175"/>
      <c r="AX27" s="175"/>
    </row>
    <row r="28" spans="14:81">
      <c r="N28" s="175"/>
      <c r="AX28" s="175"/>
    </row>
    <row r="29" spans="14:81">
      <c r="AX29" s="175"/>
    </row>
    <row r="53" spans="67:67">
      <c r="BO53" t="s">
        <v>145</v>
      </c>
    </row>
  </sheetData>
  <phoneticPr fontId="32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J5" sqref="J5"/>
    </sheetView>
  </sheetViews>
  <sheetFormatPr defaultRowHeight="14.4"/>
  <cols>
    <col min="1" max="1" width="15.109375" customWidth="1"/>
    <col min="2" max="2" width="26.33203125" customWidth="1"/>
    <col min="3" max="3" width="20.33203125" customWidth="1"/>
    <col min="4" max="4" width="18.33203125" customWidth="1"/>
    <col min="5" max="5" width="18.5546875" customWidth="1"/>
    <col min="6" max="6" width="18.109375" customWidth="1"/>
    <col min="7" max="7" width="23.6640625" customWidth="1"/>
    <col min="8" max="8" width="28.88671875" customWidth="1"/>
    <col min="9" max="9" width="25.5546875" customWidth="1"/>
    <col min="10" max="10" width="22.44140625" customWidth="1"/>
    <col min="11" max="11" width="33.5546875" customWidth="1"/>
  </cols>
  <sheetData>
    <row r="1" spans="1:11">
      <c r="A1" s="178">
        <v>1396</v>
      </c>
      <c r="B1" s="178"/>
    </row>
    <row r="2" spans="1:11">
      <c r="A2" s="179"/>
      <c r="B2" s="179"/>
    </row>
    <row r="3" spans="1:11" ht="29.4">
      <c r="A3" s="1" t="s">
        <v>46</v>
      </c>
      <c r="B3" s="2" t="s">
        <v>0</v>
      </c>
      <c r="C3" s="3" t="s">
        <v>1</v>
      </c>
      <c r="D3" s="4" t="s">
        <v>2</v>
      </c>
      <c r="E3" s="5" t="s">
        <v>3</v>
      </c>
      <c r="F3" s="6" t="s">
        <v>4</v>
      </c>
      <c r="G3" s="7" t="s">
        <v>8</v>
      </c>
      <c r="H3" s="8" t="s">
        <v>5</v>
      </c>
      <c r="I3" s="9" t="s">
        <v>6</v>
      </c>
      <c r="J3" s="10" t="s">
        <v>7</v>
      </c>
      <c r="K3" s="11" t="s">
        <v>9</v>
      </c>
    </row>
    <row r="4" spans="1:11" ht="29.4">
      <c r="A4" s="1" t="s">
        <v>19</v>
      </c>
      <c r="B4" s="138">
        <v>43.7</v>
      </c>
      <c r="C4" s="139">
        <v>5384</v>
      </c>
      <c r="D4" s="140">
        <v>8.5</v>
      </c>
      <c r="E4" s="141">
        <v>9.6</v>
      </c>
      <c r="F4" s="142">
        <v>11.1</v>
      </c>
      <c r="G4" s="143">
        <v>37000</v>
      </c>
      <c r="H4" s="144">
        <v>107.1</v>
      </c>
      <c r="I4" s="145">
        <v>1.57</v>
      </c>
      <c r="J4" s="146">
        <v>1181.08</v>
      </c>
      <c r="K4" s="147">
        <v>408029</v>
      </c>
    </row>
    <row r="5" spans="1:11" ht="29.4">
      <c r="A5" s="1" t="s">
        <v>21</v>
      </c>
      <c r="B5" s="138">
        <v>45.3</v>
      </c>
      <c r="C5" s="139">
        <v>16374</v>
      </c>
      <c r="D5" s="140">
        <v>6.4</v>
      </c>
      <c r="E5" s="141">
        <v>9</v>
      </c>
      <c r="F5" s="142">
        <v>11.5</v>
      </c>
      <c r="G5" s="143">
        <v>37000</v>
      </c>
      <c r="H5" s="144">
        <v>107.1</v>
      </c>
      <c r="I5" s="145">
        <v>1.6</v>
      </c>
      <c r="J5" s="146">
        <v>1224.3</v>
      </c>
      <c r="K5" s="147">
        <v>422969</v>
      </c>
    </row>
    <row r="6" spans="1:11" ht="29.4">
      <c r="A6" s="1" t="s">
        <v>22</v>
      </c>
      <c r="B6" s="138">
        <v>45.6</v>
      </c>
      <c r="C6" s="139">
        <v>15362</v>
      </c>
      <c r="D6" s="140">
        <v>0.8</v>
      </c>
      <c r="E6" s="141">
        <v>9.6999999999999993</v>
      </c>
      <c r="F6" s="142">
        <v>11</v>
      </c>
      <c r="G6" s="143">
        <v>37000</v>
      </c>
      <c r="H6" s="144">
        <v>107.8</v>
      </c>
      <c r="I6" s="145">
        <v>1.62</v>
      </c>
      <c r="J6" s="146">
        <v>1232.4000000000001</v>
      </c>
      <c r="K6" s="147">
        <v>423005.5</v>
      </c>
    </row>
    <row r="7" spans="1:11" ht="29.4">
      <c r="A7" s="1" t="s">
        <v>23</v>
      </c>
      <c r="B7" s="138">
        <v>46.2</v>
      </c>
      <c r="C7" s="139">
        <v>14533</v>
      </c>
      <c r="D7" s="140">
        <v>2.5</v>
      </c>
      <c r="E7" s="141">
        <v>7.3</v>
      </c>
      <c r="F7" s="142">
        <v>11</v>
      </c>
      <c r="G7" s="143">
        <v>37000</v>
      </c>
      <c r="H7" s="144">
        <v>107.5</v>
      </c>
      <c r="I7" s="145">
        <v>1.65</v>
      </c>
      <c r="J7" s="146">
        <v>1248.5999999999999</v>
      </c>
      <c r="K7" s="147">
        <v>429767</v>
      </c>
    </row>
    <row r="8" spans="1:11" ht="29.4">
      <c r="A8" s="1" t="s">
        <v>24</v>
      </c>
      <c r="B8" s="138">
        <v>46.7</v>
      </c>
      <c r="C8" s="139">
        <v>17984</v>
      </c>
      <c r="D8" s="140">
        <v>6.1</v>
      </c>
      <c r="E8" s="141">
        <v>7.5</v>
      </c>
      <c r="F8" s="142">
        <v>8.1</v>
      </c>
      <c r="G8" s="143">
        <v>38000</v>
      </c>
      <c r="H8" s="144">
        <v>107.7</v>
      </c>
      <c r="I8" s="145">
        <v>1.66</v>
      </c>
      <c r="J8" s="146">
        <v>1222.9000000000001</v>
      </c>
      <c r="K8" s="147">
        <v>433611.8</v>
      </c>
    </row>
    <row r="9" spans="1:11" ht="29.4">
      <c r="A9" s="1" t="s">
        <v>25</v>
      </c>
      <c r="B9" s="138">
        <v>47.6</v>
      </c>
      <c r="C9" s="139">
        <v>15545</v>
      </c>
      <c r="D9" s="140">
        <v>9.1999999999999993</v>
      </c>
      <c r="E9" s="141">
        <v>7</v>
      </c>
      <c r="F9" s="142">
        <v>8.6</v>
      </c>
      <c r="G9" s="143">
        <v>39000</v>
      </c>
      <c r="H9" s="144">
        <v>108</v>
      </c>
      <c r="I9" s="145">
        <v>1.7</v>
      </c>
      <c r="J9" s="146">
        <v>1220.5</v>
      </c>
      <c r="K9" s="147">
        <v>440740.7</v>
      </c>
    </row>
    <row r="10" spans="1:11" ht="29.4">
      <c r="A10" s="1" t="s">
        <v>26</v>
      </c>
      <c r="B10" s="138">
        <v>47.9</v>
      </c>
      <c r="C10" s="139">
        <v>13815</v>
      </c>
      <c r="D10" s="140">
        <v>7.2</v>
      </c>
      <c r="E10" s="141">
        <v>8.1999999999999993</v>
      </c>
      <c r="F10" s="142">
        <v>6.1</v>
      </c>
      <c r="G10" s="143">
        <v>35500</v>
      </c>
      <c r="H10" s="144">
        <v>251.8</v>
      </c>
      <c r="I10" s="145">
        <v>4.5999999999999996</v>
      </c>
      <c r="J10" s="146">
        <v>1350</v>
      </c>
      <c r="K10" s="147">
        <v>190.3</v>
      </c>
    </row>
    <row r="11" spans="1:11" ht="29.4">
      <c r="A11" s="1" t="s">
        <v>27</v>
      </c>
      <c r="B11" s="138">
        <v>48.9</v>
      </c>
      <c r="C11" s="139">
        <v>14764</v>
      </c>
      <c r="D11" s="140">
        <v>7.5</v>
      </c>
      <c r="E11" s="141">
        <v>8.4</v>
      </c>
      <c r="F11" s="142">
        <v>6.4</v>
      </c>
      <c r="G11" s="143">
        <v>36000</v>
      </c>
      <c r="H11" s="144">
        <v>253.9</v>
      </c>
      <c r="I11" s="145">
        <v>4.7</v>
      </c>
      <c r="J11" s="146">
        <v>1358</v>
      </c>
      <c r="K11" s="147">
        <v>192.6</v>
      </c>
    </row>
    <row r="12" spans="1:11" ht="29.4">
      <c r="A12" s="1" t="s">
        <v>28</v>
      </c>
      <c r="B12" s="138">
        <v>50.9</v>
      </c>
      <c r="C12" s="139">
        <v>17776</v>
      </c>
      <c r="D12" s="140">
        <v>8.4</v>
      </c>
      <c r="E12" s="141">
        <v>8.6</v>
      </c>
      <c r="F12" s="142">
        <v>6.7</v>
      </c>
      <c r="G12" s="143">
        <v>36500</v>
      </c>
      <c r="H12" s="144">
        <v>256.2</v>
      </c>
      <c r="I12" s="145">
        <v>4.7</v>
      </c>
      <c r="J12" s="146">
        <v>1395</v>
      </c>
      <c r="K12" s="147">
        <v>198.7</v>
      </c>
    </row>
    <row r="13" spans="1:11" ht="29.4">
      <c r="A13" s="1" t="s">
        <v>29</v>
      </c>
      <c r="B13" s="138">
        <v>52.4</v>
      </c>
      <c r="C13" s="139">
        <v>19004</v>
      </c>
      <c r="D13" s="140">
        <v>8.9</v>
      </c>
      <c r="E13" s="141">
        <v>8.8000000000000007</v>
      </c>
      <c r="F13" s="142">
        <v>6.9</v>
      </c>
      <c r="G13" s="143">
        <v>37000</v>
      </c>
      <c r="H13" s="144">
        <v>258.5</v>
      </c>
      <c r="I13" s="145">
        <v>4.8</v>
      </c>
      <c r="J13" s="146">
        <v>1417</v>
      </c>
      <c r="K13" s="147">
        <v>202.8</v>
      </c>
    </row>
    <row r="14" spans="1:11" ht="29.4">
      <c r="A14" s="1" t="s">
        <v>30</v>
      </c>
      <c r="B14" s="138">
        <v>55.1</v>
      </c>
      <c r="C14" s="139">
        <v>18392</v>
      </c>
      <c r="D14" s="140">
        <v>9.3000000000000007</v>
      </c>
      <c r="E14" s="141">
        <v>9</v>
      </c>
      <c r="F14" s="142">
        <v>7.1</v>
      </c>
      <c r="G14" s="143">
        <v>37500</v>
      </c>
      <c r="H14" s="144">
        <v>260.7</v>
      </c>
      <c r="I14" s="145">
        <v>4.8</v>
      </c>
      <c r="J14" s="146">
        <v>1470</v>
      </c>
      <c r="K14" s="147">
        <v>211.2</v>
      </c>
    </row>
    <row r="15" spans="1:11" ht="29.4">
      <c r="A15" s="1" t="s">
        <v>31</v>
      </c>
      <c r="B15" s="138">
        <v>57.6</v>
      </c>
      <c r="C15" s="139">
        <v>12307</v>
      </c>
      <c r="D15" s="140">
        <v>9.6999999999999993</v>
      </c>
      <c r="E15" s="141">
        <v>9.1999999999999993</v>
      </c>
      <c r="F15" s="142">
        <v>7.3</v>
      </c>
      <c r="G15" s="143">
        <v>38000</v>
      </c>
      <c r="H15" s="144">
        <v>263</v>
      </c>
      <c r="I15" s="145">
        <v>4.9000000000000004</v>
      </c>
      <c r="J15" s="146">
        <v>1516</v>
      </c>
      <c r="K15" s="147">
        <v>219.2</v>
      </c>
    </row>
  </sheetData>
  <mergeCells count="1">
    <mergeCell ref="A1:B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B0B3-5288-4DC9-AFA7-2C42157591D5}">
  <dimension ref="A1:K16"/>
  <sheetViews>
    <sheetView workbookViewId="0">
      <selection activeCell="G5" sqref="G5"/>
    </sheetView>
  </sheetViews>
  <sheetFormatPr defaultRowHeight="14.4"/>
  <cols>
    <col min="1" max="1" width="16.44140625" customWidth="1"/>
    <col min="2" max="2" width="26.6640625" customWidth="1"/>
    <col min="3" max="3" width="17.88671875" customWidth="1"/>
    <col min="4" max="4" width="20.44140625" customWidth="1"/>
    <col min="5" max="5" width="19.44140625" customWidth="1"/>
    <col min="6" max="6" width="17.5546875" customWidth="1"/>
    <col min="7" max="7" width="19.109375" customWidth="1"/>
    <col min="8" max="8" width="25.44140625" customWidth="1"/>
    <col min="9" max="9" width="20" customWidth="1"/>
    <col min="10" max="10" width="28.44140625" customWidth="1"/>
    <col min="11" max="11" width="27.33203125" customWidth="1"/>
  </cols>
  <sheetData>
    <row r="1" spans="1:11" ht="15" customHeight="1">
      <c r="A1" s="180">
        <v>1397</v>
      </c>
      <c r="B1" s="180"/>
      <c r="C1" s="88"/>
    </row>
    <row r="2" spans="1:11" ht="15" customHeight="1">
      <c r="A2" s="180"/>
      <c r="B2" s="180"/>
      <c r="C2" s="88"/>
    </row>
    <row r="3" spans="1:11" ht="15" customHeight="1">
      <c r="A3" s="181"/>
      <c r="B3" s="181"/>
      <c r="C3" s="88"/>
    </row>
    <row r="4" spans="1:11" ht="23.4">
      <c r="A4" s="12" t="s">
        <v>10</v>
      </c>
      <c r="B4" s="32" t="s">
        <v>11</v>
      </c>
      <c r="C4" s="87" t="s">
        <v>12</v>
      </c>
      <c r="D4" s="33" t="s">
        <v>13</v>
      </c>
      <c r="E4" s="5" t="s">
        <v>3</v>
      </c>
      <c r="F4" s="6" t="s">
        <v>4</v>
      </c>
      <c r="G4" s="7" t="s">
        <v>14</v>
      </c>
      <c r="H4" s="34" t="s">
        <v>15</v>
      </c>
      <c r="I4" s="13" t="s">
        <v>16</v>
      </c>
      <c r="J4" s="14" t="s">
        <v>17</v>
      </c>
      <c r="K4" s="15" t="s">
        <v>18</v>
      </c>
    </row>
    <row r="5" spans="1:11" ht="23.4">
      <c r="A5" s="16" t="s">
        <v>19</v>
      </c>
      <c r="B5" s="17">
        <v>34727700</v>
      </c>
      <c r="C5" s="18">
        <v>5.5</v>
      </c>
      <c r="D5" s="19">
        <v>5.5</v>
      </c>
      <c r="E5" s="20">
        <v>102.5</v>
      </c>
      <c r="F5" s="21" t="s">
        <v>20</v>
      </c>
      <c r="G5" s="22">
        <v>5584000</v>
      </c>
      <c r="H5" s="23">
        <v>110.2</v>
      </c>
      <c r="I5" s="24">
        <v>5500000</v>
      </c>
      <c r="J5" s="25">
        <v>5528000</v>
      </c>
      <c r="K5" s="26">
        <v>5528000</v>
      </c>
    </row>
    <row r="6" spans="1:11" ht="23.4">
      <c r="A6" s="16" t="s">
        <v>21</v>
      </c>
      <c r="B6" s="17">
        <v>36351500</v>
      </c>
      <c r="C6" s="18">
        <v>19</v>
      </c>
      <c r="D6" s="19">
        <v>19.100000000000001</v>
      </c>
      <c r="E6" s="20">
        <v>103.7</v>
      </c>
      <c r="F6" s="21">
        <v>1.17E-2</v>
      </c>
      <c r="G6" s="22">
        <v>6100000</v>
      </c>
      <c r="H6" s="23">
        <v>112.3</v>
      </c>
      <c r="I6" s="24">
        <v>5800000</v>
      </c>
      <c r="J6" s="25">
        <v>5700000</v>
      </c>
      <c r="K6" s="26">
        <v>5700000</v>
      </c>
    </row>
    <row r="7" spans="1:11" ht="23.4">
      <c r="A7" s="16" t="s">
        <v>22</v>
      </c>
      <c r="B7" s="17">
        <v>39440500</v>
      </c>
      <c r="C7" s="18">
        <v>15.5</v>
      </c>
      <c r="D7" s="19">
        <v>14.9</v>
      </c>
      <c r="E7" s="20">
        <v>105.2</v>
      </c>
      <c r="F7" s="27">
        <v>1.4500000000000001E-2</v>
      </c>
      <c r="G7" s="22">
        <v>6550000</v>
      </c>
      <c r="H7" s="23">
        <v>115</v>
      </c>
      <c r="I7" s="24">
        <v>6500000</v>
      </c>
      <c r="J7" s="25">
        <v>6000000</v>
      </c>
      <c r="K7" s="26">
        <v>6510000</v>
      </c>
    </row>
    <row r="8" spans="1:11" ht="23.4">
      <c r="A8" s="16" t="s">
        <v>23</v>
      </c>
      <c r="B8" s="17">
        <v>41704900</v>
      </c>
      <c r="C8" s="18">
        <v>13.5</v>
      </c>
      <c r="D8" s="19">
        <v>13.5</v>
      </c>
      <c r="E8" s="20">
        <v>106.8</v>
      </c>
      <c r="F8" s="27">
        <v>1.52E-2</v>
      </c>
      <c r="G8" s="22">
        <v>7200000</v>
      </c>
      <c r="H8" s="23">
        <v>118.5</v>
      </c>
      <c r="I8" s="24">
        <v>7200000</v>
      </c>
      <c r="J8" s="25">
        <v>6500000</v>
      </c>
      <c r="K8" s="26">
        <v>6800000</v>
      </c>
    </row>
    <row r="9" spans="1:11" ht="23.4">
      <c r="A9" s="16" t="s">
        <v>24</v>
      </c>
      <c r="B9" s="17">
        <v>43279900</v>
      </c>
      <c r="C9" s="18">
        <v>12</v>
      </c>
      <c r="D9" s="19">
        <v>12</v>
      </c>
      <c r="E9" s="20">
        <v>108.5</v>
      </c>
      <c r="F9" s="27">
        <v>1.5900000000000001E-2</v>
      </c>
      <c r="G9" s="22">
        <v>7800000</v>
      </c>
      <c r="H9" s="23">
        <v>122</v>
      </c>
      <c r="I9" s="24">
        <v>7800000</v>
      </c>
      <c r="J9" s="25">
        <v>7200000</v>
      </c>
      <c r="K9" s="26">
        <v>7200000</v>
      </c>
    </row>
    <row r="10" spans="1:11" ht="23.4">
      <c r="A10" s="16" t="s">
        <v>25</v>
      </c>
      <c r="B10" s="17">
        <v>43716900</v>
      </c>
      <c r="C10" s="18">
        <v>10.3</v>
      </c>
      <c r="D10" s="19">
        <v>10.3</v>
      </c>
      <c r="E10" s="20">
        <v>110.2</v>
      </c>
      <c r="F10" s="27">
        <v>1.5699999999999999E-2</v>
      </c>
      <c r="G10" s="22">
        <v>8400000</v>
      </c>
      <c r="H10" s="23">
        <v>125.5</v>
      </c>
      <c r="I10" s="24">
        <v>8400000</v>
      </c>
      <c r="J10" s="25">
        <v>7800000</v>
      </c>
      <c r="K10" s="26">
        <v>7800000</v>
      </c>
    </row>
    <row r="11" spans="1:11" ht="23.4">
      <c r="A11" s="16" t="s">
        <v>26</v>
      </c>
      <c r="B11" s="17">
        <v>42675600</v>
      </c>
      <c r="C11" s="18">
        <v>9.5</v>
      </c>
      <c r="D11" s="19">
        <v>9.5</v>
      </c>
      <c r="E11" s="20">
        <v>112</v>
      </c>
      <c r="F11" s="27">
        <v>1.6299999999999999E-2</v>
      </c>
      <c r="G11" s="22">
        <v>9000000</v>
      </c>
      <c r="H11" s="23">
        <v>129</v>
      </c>
      <c r="I11" s="24">
        <v>9000000</v>
      </c>
      <c r="J11" s="25">
        <v>8500000</v>
      </c>
      <c r="K11" s="26">
        <v>8200000</v>
      </c>
    </row>
    <row r="12" spans="1:11" ht="23.4">
      <c r="A12" s="16" t="s">
        <v>27</v>
      </c>
      <c r="B12" s="17">
        <v>48073700</v>
      </c>
      <c r="C12" s="18">
        <v>6.9</v>
      </c>
      <c r="D12" s="19">
        <v>6.9</v>
      </c>
      <c r="E12" s="20">
        <v>113.5</v>
      </c>
      <c r="F12" s="27">
        <v>1.34E-2</v>
      </c>
      <c r="G12" s="22">
        <v>9500000</v>
      </c>
      <c r="H12" s="23">
        <v>132.44999999999999</v>
      </c>
      <c r="I12" s="24">
        <v>9500000</v>
      </c>
      <c r="J12" s="25">
        <v>9000000</v>
      </c>
      <c r="K12" s="26">
        <v>8500000</v>
      </c>
    </row>
    <row r="13" spans="1:11" ht="23.4">
      <c r="A13" s="16" t="s">
        <v>28</v>
      </c>
      <c r="B13" s="17">
        <v>48073700</v>
      </c>
      <c r="C13" s="28">
        <v>6.5</v>
      </c>
      <c r="D13" s="29">
        <v>6.5</v>
      </c>
      <c r="E13" s="20">
        <v>115</v>
      </c>
      <c r="F13" s="30">
        <v>1.32E-2</v>
      </c>
      <c r="G13" s="31">
        <v>10200000</v>
      </c>
      <c r="H13" s="23">
        <v>136</v>
      </c>
      <c r="I13" s="24">
        <v>10200000</v>
      </c>
      <c r="J13" s="25">
        <v>9500000</v>
      </c>
      <c r="K13" s="26">
        <v>9000000</v>
      </c>
    </row>
    <row r="14" spans="1:11" ht="23.4">
      <c r="A14" s="16" t="s">
        <v>29</v>
      </c>
      <c r="B14" s="17">
        <v>57114400</v>
      </c>
      <c r="C14" s="18">
        <v>6</v>
      </c>
      <c r="D14" s="19">
        <v>6</v>
      </c>
      <c r="E14" s="20">
        <v>116.3</v>
      </c>
      <c r="F14" s="21">
        <v>1.1299999999999999E-2</v>
      </c>
      <c r="G14" s="22">
        <v>10600000</v>
      </c>
      <c r="H14" s="23">
        <v>139.5</v>
      </c>
      <c r="I14" s="24">
        <v>10600000</v>
      </c>
      <c r="J14" s="25">
        <v>10000000</v>
      </c>
      <c r="K14" s="26">
        <v>9500000</v>
      </c>
    </row>
    <row r="15" spans="1:11" ht="23.4">
      <c r="A15" s="16" t="s">
        <v>30</v>
      </c>
      <c r="B15" s="17">
        <v>57114400</v>
      </c>
      <c r="C15" s="18">
        <v>5.5</v>
      </c>
      <c r="D15" s="19">
        <v>5.5</v>
      </c>
      <c r="E15" s="20">
        <v>117.5</v>
      </c>
      <c r="F15" s="21">
        <v>1.03E-2</v>
      </c>
      <c r="G15" s="22">
        <v>10800000</v>
      </c>
      <c r="H15" s="23">
        <v>143</v>
      </c>
      <c r="I15" s="24">
        <v>10800000</v>
      </c>
      <c r="J15" s="25">
        <v>10500000</v>
      </c>
      <c r="K15" s="26">
        <v>10000000</v>
      </c>
    </row>
    <row r="16" spans="1:11" ht="23.4">
      <c r="A16" s="16" t="s">
        <v>31</v>
      </c>
      <c r="B16" s="17">
        <v>65244100</v>
      </c>
      <c r="C16" s="18">
        <v>5</v>
      </c>
      <c r="D16" s="19">
        <v>5</v>
      </c>
      <c r="E16" s="20">
        <v>118.8</v>
      </c>
      <c r="F16" s="27">
        <v>1.11E-2</v>
      </c>
      <c r="G16" s="22">
        <v>11000000</v>
      </c>
      <c r="H16" s="23">
        <v>146.5</v>
      </c>
      <c r="I16" s="24">
        <v>11000000</v>
      </c>
      <c r="J16" s="25">
        <v>11000000</v>
      </c>
      <c r="K16" s="26">
        <v>10500000</v>
      </c>
    </row>
  </sheetData>
  <mergeCells count="1">
    <mergeCell ref="A1:B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7D0B-0C6D-4CB6-827A-207BA047482D}">
  <dimension ref="A1:K29"/>
  <sheetViews>
    <sheetView workbookViewId="0">
      <selection activeCell="K5" sqref="K5:K16"/>
    </sheetView>
  </sheetViews>
  <sheetFormatPr defaultRowHeight="14.4"/>
  <cols>
    <col min="1" max="1" width="15.33203125" customWidth="1"/>
    <col min="2" max="2" width="30.33203125" customWidth="1"/>
    <col min="3" max="3" width="17.33203125" customWidth="1"/>
    <col min="4" max="4" width="16.44140625" customWidth="1"/>
    <col min="5" max="5" width="18.44140625" customWidth="1"/>
    <col min="6" max="6" width="19.5546875" customWidth="1"/>
    <col min="7" max="7" width="23.5546875" customWidth="1"/>
    <col min="8" max="8" width="30.6640625" customWidth="1"/>
    <col min="9" max="9" width="26" customWidth="1"/>
    <col min="10" max="10" width="25.33203125" customWidth="1"/>
    <col min="11" max="11" width="36.6640625" customWidth="1"/>
  </cols>
  <sheetData>
    <row r="1" spans="1:11">
      <c r="A1" s="180">
        <v>1398</v>
      </c>
      <c r="B1" s="180"/>
    </row>
    <row r="2" spans="1:11">
      <c r="A2" s="180"/>
      <c r="B2" s="180"/>
    </row>
    <row r="3" spans="1:11">
      <c r="A3" s="181"/>
      <c r="B3" s="181"/>
    </row>
    <row r="4" spans="1:11" ht="29.4">
      <c r="A4" s="1" t="s">
        <v>45</v>
      </c>
      <c r="B4" s="77" t="s">
        <v>0</v>
      </c>
      <c r="C4" s="78" t="s">
        <v>1</v>
      </c>
      <c r="D4" s="37" t="s">
        <v>2</v>
      </c>
      <c r="E4" s="79" t="s">
        <v>3</v>
      </c>
      <c r="F4" s="37" t="s">
        <v>4</v>
      </c>
      <c r="G4" s="80" t="s">
        <v>8</v>
      </c>
      <c r="H4" s="8" t="s">
        <v>5</v>
      </c>
      <c r="I4" s="9" t="s">
        <v>6</v>
      </c>
      <c r="J4" s="10" t="s">
        <v>7</v>
      </c>
      <c r="K4" s="81" t="s">
        <v>9</v>
      </c>
    </row>
    <row r="5" spans="1:11" ht="29.4">
      <c r="A5" s="1" t="s">
        <v>19</v>
      </c>
      <c r="B5" s="77">
        <v>11269100</v>
      </c>
      <c r="C5" s="78">
        <v>3423</v>
      </c>
      <c r="D5" s="37">
        <v>-73.3</v>
      </c>
      <c r="E5" s="79">
        <v>137.30000000000001</v>
      </c>
      <c r="F5" s="37">
        <v>3.77</v>
      </c>
      <c r="G5" s="82">
        <v>13190</v>
      </c>
      <c r="H5" s="83">
        <v>182.7</v>
      </c>
      <c r="I5" s="84">
        <f>B5/((380000*E5)/100)</f>
        <v>21.599072334879441</v>
      </c>
      <c r="J5" s="85">
        <f>B5/G5</f>
        <v>854.36694465504172</v>
      </c>
      <c r="K5" s="86">
        <f>B5/H5</f>
        <v>61680.897646414895</v>
      </c>
    </row>
    <row r="6" spans="1:11" ht="29.4">
      <c r="A6" s="1" t="s">
        <v>21</v>
      </c>
      <c r="B6" s="77">
        <v>12672500</v>
      </c>
      <c r="C6" s="78">
        <v>12128</v>
      </c>
      <c r="D6" s="37">
        <v>254.3</v>
      </c>
      <c r="E6" s="79">
        <v>141.5</v>
      </c>
      <c r="F6" s="37">
        <f>((E6-E5)/E5)*100</f>
        <v>3.0589949016751552</v>
      </c>
      <c r="G6" s="82">
        <v>15010</v>
      </c>
      <c r="H6" s="83">
        <v>188.2</v>
      </c>
      <c r="I6" s="84">
        <f t="shared" ref="I6:I16" si="0">B6/((380000*E6)/100)</f>
        <v>23.567974707085735</v>
      </c>
      <c r="J6" s="85">
        <f t="shared" ref="J6:J16" si="1">B6/G6</f>
        <v>844.2704863424384</v>
      </c>
      <c r="K6" s="86">
        <f t="shared" ref="K6:K16" si="2">B6/H6</f>
        <v>67335.281615302869</v>
      </c>
    </row>
    <row r="7" spans="1:11" ht="29.4">
      <c r="A7" s="1" t="s">
        <v>22</v>
      </c>
      <c r="B7" s="77">
        <v>13299700</v>
      </c>
      <c r="C7" s="78">
        <v>5986</v>
      </c>
      <c r="D7" s="37">
        <v>-50.6</v>
      </c>
      <c r="E7" s="79">
        <v>145.69999999999999</v>
      </c>
      <c r="F7" s="37">
        <f t="shared" ref="F7:F16" si="3">((E7-E6)/E6)*100</f>
        <v>2.9681978798586495</v>
      </c>
      <c r="G7" s="82">
        <v>13140</v>
      </c>
      <c r="H7" s="83">
        <v>192.6</v>
      </c>
      <c r="I7" s="84">
        <f t="shared" si="0"/>
        <v>24.021421088754838</v>
      </c>
      <c r="J7" s="85">
        <f>B7/G7</f>
        <v>1012.1537290715373</v>
      </c>
      <c r="K7" s="86">
        <f t="shared" si="2"/>
        <v>69053.478712357217</v>
      </c>
    </row>
    <row r="8" spans="1:11" ht="29.4">
      <c r="A8" s="1" t="s">
        <v>23</v>
      </c>
      <c r="B8" s="77">
        <v>13351200</v>
      </c>
      <c r="C8" s="78">
        <v>4790</v>
      </c>
      <c r="D8" s="37">
        <v>-20</v>
      </c>
      <c r="E8" s="79">
        <v>149.9</v>
      </c>
      <c r="F8" s="37">
        <f t="shared" si="3"/>
        <v>2.8826355525051595</v>
      </c>
      <c r="G8" s="82">
        <v>13065</v>
      </c>
      <c r="H8" s="83">
        <v>196.9</v>
      </c>
      <c r="I8" s="84">
        <f t="shared" si="0"/>
        <v>23.438783750570554</v>
      </c>
      <c r="J8" s="85">
        <f>B8/G8</f>
        <v>1021.9058553386911</v>
      </c>
      <c r="K8" s="86">
        <f t="shared" si="2"/>
        <v>67807.008633824269</v>
      </c>
    </row>
    <row r="9" spans="1:11" ht="29.4">
      <c r="A9" s="1" t="s">
        <v>24</v>
      </c>
      <c r="B9" s="77">
        <v>13025900</v>
      </c>
      <c r="C9" s="78">
        <v>3292</v>
      </c>
      <c r="D9" s="37">
        <v>-31.3</v>
      </c>
      <c r="E9" s="79">
        <v>155</v>
      </c>
      <c r="F9" s="37">
        <f t="shared" si="3"/>
        <v>3.4022681787858535</v>
      </c>
      <c r="G9" s="82">
        <v>11967</v>
      </c>
      <c r="H9" s="83">
        <v>198.5</v>
      </c>
      <c r="I9" s="84">
        <f t="shared" si="0"/>
        <v>22.115280135823429</v>
      </c>
      <c r="J9" s="85">
        <f>B9/G9</f>
        <v>1088.4850004178156</v>
      </c>
      <c r="K9" s="86">
        <f t="shared" si="2"/>
        <v>65621.662468513852</v>
      </c>
    </row>
    <row r="10" spans="1:11" ht="29.4">
      <c r="A10" s="1" t="s">
        <v>25</v>
      </c>
      <c r="B10" s="77">
        <v>12667700</v>
      </c>
      <c r="C10" s="78">
        <v>2787</v>
      </c>
      <c r="D10" s="37">
        <v>-15.3</v>
      </c>
      <c r="E10" s="79">
        <v>160</v>
      </c>
      <c r="F10" s="37">
        <f t="shared" si="3"/>
        <v>3.225806451612903</v>
      </c>
      <c r="G10" s="82">
        <v>11675</v>
      </c>
      <c r="H10" s="83">
        <v>200.1</v>
      </c>
      <c r="I10" s="84">
        <f t="shared" si="0"/>
        <v>20.835032894736841</v>
      </c>
      <c r="J10" s="85">
        <f t="shared" si="1"/>
        <v>1085.0278372591006</v>
      </c>
      <c r="K10" s="86">
        <f t="shared" si="2"/>
        <v>63306.846576711643</v>
      </c>
    </row>
    <row r="11" spans="1:11" ht="29.4">
      <c r="A11" s="1" t="s">
        <v>26</v>
      </c>
      <c r="B11" s="77">
        <v>12715700</v>
      </c>
      <c r="C11" s="78">
        <v>3401</v>
      </c>
      <c r="D11" s="37">
        <v>22</v>
      </c>
      <c r="E11" s="79">
        <v>165.1</v>
      </c>
      <c r="F11" s="37">
        <f t="shared" si="3"/>
        <v>3.1874999999999964</v>
      </c>
      <c r="G11" s="82">
        <v>11492</v>
      </c>
      <c r="H11" s="83">
        <v>201.4</v>
      </c>
      <c r="I11" s="84">
        <f t="shared" si="0"/>
        <v>20.267939685676943</v>
      </c>
      <c r="J11" s="85">
        <f t="shared" si="1"/>
        <v>1106.4827706230421</v>
      </c>
      <c r="K11" s="86">
        <f t="shared" si="2"/>
        <v>63136.544190665343</v>
      </c>
    </row>
    <row r="12" spans="1:11" ht="29.4">
      <c r="A12" s="1" t="s">
        <v>27</v>
      </c>
      <c r="B12" s="77">
        <v>12463700</v>
      </c>
      <c r="C12" s="78">
        <v>4064</v>
      </c>
      <c r="D12" s="37">
        <v>19.5</v>
      </c>
      <c r="E12" s="79">
        <v>168.1</v>
      </c>
      <c r="F12" s="37">
        <f t="shared" si="3"/>
        <v>1.8170805572380377</v>
      </c>
      <c r="G12" s="82">
        <v>11290</v>
      </c>
      <c r="H12" s="83">
        <v>204.1</v>
      </c>
      <c r="I12" s="84">
        <f t="shared" si="0"/>
        <v>19.511725476689939</v>
      </c>
      <c r="J12" s="85">
        <f t="shared" si="1"/>
        <v>1103.9592559787422</v>
      </c>
      <c r="K12" s="86">
        <f t="shared" si="2"/>
        <v>61066.63400293974</v>
      </c>
    </row>
    <row r="13" spans="1:11" ht="29.4">
      <c r="A13" s="1" t="s">
        <v>28</v>
      </c>
      <c r="B13" s="77">
        <v>13525700</v>
      </c>
      <c r="C13" s="78">
        <v>9537</v>
      </c>
      <c r="D13" s="37">
        <v>134.69999999999999</v>
      </c>
      <c r="E13" s="79">
        <v>171</v>
      </c>
      <c r="F13" s="37">
        <f t="shared" si="3"/>
        <v>1.7251635930993492</v>
      </c>
      <c r="G13" s="82">
        <v>13445</v>
      </c>
      <c r="H13" s="83">
        <v>212.5</v>
      </c>
      <c r="I13" s="84">
        <f t="shared" si="0"/>
        <v>20.815173899661435</v>
      </c>
      <c r="J13" s="85">
        <f t="shared" si="1"/>
        <v>1006.0022313127557</v>
      </c>
      <c r="K13" s="86">
        <f t="shared" si="2"/>
        <v>63650.352941176468</v>
      </c>
    </row>
    <row r="14" spans="1:11" ht="29.4">
      <c r="A14" s="1" t="s">
        <v>29</v>
      </c>
      <c r="B14" s="77">
        <v>13809100</v>
      </c>
      <c r="C14" s="78">
        <v>10687</v>
      </c>
      <c r="D14" s="37">
        <v>12.1</v>
      </c>
      <c r="E14" s="79">
        <v>174</v>
      </c>
      <c r="F14" s="37">
        <f t="shared" si="3"/>
        <v>1.7543859649122806</v>
      </c>
      <c r="G14" s="82">
        <v>13809</v>
      </c>
      <c r="H14" s="83">
        <v>214.7</v>
      </c>
      <c r="I14" s="84">
        <f t="shared" si="0"/>
        <v>20.88490623109498</v>
      </c>
      <c r="J14" s="85">
        <f t="shared" si="1"/>
        <v>1000.0072416539938</v>
      </c>
      <c r="K14" s="86">
        <f t="shared" si="2"/>
        <v>64318.118304611089</v>
      </c>
    </row>
    <row r="15" spans="1:11" ht="29.4">
      <c r="A15" s="1" t="s">
        <v>30</v>
      </c>
      <c r="B15" s="77">
        <v>14397100</v>
      </c>
      <c r="C15" s="78">
        <v>13264</v>
      </c>
      <c r="D15" s="37">
        <v>24.1</v>
      </c>
      <c r="E15" s="79">
        <v>176.2</v>
      </c>
      <c r="F15" s="37">
        <f t="shared" si="3"/>
        <v>1.2643678160919474</v>
      </c>
      <c r="G15" s="82">
        <v>13669</v>
      </c>
      <c r="H15" s="83">
        <v>219.6</v>
      </c>
      <c r="I15" s="84">
        <f t="shared" si="0"/>
        <v>21.502329888284848</v>
      </c>
      <c r="J15" s="85">
        <f t="shared" si="1"/>
        <v>1053.266515472968</v>
      </c>
      <c r="K15" s="86">
        <f t="shared" si="2"/>
        <v>65560.564663023688</v>
      </c>
    </row>
    <row r="16" spans="1:11" ht="29.4">
      <c r="A16" s="89" t="s">
        <v>31</v>
      </c>
      <c r="B16" s="90">
        <v>15628500</v>
      </c>
      <c r="C16" s="91">
        <v>10214</v>
      </c>
      <c r="D16" s="92">
        <v>-30</v>
      </c>
      <c r="E16" s="93">
        <v>178.4</v>
      </c>
      <c r="F16" s="92">
        <f t="shared" si="3"/>
        <v>1.248581157775265</v>
      </c>
      <c r="G16" s="94">
        <v>14995</v>
      </c>
      <c r="H16" s="95">
        <v>226.5</v>
      </c>
      <c r="I16" s="96">
        <f t="shared" si="0"/>
        <v>23.05360514514987</v>
      </c>
      <c r="J16" s="97">
        <f t="shared" si="1"/>
        <v>1042.2474158052685</v>
      </c>
      <c r="K16" s="98">
        <f t="shared" si="2"/>
        <v>69000</v>
      </c>
    </row>
    <row r="17" spans="1:11" ht="29.4">
      <c r="A17" s="99"/>
      <c r="B17" s="100"/>
      <c r="C17" s="100"/>
      <c r="D17" s="101"/>
      <c r="E17" s="102"/>
      <c r="F17" s="101"/>
      <c r="G17" s="103"/>
      <c r="H17" s="104"/>
      <c r="I17" s="105"/>
      <c r="J17" s="106"/>
      <c r="K17" s="107"/>
    </row>
    <row r="18" spans="1:11" ht="29.4">
      <c r="A18" s="99"/>
      <c r="B18" s="100"/>
      <c r="C18" s="100"/>
      <c r="D18" s="101"/>
      <c r="E18" s="102"/>
      <c r="F18" s="101"/>
      <c r="G18" s="100"/>
      <c r="H18" s="108"/>
      <c r="I18" s="109"/>
      <c r="J18" s="100"/>
      <c r="K18" s="110"/>
    </row>
    <row r="19" spans="1:11" ht="29.4">
      <c r="A19" s="99"/>
      <c r="B19" s="100"/>
      <c r="C19" s="100"/>
      <c r="D19" s="101"/>
      <c r="E19" s="102"/>
      <c r="F19" s="101"/>
      <c r="G19" s="100"/>
      <c r="H19" s="108"/>
      <c r="I19" s="109"/>
      <c r="J19" s="100"/>
      <c r="K19" s="110"/>
    </row>
    <row r="20" spans="1:11" ht="29.4">
      <c r="A20" s="99"/>
      <c r="B20" s="100"/>
      <c r="C20" s="100"/>
      <c r="D20" s="101"/>
      <c r="E20" s="102"/>
      <c r="F20" s="101"/>
      <c r="G20" s="100"/>
      <c r="H20" s="108"/>
      <c r="I20" s="109"/>
      <c r="J20" s="100"/>
      <c r="K20" s="110"/>
    </row>
    <row r="21" spans="1:11" ht="29.4">
      <c r="A21" s="99"/>
      <c r="B21" s="100"/>
      <c r="C21" s="100"/>
      <c r="D21" s="101"/>
      <c r="E21" s="102"/>
      <c r="F21" s="101"/>
      <c r="G21" s="100"/>
      <c r="H21" s="108"/>
      <c r="I21" s="109"/>
      <c r="J21" s="100"/>
      <c r="K21" s="110"/>
    </row>
    <row r="22" spans="1:11" ht="29.4">
      <c r="A22" s="99"/>
      <c r="B22" s="100"/>
      <c r="C22" s="100"/>
      <c r="D22" s="101"/>
      <c r="E22" s="102"/>
      <c r="F22" s="101"/>
      <c r="G22" s="100"/>
      <c r="H22" s="108"/>
      <c r="I22" s="109"/>
      <c r="J22" s="100"/>
      <c r="K22" s="110"/>
    </row>
    <row r="23" spans="1:11" ht="29.4">
      <c r="A23" s="99"/>
      <c r="B23" s="100"/>
      <c r="C23" s="100"/>
      <c r="D23" s="101"/>
      <c r="E23" s="102"/>
      <c r="F23" s="101"/>
      <c r="G23" s="100"/>
      <c r="H23" s="108"/>
      <c r="I23" s="109"/>
      <c r="J23" s="100"/>
      <c r="K23" s="110"/>
    </row>
    <row r="24" spans="1:11" ht="29.4">
      <c r="A24" s="99"/>
      <c r="B24" s="100"/>
      <c r="C24" s="100"/>
      <c r="D24" s="101"/>
      <c r="E24" s="102"/>
      <c r="F24" s="101"/>
      <c r="G24" s="100"/>
      <c r="H24" s="108"/>
      <c r="I24" s="109"/>
      <c r="J24" s="100"/>
      <c r="K24" s="110"/>
    </row>
    <row r="25" spans="1:11" ht="29.4">
      <c r="A25" s="99"/>
      <c r="B25" s="100"/>
      <c r="C25" s="100"/>
      <c r="D25" s="101"/>
      <c r="E25" s="102"/>
      <c r="F25" s="101"/>
      <c r="G25" s="100"/>
      <c r="H25" s="108"/>
      <c r="I25" s="109"/>
      <c r="J25" s="100"/>
      <c r="K25" s="110"/>
    </row>
    <row r="26" spans="1:11" ht="29.4">
      <c r="A26" s="99"/>
      <c r="B26" s="100"/>
      <c r="C26" s="100"/>
      <c r="D26" s="101"/>
      <c r="E26" s="102"/>
      <c r="F26" s="101"/>
      <c r="G26" s="100"/>
      <c r="H26" s="108"/>
      <c r="I26" s="109"/>
      <c r="J26" s="100"/>
      <c r="K26" s="110"/>
    </row>
    <row r="27" spans="1:11" ht="29.4">
      <c r="A27" s="99"/>
      <c r="B27" s="100"/>
      <c r="C27" s="100"/>
      <c r="D27" s="101"/>
      <c r="E27" s="102"/>
      <c r="F27" s="101"/>
      <c r="G27" s="100"/>
      <c r="H27" s="108"/>
      <c r="I27" s="109"/>
      <c r="J27" s="100"/>
      <c r="K27" s="110"/>
    </row>
    <row r="28" spans="1:11" ht="29.4">
      <c r="A28" s="99"/>
      <c r="B28" s="100"/>
      <c r="C28" s="100"/>
      <c r="D28" s="101"/>
      <c r="E28" s="102"/>
      <c r="F28" s="101"/>
      <c r="G28" s="100"/>
      <c r="H28" s="108"/>
      <c r="I28" s="109"/>
      <c r="J28" s="100"/>
      <c r="K28" s="110"/>
    </row>
    <row r="29" spans="1:11" ht="29.4">
      <c r="A29" s="99"/>
      <c r="B29" s="100"/>
      <c r="C29" s="100"/>
      <c r="D29" s="101"/>
      <c r="E29" s="102"/>
      <c r="F29" s="101"/>
      <c r="G29" s="100"/>
      <c r="H29" s="108"/>
      <c r="I29" s="109"/>
      <c r="J29" s="100"/>
      <c r="K29" s="110"/>
    </row>
  </sheetData>
  <mergeCells count="1">
    <mergeCell ref="A1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39B-C0DA-4B6F-AAAF-836F067F769B}">
  <dimension ref="A3:L15"/>
  <sheetViews>
    <sheetView workbookViewId="0">
      <selection activeCell="A4" sqref="A4:A15"/>
    </sheetView>
  </sheetViews>
  <sheetFormatPr defaultRowHeight="14.4"/>
  <cols>
    <col min="1" max="1" width="17.88671875" customWidth="1"/>
    <col min="2" max="2" width="37.33203125" customWidth="1"/>
    <col min="3" max="3" width="18.109375" customWidth="1"/>
    <col min="4" max="4" width="22.44140625" customWidth="1"/>
    <col min="5" max="5" width="20.88671875" customWidth="1"/>
    <col min="6" max="6" width="19.33203125" customWidth="1"/>
    <col min="7" max="7" width="18.44140625" customWidth="1"/>
    <col min="8" max="8" width="31.109375" customWidth="1"/>
    <col min="9" max="9" width="30.44140625" customWidth="1"/>
    <col min="10" max="10" width="23.33203125" customWidth="1"/>
    <col min="11" max="11" width="38.33203125" customWidth="1"/>
    <col min="12" max="12" width="18.109375" customWidth="1"/>
  </cols>
  <sheetData>
    <row r="3" spans="1:12" ht="21">
      <c r="A3" s="114" t="s">
        <v>48</v>
      </c>
      <c r="B3" s="117" t="s">
        <v>49</v>
      </c>
      <c r="C3" s="121" t="s">
        <v>1</v>
      </c>
      <c r="D3" s="120" t="s">
        <v>2</v>
      </c>
      <c r="E3" s="122" t="s">
        <v>3</v>
      </c>
      <c r="F3" s="123" t="s">
        <v>4</v>
      </c>
      <c r="G3" s="124" t="s">
        <v>14</v>
      </c>
      <c r="H3" s="125" t="s">
        <v>15</v>
      </c>
      <c r="I3" s="126" t="s">
        <v>16</v>
      </c>
      <c r="J3" s="127" t="s">
        <v>17</v>
      </c>
      <c r="K3" s="128" t="s">
        <v>18</v>
      </c>
      <c r="L3" s="115" t="s">
        <v>50</v>
      </c>
    </row>
    <row r="4" spans="1:12" ht="25.2">
      <c r="A4" s="116" t="s">
        <v>19</v>
      </c>
      <c r="B4" s="118">
        <v>152959</v>
      </c>
      <c r="C4" s="119">
        <v>1243</v>
      </c>
      <c r="D4" s="120">
        <f>(C4-100)/100</f>
        <v>11.43</v>
      </c>
      <c r="E4" s="122">
        <v>98.7</v>
      </c>
      <c r="F4" s="123">
        <v>-1.2999999999999999E-2</v>
      </c>
      <c r="G4" s="124">
        <v>15818</v>
      </c>
      <c r="H4" s="125">
        <v>203.4</v>
      </c>
      <c r="I4" s="126">
        <f>B4/E4</f>
        <v>1549.7365754812563</v>
      </c>
      <c r="J4" s="127">
        <f>(B4*100)/G4</f>
        <v>966.9932987735491</v>
      </c>
      <c r="K4" s="128">
        <v>752.0108161258604</v>
      </c>
      <c r="L4" s="129">
        <v>9.6699329877354909</v>
      </c>
    </row>
    <row r="5" spans="1:12" ht="25.2">
      <c r="A5" s="116" t="s">
        <v>21</v>
      </c>
      <c r="B5" s="118">
        <v>169727</v>
      </c>
      <c r="C5" s="119">
        <v>11310</v>
      </c>
      <c r="D5" s="120">
        <f t="shared" ref="D5:D15" si="0">(C5-C4)/C4</f>
        <v>8.0989541432019312</v>
      </c>
      <c r="E5" s="122">
        <v>98.502600000000001</v>
      </c>
      <c r="F5" s="123">
        <v>-2E-3</v>
      </c>
      <c r="G5" s="124">
        <v>16193</v>
      </c>
      <c r="H5" s="125">
        <v>208.7</v>
      </c>
      <c r="I5" s="126">
        <f t="shared" ref="I5:I15" si="1">B5/E5</f>
        <v>1723.0712691847727</v>
      </c>
      <c r="J5" s="127">
        <f t="shared" ref="J5:J15" si="2">(B5*100)/G5</f>
        <v>1048.1504353733094</v>
      </c>
      <c r="K5" s="128">
        <v>813.25826545280313</v>
      </c>
      <c r="L5" s="129">
        <v>10.481504353733095</v>
      </c>
    </row>
    <row r="6" spans="1:12" ht="25.2">
      <c r="A6" s="116" t="s">
        <v>22</v>
      </c>
      <c r="B6" s="118">
        <v>189481</v>
      </c>
      <c r="C6" s="119">
        <v>10778</v>
      </c>
      <c r="D6" s="120">
        <f t="shared" si="0"/>
        <v>-4.7038019451812553E-2</v>
      </c>
      <c r="E6" s="122">
        <v>97.6160766</v>
      </c>
      <c r="F6" s="123">
        <v>-8.9999999999999993E-3</v>
      </c>
      <c r="G6" s="124">
        <v>17055</v>
      </c>
      <c r="H6" s="125">
        <v>212.8</v>
      </c>
      <c r="I6" s="126">
        <f t="shared" si="1"/>
        <v>1941.0839546075345</v>
      </c>
      <c r="J6" s="127">
        <f t="shared" si="2"/>
        <v>1110.9997068308414</v>
      </c>
      <c r="K6" s="128">
        <v>890.41823308270671</v>
      </c>
      <c r="L6" s="129">
        <v>11.109997068308415</v>
      </c>
    </row>
    <row r="7" spans="1:12" ht="25.2">
      <c r="A7" s="116" t="s">
        <v>23</v>
      </c>
      <c r="B7" s="118">
        <v>209094</v>
      </c>
      <c r="C7" s="119">
        <v>14047</v>
      </c>
      <c r="D7" s="120">
        <f t="shared" si="0"/>
        <v>0.3033030246799035</v>
      </c>
      <c r="E7" s="122">
        <v>97.6160766</v>
      </c>
      <c r="F7" s="123">
        <v>0</v>
      </c>
      <c r="G7" s="124">
        <v>21267</v>
      </c>
      <c r="H7" s="125">
        <v>226.7</v>
      </c>
      <c r="I7" s="126">
        <f t="shared" si="1"/>
        <v>2142.0037281031227</v>
      </c>
      <c r="J7" s="127">
        <f t="shared" si="2"/>
        <v>983.18521653265623</v>
      </c>
      <c r="K7" s="128">
        <v>922.33789148654614</v>
      </c>
      <c r="L7" s="129">
        <v>9.8318521653265627</v>
      </c>
    </row>
    <row r="8" spans="1:12" ht="25.2">
      <c r="A8" s="116" t="s">
        <v>24</v>
      </c>
      <c r="B8" s="118">
        <v>231078</v>
      </c>
      <c r="C8" s="119">
        <v>9080</v>
      </c>
      <c r="D8" s="120">
        <f t="shared" si="0"/>
        <v>-0.35359863316010537</v>
      </c>
      <c r="E8" s="122">
        <v>97.420844446800004</v>
      </c>
      <c r="F8" s="123">
        <v>-2E-3</v>
      </c>
      <c r="G8" s="124">
        <v>22350</v>
      </c>
      <c r="H8" s="125">
        <v>234.7</v>
      </c>
      <c r="I8" s="126">
        <f t="shared" si="1"/>
        <v>2371.9564464069913</v>
      </c>
      <c r="J8" s="127">
        <f t="shared" si="2"/>
        <v>1033.9060402684563</v>
      </c>
      <c r="K8" s="128">
        <v>984.56753302087782</v>
      </c>
      <c r="L8" s="129">
        <v>10.339060402684563</v>
      </c>
    </row>
    <row r="9" spans="1:12" ht="25.2">
      <c r="A9" s="116" t="s">
        <v>25</v>
      </c>
      <c r="B9" s="118">
        <v>242881</v>
      </c>
      <c r="C9" s="119">
        <v>8463</v>
      </c>
      <c r="D9" s="120">
        <f t="shared" si="0"/>
        <v>-6.7951541850220259E-2</v>
      </c>
      <c r="E9" s="122">
        <v>97.323423602353202</v>
      </c>
      <c r="F9" s="123">
        <v>-1E-3</v>
      </c>
      <c r="G9" s="124">
        <v>24281</v>
      </c>
      <c r="H9" s="125">
        <v>243.1</v>
      </c>
      <c r="I9" s="126">
        <f t="shared" si="1"/>
        <v>2495.6068232080497</v>
      </c>
      <c r="J9" s="127">
        <f t="shared" si="2"/>
        <v>1000.29240970306</v>
      </c>
      <c r="K9" s="128">
        <v>999.09913615795972</v>
      </c>
      <c r="L9" s="129">
        <v>10.002924097030601</v>
      </c>
    </row>
    <row r="10" spans="1:12" ht="25.2">
      <c r="A10" s="116" t="s">
        <v>26</v>
      </c>
      <c r="B10" s="118">
        <v>267200</v>
      </c>
      <c r="C10" s="119">
        <v>8656</v>
      </c>
      <c r="D10" s="120">
        <f t="shared" si="0"/>
        <v>2.2805151837409901E-2</v>
      </c>
      <c r="E10" s="122">
        <v>96.836806484341437</v>
      </c>
      <c r="F10" s="123">
        <v>-5.0000000000000001E-3</v>
      </c>
      <c r="G10" s="124">
        <v>29243</v>
      </c>
      <c r="H10" s="125">
        <v>260.3</v>
      </c>
      <c r="I10" s="126">
        <f t="shared" si="1"/>
        <v>2759.2814106607943</v>
      </c>
      <c r="J10" s="127">
        <f t="shared" si="2"/>
        <v>913.72294224258792</v>
      </c>
      <c r="K10" s="128">
        <v>1026.5078755282366</v>
      </c>
      <c r="L10" s="129">
        <v>9.1372294224258805</v>
      </c>
    </row>
    <row r="11" spans="1:12" ht="25.2">
      <c r="A11" s="116" t="s">
        <v>27</v>
      </c>
      <c r="B11" s="118">
        <v>271931</v>
      </c>
      <c r="C11" s="119">
        <v>4466</v>
      </c>
      <c r="D11" s="120">
        <f t="shared" si="0"/>
        <v>-0.48405730129390018</v>
      </c>
      <c r="E11" s="122">
        <v>96.73996967785709</v>
      </c>
      <c r="F11" s="123">
        <v>-1E-3</v>
      </c>
      <c r="G11" s="124">
        <v>26932</v>
      </c>
      <c r="H11" s="125">
        <v>272.60000000000002</v>
      </c>
      <c r="I11" s="126">
        <f t="shared" si="1"/>
        <v>2810.9477489555443</v>
      </c>
      <c r="J11" s="127">
        <f t="shared" si="2"/>
        <v>1009.6947868706371</v>
      </c>
      <c r="K11" s="128">
        <v>997.54585473220823</v>
      </c>
      <c r="L11" s="129">
        <v>10.096947868706371</v>
      </c>
    </row>
    <row r="12" spans="1:12" ht="25.2">
      <c r="A12" s="116" t="s">
        <v>28</v>
      </c>
      <c r="B12" s="118">
        <v>269055</v>
      </c>
      <c r="C12" s="119">
        <v>2555</v>
      </c>
      <c r="D12" s="120">
        <f t="shared" si="0"/>
        <v>-0.42789968652037619</v>
      </c>
      <c r="E12" s="122">
        <v>97.417149465602094</v>
      </c>
      <c r="F12" s="123">
        <v>7.0000000000000001E-3</v>
      </c>
      <c r="G12" s="124">
        <v>25513</v>
      </c>
      <c r="H12" s="125">
        <v>277.7</v>
      </c>
      <c r="I12" s="126">
        <f t="shared" si="1"/>
        <v>2761.8853710660369</v>
      </c>
      <c r="J12" s="127">
        <f t="shared" si="2"/>
        <v>1054.5800180300239</v>
      </c>
      <c r="K12" s="128">
        <v>968.86928339935184</v>
      </c>
      <c r="L12" s="129">
        <v>10.545800180300239</v>
      </c>
    </row>
    <row r="13" spans="1:12" ht="25.2">
      <c r="A13" s="116" t="s">
        <v>29</v>
      </c>
      <c r="B13" s="118">
        <v>273860</v>
      </c>
      <c r="C13" s="119">
        <v>3515</v>
      </c>
      <c r="D13" s="120">
        <f t="shared" si="0"/>
        <v>0.37573385518590996</v>
      </c>
      <c r="E13" s="122">
        <v>97.709400913998905</v>
      </c>
      <c r="F13" s="123">
        <v>3.0000000000000001E-3</v>
      </c>
      <c r="G13" s="124">
        <v>25057</v>
      </c>
      <c r="H13" s="125">
        <v>282.89999999999998</v>
      </c>
      <c r="I13" s="126">
        <f t="shared" si="1"/>
        <v>2802.8009325432663</v>
      </c>
      <c r="J13" s="127">
        <f t="shared" si="2"/>
        <v>1092.9480783812908</v>
      </c>
      <c r="K13" s="128">
        <v>968.0452456698481</v>
      </c>
      <c r="L13" s="129">
        <v>10.929480783812906</v>
      </c>
    </row>
    <row r="14" spans="1:12" ht="25.2">
      <c r="A14" s="116" t="s">
        <v>30</v>
      </c>
      <c r="B14" s="118">
        <v>283891</v>
      </c>
      <c r="C14" s="119">
        <v>3917</v>
      </c>
      <c r="D14" s="120">
        <f t="shared" si="0"/>
        <v>0.11436699857752489</v>
      </c>
      <c r="E14" s="122">
        <v>98.588785522224896</v>
      </c>
      <c r="F14" s="123">
        <v>8.9999999999999993E-3</v>
      </c>
      <c r="G14" s="124">
        <v>24486</v>
      </c>
      <c r="H14" s="125">
        <v>289.5</v>
      </c>
      <c r="I14" s="126">
        <f t="shared" si="1"/>
        <v>2879.5465782059196</v>
      </c>
      <c r="J14" s="127">
        <f t="shared" si="2"/>
        <v>1159.4012905333659</v>
      </c>
      <c r="K14" s="128">
        <v>980.62521588946458</v>
      </c>
      <c r="L14" s="129">
        <v>11.59401290533366</v>
      </c>
    </row>
    <row r="15" spans="1:12" ht="25.2">
      <c r="A15" s="116" t="s">
        <v>31</v>
      </c>
      <c r="B15" s="118">
        <v>302747</v>
      </c>
      <c r="C15" s="119">
        <v>5273</v>
      </c>
      <c r="D15" s="120">
        <f t="shared" si="0"/>
        <v>0.34618330354863414</v>
      </c>
      <c r="E15" s="122">
        <v>99.377495806402692</v>
      </c>
      <c r="F15" s="123">
        <v>8.0000000000000002E-3</v>
      </c>
      <c r="G15" s="124">
        <v>24911</v>
      </c>
      <c r="H15" s="125">
        <v>294.89999999999998</v>
      </c>
      <c r="I15" s="126">
        <f t="shared" si="1"/>
        <v>3046.4341805289746</v>
      </c>
      <c r="J15" s="127">
        <f t="shared" si="2"/>
        <v>1215.3145196900966</v>
      </c>
      <c r="K15" s="128">
        <v>1026.609020006782</v>
      </c>
      <c r="L15" s="129">
        <v>12.153145196900967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5A4D-86E1-418A-B0FE-8295B3E67DE9}">
  <dimension ref="A2:K14"/>
  <sheetViews>
    <sheetView topLeftCell="A2" zoomScaleNormal="100" workbookViewId="0">
      <selection activeCell="E3" sqref="E3:E14"/>
    </sheetView>
  </sheetViews>
  <sheetFormatPr defaultRowHeight="14.4"/>
  <cols>
    <col min="1" max="1" width="13.33203125" customWidth="1"/>
    <col min="2" max="11" width="16" customWidth="1"/>
  </cols>
  <sheetData>
    <row r="2" spans="1:11" ht="23.4">
      <c r="A2" s="156" t="s">
        <v>47</v>
      </c>
      <c r="B2" s="157" t="s">
        <v>49</v>
      </c>
      <c r="C2" s="158" t="s">
        <v>1</v>
      </c>
      <c r="D2" s="159" t="s">
        <v>2</v>
      </c>
      <c r="E2" s="160" t="s">
        <v>3</v>
      </c>
      <c r="F2" s="161" t="s">
        <v>4</v>
      </c>
      <c r="G2" s="162" t="s">
        <v>14</v>
      </c>
      <c r="H2" s="163" t="s">
        <v>15</v>
      </c>
      <c r="I2" s="164" t="s">
        <v>16</v>
      </c>
      <c r="J2" s="165" t="s">
        <v>17</v>
      </c>
      <c r="K2" s="166" t="s">
        <v>18</v>
      </c>
    </row>
    <row r="3" spans="1:11" ht="36">
      <c r="A3" s="167" t="s">
        <v>19</v>
      </c>
      <c r="B3" s="168">
        <v>293200000</v>
      </c>
      <c r="C3" s="113">
        <v>2.1</v>
      </c>
      <c r="D3" s="112">
        <v>68.5</v>
      </c>
      <c r="E3" s="169">
        <v>245.4</v>
      </c>
      <c r="F3" s="170" t="s">
        <v>146</v>
      </c>
      <c r="G3" s="171">
        <v>248908</v>
      </c>
      <c r="H3" s="172">
        <v>378.3</v>
      </c>
      <c r="I3" s="173">
        <v>1194784.0260798696</v>
      </c>
      <c r="J3" s="111">
        <v>1177.9452649171581</v>
      </c>
      <c r="K3" s="174">
        <v>775046.259582342</v>
      </c>
    </row>
    <row r="4" spans="1:11" ht="36">
      <c r="A4" s="167" t="s">
        <v>21</v>
      </c>
      <c r="B4" s="168">
        <v>288000000</v>
      </c>
      <c r="C4" s="113">
        <v>3.9</v>
      </c>
      <c r="D4" s="112">
        <v>-65.2</v>
      </c>
      <c r="E4" s="169">
        <v>245.4</v>
      </c>
      <c r="F4" s="170">
        <v>0</v>
      </c>
      <c r="G4" s="171">
        <v>226775.25</v>
      </c>
      <c r="H4" s="172">
        <v>382</v>
      </c>
      <c r="I4" s="173">
        <v>1173594.1320293399</v>
      </c>
      <c r="J4" s="111">
        <v>1269.9798589131751</v>
      </c>
      <c r="K4" s="174">
        <v>753926.7015706806</v>
      </c>
    </row>
    <row r="5" spans="1:11" ht="36">
      <c r="A5" s="167" t="s">
        <v>22</v>
      </c>
      <c r="B5" s="168">
        <v>296700000</v>
      </c>
      <c r="C5" s="113">
        <v>5.0999999999999996</v>
      </c>
      <c r="D5" s="112">
        <v>-52.7</v>
      </c>
      <c r="E5" s="169">
        <v>245.4</v>
      </c>
      <c r="F5" s="170">
        <v>0</v>
      </c>
      <c r="G5" s="171">
        <v>237318.8</v>
      </c>
      <c r="H5" s="172">
        <v>399.3</v>
      </c>
      <c r="I5" s="173">
        <v>1209046.4547677261</v>
      </c>
      <c r="J5" s="111">
        <v>1250.2170076706946</v>
      </c>
      <c r="K5" s="174">
        <v>743050.33809166041</v>
      </c>
    </row>
    <row r="6" spans="1:11" ht="36">
      <c r="A6" s="167" t="s">
        <v>23</v>
      </c>
      <c r="B6" s="168">
        <v>300400000</v>
      </c>
      <c r="C6" s="113">
        <v>5.0999999999999996</v>
      </c>
      <c r="D6" s="112">
        <v>-63.9</v>
      </c>
      <c r="E6" s="169">
        <v>276.7</v>
      </c>
      <c r="F6" s="170">
        <v>12.754686226568859</v>
      </c>
      <c r="G6" s="171">
        <v>247813.15384615384</v>
      </c>
      <c r="H6" s="172">
        <v>410</v>
      </c>
      <c r="I6" s="173">
        <v>1085652.3310444525</v>
      </c>
      <c r="J6" s="111">
        <v>1212.2036112194951</v>
      </c>
      <c r="K6" s="174">
        <v>732682.92682926834</v>
      </c>
    </row>
    <row r="7" spans="1:11" ht="36">
      <c r="A7" s="167" t="s">
        <v>24</v>
      </c>
      <c r="B7" s="168">
        <v>309700000</v>
      </c>
      <c r="C7" s="113">
        <v>5.5</v>
      </c>
      <c r="D7" s="112">
        <v>-39.4</v>
      </c>
      <c r="E7" s="169">
        <v>276.7</v>
      </c>
      <c r="F7" s="170">
        <v>0</v>
      </c>
      <c r="G7" s="171">
        <v>260861.30434782608</v>
      </c>
      <c r="H7" s="172">
        <v>421.7</v>
      </c>
      <c r="I7" s="173">
        <v>1119262.7394289845</v>
      </c>
      <c r="J7" s="111">
        <v>1187.220928662741</v>
      </c>
      <c r="K7" s="174">
        <v>734408.34716623195</v>
      </c>
    </row>
    <row r="8" spans="1:11" ht="36">
      <c r="A8" s="167" t="s">
        <v>25</v>
      </c>
      <c r="B8" s="168">
        <v>317000000</v>
      </c>
      <c r="C8" s="113">
        <v>7.8</v>
      </c>
      <c r="D8" s="112">
        <v>-8</v>
      </c>
      <c r="E8" s="169">
        <v>276.7</v>
      </c>
      <c r="F8" s="170">
        <v>0</v>
      </c>
      <c r="G8" s="171">
        <v>274651.11111111112</v>
      </c>
      <c r="H8" s="172">
        <v>435.6</v>
      </c>
      <c r="I8" s="173">
        <v>1145645.1029996385</v>
      </c>
      <c r="J8" s="111">
        <v>1154.1915804293124</v>
      </c>
      <c r="K8" s="174">
        <v>727731.86409550044</v>
      </c>
    </row>
    <row r="9" spans="1:11" ht="36">
      <c r="A9" s="167" t="s">
        <v>26</v>
      </c>
      <c r="B9" s="168">
        <v>316300000</v>
      </c>
      <c r="C9" s="113">
        <v>5.5</v>
      </c>
      <c r="D9" s="112">
        <v>36.799999999999997</v>
      </c>
      <c r="E9" s="169">
        <v>331.5</v>
      </c>
      <c r="F9" s="170">
        <v>19.804842790025305</v>
      </c>
      <c r="G9" s="171">
        <v>276243.90909090912</v>
      </c>
      <c r="H9" s="172">
        <v>448.9</v>
      </c>
      <c r="I9" s="173">
        <v>954147.81297134236</v>
      </c>
      <c r="J9" s="111">
        <v>1145.0026212013559</v>
      </c>
      <c r="K9" s="174">
        <v>704611.27199821791</v>
      </c>
    </row>
    <row r="10" spans="1:11" ht="36">
      <c r="A10" s="167" t="s">
        <v>27</v>
      </c>
      <c r="B10" s="168">
        <v>320100000</v>
      </c>
      <c r="C10" s="113">
        <v>7.3</v>
      </c>
      <c r="D10" s="112">
        <v>63.5</v>
      </c>
      <c r="E10" s="169">
        <v>331.5</v>
      </c>
      <c r="F10" s="170">
        <v>0</v>
      </c>
      <c r="G10" s="171">
        <v>279696</v>
      </c>
      <c r="H10" s="172">
        <v>459.7</v>
      </c>
      <c r="I10" s="173">
        <v>965610.85972850677</v>
      </c>
      <c r="J10" s="111">
        <v>1144.4568388536125</v>
      </c>
      <c r="K10" s="174">
        <v>696323.6893626278</v>
      </c>
    </row>
    <row r="11" spans="1:11" ht="36">
      <c r="A11" s="167" t="s">
        <v>28</v>
      </c>
      <c r="B11" s="168">
        <v>325900000</v>
      </c>
      <c r="C11" s="113">
        <v>9.8000000000000007</v>
      </c>
      <c r="D11" s="112">
        <v>282.5</v>
      </c>
      <c r="E11" s="169">
        <v>331.5</v>
      </c>
      <c r="F11" s="170">
        <v>0</v>
      </c>
      <c r="G11" s="171">
        <v>284509.88461538462</v>
      </c>
      <c r="H11" s="172">
        <v>468.2</v>
      </c>
      <c r="I11" s="173">
        <v>983107.08898944198</v>
      </c>
      <c r="J11" s="111">
        <v>1145.4786551285158</v>
      </c>
      <c r="K11" s="174">
        <v>696070.05553182401</v>
      </c>
    </row>
    <row r="12" spans="1:11" ht="36">
      <c r="A12" s="167" t="s">
        <v>29</v>
      </c>
      <c r="B12" s="168">
        <v>329400000</v>
      </c>
      <c r="C12" s="113">
        <v>9.8000000000000007</v>
      </c>
      <c r="D12" s="112">
        <v>179.3</v>
      </c>
      <c r="E12" s="169">
        <v>352.4</v>
      </c>
      <c r="F12" s="170">
        <v>6.304675716440415</v>
      </c>
      <c r="G12" s="171">
        <v>288568.24</v>
      </c>
      <c r="H12" s="172">
        <v>474.2</v>
      </c>
      <c r="I12" s="173">
        <v>934733.2576617481</v>
      </c>
      <c r="J12" s="111">
        <v>1141.4977615000182</v>
      </c>
      <c r="K12" s="174">
        <v>694643.61029101652</v>
      </c>
    </row>
    <row r="13" spans="1:11" ht="36">
      <c r="A13" s="167" t="s">
        <v>30</v>
      </c>
      <c r="B13" s="168">
        <v>330600000</v>
      </c>
      <c r="C13" s="113">
        <v>8.5</v>
      </c>
      <c r="D13" s="112">
        <v>117.8</v>
      </c>
      <c r="E13" s="169">
        <v>352.4</v>
      </c>
      <c r="F13" s="170">
        <v>0</v>
      </c>
      <c r="G13" s="171">
        <v>274951</v>
      </c>
      <c r="H13" s="172">
        <v>482</v>
      </c>
      <c r="I13" s="173">
        <v>938138.4790011351</v>
      </c>
      <c r="J13" s="111">
        <v>1202.3960632985513</v>
      </c>
      <c r="K13" s="174">
        <v>685892.11618257256</v>
      </c>
    </row>
    <row r="14" spans="1:11" ht="36">
      <c r="A14" s="167" t="s">
        <v>31</v>
      </c>
      <c r="B14" s="168">
        <v>351200000</v>
      </c>
      <c r="C14" s="113">
        <v>6.8</v>
      </c>
      <c r="D14" s="112">
        <v>29.6</v>
      </c>
      <c r="E14" s="169">
        <v>352.4</v>
      </c>
      <c r="F14" s="170">
        <v>0</v>
      </c>
      <c r="G14" s="171">
        <v>259915.65217391305</v>
      </c>
      <c r="H14" s="172">
        <v>484.6</v>
      </c>
      <c r="I14" s="173">
        <v>996594.778660613</v>
      </c>
      <c r="J14" s="111">
        <v>1351.2075823929501</v>
      </c>
      <c r="K14" s="174">
        <v>724721.41972761042</v>
      </c>
    </row>
  </sheetData>
  <conditionalFormatting sqref="B3:B1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68EF-890F-43E7-8615-585E7CFAECC8}">
  <dimension ref="A1:K15"/>
  <sheetViews>
    <sheetView topLeftCell="F1" workbookViewId="0">
      <selection activeCell="K6" sqref="K6"/>
    </sheetView>
  </sheetViews>
  <sheetFormatPr defaultRowHeight="14.4"/>
  <cols>
    <col min="1" max="1" width="18.88671875" customWidth="1"/>
    <col min="2" max="2" width="33.88671875" customWidth="1"/>
    <col min="3" max="3" width="20.6640625" customWidth="1"/>
    <col min="4" max="4" width="22.5546875" customWidth="1"/>
    <col min="5" max="5" width="23" customWidth="1"/>
    <col min="6" max="6" width="22.88671875" customWidth="1"/>
    <col min="7" max="7" width="26" customWidth="1"/>
    <col min="8" max="8" width="28" customWidth="1"/>
    <col min="9" max="9" width="26.33203125" customWidth="1"/>
    <col min="10" max="10" width="22.5546875" customWidth="1"/>
    <col min="11" max="11" width="33.33203125" customWidth="1"/>
  </cols>
  <sheetData>
    <row r="1" spans="1:11">
      <c r="A1" s="178">
        <v>1401</v>
      </c>
      <c r="B1" s="178"/>
    </row>
    <row r="2" spans="1:11">
      <c r="A2" s="179"/>
      <c r="B2" s="179"/>
    </row>
    <row r="3" spans="1:11" ht="29.4">
      <c r="A3" s="1" t="s">
        <v>51</v>
      </c>
      <c r="B3" s="2" t="s">
        <v>33</v>
      </c>
      <c r="C3" s="3" t="s">
        <v>1</v>
      </c>
      <c r="D3" s="4" t="s">
        <v>2</v>
      </c>
      <c r="E3" s="5" t="s">
        <v>3</v>
      </c>
      <c r="F3" s="6" t="s">
        <v>4</v>
      </c>
      <c r="G3" s="7" t="s">
        <v>8</v>
      </c>
      <c r="H3" s="8" t="s">
        <v>5</v>
      </c>
      <c r="I3" s="9" t="s">
        <v>6</v>
      </c>
      <c r="J3" s="135" t="s">
        <v>7</v>
      </c>
      <c r="K3" s="11" t="s">
        <v>9</v>
      </c>
    </row>
    <row r="4" spans="1:11" ht="32.4">
      <c r="A4" s="1" t="s">
        <v>36</v>
      </c>
      <c r="B4" s="51">
        <v>34272700</v>
      </c>
      <c r="C4" s="130">
        <v>3427</v>
      </c>
      <c r="D4" s="131">
        <v>-49.9</v>
      </c>
      <c r="E4" s="132">
        <v>100.8</v>
      </c>
      <c r="F4" s="133">
        <v>8.0000000000000002E-3</v>
      </c>
      <c r="G4" s="134">
        <v>26200</v>
      </c>
      <c r="H4" s="76">
        <v>115.872377836916</v>
      </c>
      <c r="I4" s="73">
        <v>340006.94444444444</v>
      </c>
      <c r="J4" s="136">
        <v>1308.1183206106871</v>
      </c>
      <c r="K4" s="137">
        <v>295779.72455382714</v>
      </c>
    </row>
    <row r="5" spans="1:11" ht="32.4">
      <c r="A5" s="1" t="s">
        <v>21</v>
      </c>
      <c r="B5" s="51">
        <v>36351500</v>
      </c>
      <c r="C5" s="130">
        <v>10490</v>
      </c>
      <c r="D5" s="131">
        <v>206.1</v>
      </c>
      <c r="E5" s="132">
        <v>102.7152</v>
      </c>
      <c r="F5" s="133">
        <v>1.9E-2</v>
      </c>
      <c r="G5" s="134">
        <v>27800</v>
      </c>
      <c r="H5" s="76">
        <v>119.80613235600801</v>
      </c>
      <c r="I5" s="73">
        <v>353905.75104755675</v>
      </c>
      <c r="J5" s="136">
        <v>1307.6079136690648</v>
      </c>
      <c r="K5" s="137">
        <v>303419.35997049196</v>
      </c>
    </row>
    <row r="6" spans="1:11" ht="32.4">
      <c r="A6" s="1" t="s">
        <v>22</v>
      </c>
      <c r="B6" s="51">
        <v>39414500</v>
      </c>
      <c r="C6" s="130">
        <v>13874</v>
      </c>
      <c r="D6" s="131">
        <v>32.299999999999997</v>
      </c>
      <c r="E6" s="132">
        <v>105.4885104</v>
      </c>
      <c r="F6" s="133">
        <v>2.7E-2</v>
      </c>
      <c r="G6" s="134">
        <v>25700</v>
      </c>
      <c r="H6" s="76">
        <v>131.81957407245699</v>
      </c>
      <c r="I6" s="73">
        <v>373637.84786177054</v>
      </c>
      <c r="J6" s="136">
        <v>1533.6381322957197</v>
      </c>
      <c r="K6" s="137">
        <v>299003.39367152797</v>
      </c>
    </row>
    <row r="7" spans="1:11" ht="32.4">
      <c r="A7" s="1" t="s">
        <v>37</v>
      </c>
      <c r="B7" s="51">
        <v>41704900</v>
      </c>
      <c r="C7" s="130">
        <v>10294</v>
      </c>
      <c r="D7" s="131">
        <v>-25.8</v>
      </c>
      <c r="E7" s="132">
        <v>110.23549336799999</v>
      </c>
      <c r="F7" s="133">
        <v>4.4999999999999998E-2</v>
      </c>
      <c r="G7" s="134">
        <v>27800</v>
      </c>
      <c r="H7" s="76">
        <v>137.45137152234099</v>
      </c>
      <c r="I7" s="73">
        <v>378325.51681676804</v>
      </c>
      <c r="J7" s="136">
        <v>1500.1762589928057</v>
      </c>
      <c r="K7" s="137">
        <v>303415.67012462579</v>
      </c>
    </row>
    <row r="8" spans="1:11" ht="32.4">
      <c r="A8" s="1" t="s">
        <v>24</v>
      </c>
      <c r="B8" s="51">
        <v>42729900</v>
      </c>
      <c r="C8" s="130">
        <v>7825</v>
      </c>
      <c r="D8" s="131">
        <v>-24</v>
      </c>
      <c r="E8" s="132">
        <v>115.30632606292799</v>
      </c>
      <c r="F8" s="133">
        <v>4.5999999999999999E-2</v>
      </c>
      <c r="G8" s="134">
        <v>27800</v>
      </c>
      <c r="H8" s="76">
        <v>140.53354357772599</v>
      </c>
      <c r="I8" s="73">
        <v>370577.23941946012</v>
      </c>
      <c r="J8" s="136">
        <v>1537.046762589928</v>
      </c>
      <c r="K8" s="137">
        <v>304054.81077453255</v>
      </c>
    </row>
    <row r="9" spans="1:11" ht="32.4">
      <c r="A9" s="1" t="s">
        <v>25</v>
      </c>
      <c r="B9" s="51">
        <v>43216900</v>
      </c>
      <c r="C9" s="130">
        <v>6033</v>
      </c>
      <c r="D9" s="131">
        <v>-22.9</v>
      </c>
      <c r="E9" s="132">
        <v>120.61041706182269</v>
      </c>
      <c r="F9" s="133">
        <v>4.5999999999999999E-2</v>
      </c>
      <c r="G9" s="134">
        <v>31600</v>
      </c>
      <c r="H9" s="76">
        <v>143.65244157799199</v>
      </c>
      <c r="I9" s="73">
        <v>358318.13746111008</v>
      </c>
      <c r="J9" s="136">
        <v>1367.623417721519</v>
      </c>
      <c r="K9" s="137">
        <v>300843.47697311232</v>
      </c>
    </row>
    <row r="10" spans="1:11" ht="32.4">
      <c r="A10" s="1" t="s">
        <v>26</v>
      </c>
      <c r="B10" s="51">
        <v>43724900</v>
      </c>
      <c r="C10" s="130">
        <v>5416</v>
      </c>
      <c r="D10" s="131">
        <v>-10.199999999999999</v>
      </c>
      <c r="E10" s="132">
        <v>129.05314625615028</v>
      </c>
      <c r="F10" s="133">
        <v>7.0000000000000007E-2</v>
      </c>
      <c r="G10" s="134">
        <v>32700</v>
      </c>
      <c r="H10" s="76">
        <v>147.44471972198201</v>
      </c>
      <c r="I10" s="73">
        <v>338813.12675022212</v>
      </c>
      <c r="J10" s="136">
        <v>1337.1529051987768</v>
      </c>
      <c r="K10" s="137">
        <v>296551.14189539343</v>
      </c>
    </row>
    <row r="11" spans="1:11" ht="32.4">
      <c r="A11" s="1" t="s">
        <v>38</v>
      </c>
      <c r="B11" s="51">
        <v>46704800</v>
      </c>
      <c r="C11" s="130">
        <v>8005</v>
      </c>
      <c r="D11" s="131">
        <v>47.8</v>
      </c>
      <c r="E11" s="132">
        <v>134.34399999999999</v>
      </c>
      <c r="F11" s="133">
        <v>4.1000000000000002E-2</v>
      </c>
      <c r="G11" s="134">
        <v>35200</v>
      </c>
      <c r="H11" s="76">
        <v>150.666630887732</v>
      </c>
      <c r="I11" s="73">
        <v>347650.80688382068</v>
      </c>
      <c r="J11" s="136">
        <v>1326.840909090909</v>
      </c>
      <c r="K11" s="137">
        <v>309987.68423249404</v>
      </c>
    </row>
    <row r="12" spans="1:11" ht="32.4">
      <c r="A12" s="1" t="s">
        <v>39</v>
      </c>
      <c r="B12" s="51">
        <v>48073700</v>
      </c>
      <c r="C12" s="130">
        <v>10184</v>
      </c>
      <c r="D12" s="131">
        <v>27.2</v>
      </c>
      <c r="E12" s="132">
        <v>137.70259999999999</v>
      </c>
      <c r="F12" s="133">
        <v>2.5000000000000001E-2</v>
      </c>
      <c r="G12" s="134">
        <v>38400</v>
      </c>
      <c r="H12" s="76">
        <v>154.12920293616099</v>
      </c>
      <c r="I12" s="73">
        <v>349112.50767959357</v>
      </c>
      <c r="J12" s="136">
        <v>1251.9192708333333</v>
      </c>
      <c r="K12" s="137">
        <v>311905.20085873484</v>
      </c>
    </row>
    <row r="13" spans="1:11" ht="32.4">
      <c r="A13" s="1" t="s">
        <v>29</v>
      </c>
      <c r="B13" s="51">
        <v>51981400</v>
      </c>
      <c r="C13" s="130">
        <v>10736</v>
      </c>
      <c r="D13" s="131">
        <v>5.4</v>
      </c>
      <c r="E13" s="132">
        <v>141.83367799999999</v>
      </c>
      <c r="F13" s="133">
        <v>0.03</v>
      </c>
      <c r="G13" s="134">
        <v>42000</v>
      </c>
      <c r="H13" s="76">
        <v>159.93978506180301</v>
      </c>
      <c r="I13" s="73">
        <v>366495.46661266166</v>
      </c>
      <c r="J13" s="136">
        <v>1237.652380952381</v>
      </c>
      <c r="K13" s="137">
        <v>325006.06387531187</v>
      </c>
    </row>
    <row r="14" spans="1:11" ht="32.4">
      <c r="A14" s="1" t="s">
        <v>30</v>
      </c>
      <c r="B14" s="51">
        <v>57144400</v>
      </c>
      <c r="C14" s="130">
        <v>9729</v>
      </c>
      <c r="D14" s="131">
        <v>-9.4</v>
      </c>
      <c r="E14" s="132">
        <v>146.79785672999998</v>
      </c>
      <c r="F14" s="133">
        <v>3.5000000000000003E-2</v>
      </c>
      <c r="G14" s="134">
        <v>45000</v>
      </c>
      <c r="H14" s="76">
        <v>165.285753362588</v>
      </c>
      <c r="I14" s="73">
        <v>389272.71332784946</v>
      </c>
      <c r="J14" s="136">
        <v>1269.8755555555556</v>
      </c>
      <c r="K14" s="137">
        <v>345730.94678427675</v>
      </c>
    </row>
    <row r="15" spans="1:11" ht="32.4">
      <c r="A15" s="1" t="s">
        <v>31</v>
      </c>
      <c r="B15" s="51">
        <v>65241400</v>
      </c>
      <c r="C15" s="130">
        <v>6605</v>
      </c>
      <c r="D15" s="131">
        <v>-32.1</v>
      </c>
      <c r="E15" s="132">
        <v>151.93578171554998</v>
      </c>
      <c r="F15" s="133">
        <v>3.5000000000000003E-2</v>
      </c>
      <c r="G15" s="134">
        <v>47000</v>
      </c>
      <c r="H15" s="76">
        <v>172.891543859797</v>
      </c>
      <c r="I15" s="73">
        <v>429401.15398322145</v>
      </c>
      <c r="J15" s="136">
        <v>1388.1148936170214</v>
      </c>
      <c r="K15" s="137">
        <v>377354.48792629346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75A0-98AF-44DB-85F4-B9854C57FAC9}">
  <dimension ref="A1:L40"/>
  <sheetViews>
    <sheetView tabSelected="1" zoomScale="80" zoomScaleNormal="80" workbookViewId="0">
      <selection sqref="A1:C4"/>
    </sheetView>
  </sheetViews>
  <sheetFormatPr defaultRowHeight="14.4"/>
  <cols>
    <col min="1" max="1" width="21" customWidth="1"/>
    <col min="2" max="2" width="32.33203125" customWidth="1"/>
    <col min="3" max="3" width="19" customWidth="1"/>
    <col min="4" max="4" width="23.109375" customWidth="1"/>
    <col min="5" max="5" width="17.33203125" customWidth="1"/>
    <col min="6" max="6" width="24.109375" customWidth="1"/>
    <col min="7" max="7" width="32.44140625" customWidth="1"/>
    <col min="8" max="8" width="32.6640625" customWidth="1"/>
    <col min="9" max="9" width="27.33203125" customWidth="1"/>
    <col min="10" max="10" width="25.109375" customWidth="1"/>
    <col min="11" max="11" width="39" customWidth="1"/>
    <col min="12" max="12" width="19.6640625" customWidth="1"/>
  </cols>
  <sheetData>
    <row r="1" spans="1:11">
      <c r="A1" s="183">
        <v>1402</v>
      </c>
      <c r="B1" s="183"/>
      <c r="C1" s="183"/>
    </row>
    <row r="2" spans="1:11">
      <c r="A2" s="183"/>
      <c r="B2" s="183"/>
      <c r="C2" s="183"/>
    </row>
    <row r="3" spans="1:11">
      <c r="A3" s="183"/>
      <c r="B3" s="183"/>
      <c r="C3" s="183"/>
    </row>
    <row r="4" spans="1:11">
      <c r="A4" s="184"/>
      <c r="B4" s="184"/>
      <c r="C4" s="184"/>
    </row>
    <row r="5" spans="1:11" ht="29.4">
      <c r="A5" s="1" t="s">
        <v>32</v>
      </c>
      <c r="B5" s="2" t="s">
        <v>33</v>
      </c>
      <c r="C5" s="3" t="s">
        <v>1</v>
      </c>
      <c r="D5" s="4" t="s">
        <v>2</v>
      </c>
      <c r="E5" s="5" t="s">
        <v>3</v>
      </c>
      <c r="F5" s="6" t="s">
        <v>34</v>
      </c>
      <c r="G5" s="7" t="s">
        <v>35</v>
      </c>
      <c r="H5" s="8" t="s">
        <v>5</v>
      </c>
      <c r="I5" s="9" t="s">
        <v>6</v>
      </c>
      <c r="J5" s="35" t="s">
        <v>7</v>
      </c>
      <c r="K5" s="50" t="s">
        <v>9</v>
      </c>
    </row>
    <row r="6" spans="1:11" ht="29.4">
      <c r="A6" s="1" t="s">
        <v>36</v>
      </c>
      <c r="B6" s="2">
        <v>664.4</v>
      </c>
      <c r="C6" s="3">
        <v>1757</v>
      </c>
      <c r="D6" s="37">
        <v>-0.73398940196820595</v>
      </c>
      <c r="E6" s="38">
        <v>101.5</v>
      </c>
      <c r="F6" s="6">
        <v>1.5</v>
      </c>
      <c r="G6" s="39">
        <v>34823</v>
      </c>
      <c r="H6" s="40">
        <v>179.1</v>
      </c>
      <c r="I6" s="9">
        <f>(B6/E6)</f>
        <v>6.5458128078817728</v>
      </c>
      <c r="J6" s="35">
        <f>B6/G6</f>
        <v>1.9079344111650347E-2</v>
      </c>
      <c r="K6" s="36">
        <f>B6/H6</f>
        <v>3.7096594081518703</v>
      </c>
    </row>
    <row r="7" spans="1:11" ht="29.4">
      <c r="A7" s="1" t="s">
        <v>21</v>
      </c>
      <c r="B7" s="2">
        <v>753.2</v>
      </c>
      <c r="C7" s="3">
        <v>4359</v>
      </c>
      <c r="D7" s="37">
        <v>1.4809334092202617</v>
      </c>
      <c r="E7" s="38">
        <v>103.6315</v>
      </c>
      <c r="F7" s="6">
        <v>2.1</v>
      </c>
      <c r="G7" s="39">
        <v>35956</v>
      </c>
      <c r="H7" s="40">
        <v>184.1</v>
      </c>
      <c r="I7" s="9">
        <f t="shared" ref="I7:I17" si="0">(B7/E7)</f>
        <v>7.2680603870444802</v>
      </c>
      <c r="J7" s="35">
        <f t="shared" ref="J7:J17" si="1">B7/G7</f>
        <v>2.0947825119590611E-2</v>
      </c>
      <c r="K7" s="36">
        <f t="shared" ref="K7:K17" si="2">B7/H7</f>
        <v>4.0912547528517118</v>
      </c>
    </row>
    <row r="8" spans="1:11" ht="29.4">
      <c r="A8" s="1" t="s">
        <v>22</v>
      </c>
      <c r="B8" s="2">
        <v>783</v>
      </c>
      <c r="C8" s="3">
        <v>3394</v>
      </c>
      <c r="D8" s="37">
        <v>-0.22138105069970176</v>
      </c>
      <c r="E8" s="38">
        <v>106.8440765</v>
      </c>
      <c r="F8" s="6">
        <v>3.1</v>
      </c>
      <c r="G8" s="39">
        <v>34987</v>
      </c>
      <c r="H8" s="40">
        <v>187.9</v>
      </c>
      <c r="I8" s="9">
        <f t="shared" si="0"/>
        <v>7.3284362189231897</v>
      </c>
      <c r="J8" s="35">
        <f t="shared" si="1"/>
        <v>2.2379741046674478E-2</v>
      </c>
      <c r="K8" s="36">
        <f t="shared" si="2"/>
        <v>4.1671101649813727</v>
      </c>
    </row>
    <row r="9" spans="1:11" ht="29.4">
      <c r="A9" s="1" t="s">
        <v>37</v>
      </c>
      <c r="B9" s="2">
        <v>765.4</v>
      </c>
      <c r="C9" s="3">
        <v>2800</v>
      </c>
      <c r="D9" s="37">
        <v>-0.17501473187978786</v>
      </c>
      <c r="E9" s="38">
        <v>113.25472109</v>
      </c>
      <c r="F9" s="6">
        <v>6</v>
      </c>
      <c r="G9" s="39">
        <v>34531</v>
      </c>
      <c r="H9" s="40">
        <v>191.6</v>
      </c>
      <c r="I9" s="9">
        <f t="shared" si="0"/>
        <v>6.7582171642254139</v>
      </c>
      <c r="J9" s="35">
        <f t="shared" si="1"/>
        <v>2.2165590339115578E-2</v>
      </c>
      <c r="K9" s="36">
        <f t="shared" si="2"/>
        <v>3.9947807933194155</v>
      </c>
    </row>
    <row r="10" spans="1:11" ht="29.4">
      <c r="A10" s="1" t="s">
        <v>24</v>
      </c>
      <c r="B10" s="2">
        <v>757.9</v>
      </c>
      <c r="C10" s="3">
        <v>2904</v>
      </c>
      <c r="D10" s="37">
        <v>3.7142857142857144E-2</v>
      </c>
      <c r="E10" s="38">
        <v>119.59698547104</v>
      </c>
      <c r="F10" s="6">
        <v>5.6</v>
      </c>
      <c r="G10" s="39">
        <v>34407</v>
      </c>
      <c r="H10" s="40">
        <v>196.5</v>
      </c>
      <c r="I10" s="9">
        <f t="shared" si="0"/>
        <v>6.3371162493349207</v>
      </c>
      <c r="J10" s="35">
        <f t="shared" si="1"/>
        <v>2.202749440520824E-2</v>
      </c>
      <c r="K10" s="36">
        <f t="shared" si="2"/>
        <v>3.8569974554707378</v>
      </c>
    </row>
    <row r="11" spans="1:11" ht="29.4">
      <c r="A11" s="1" t="s">
        <v>25</v>
      </c>
      <c r="B11" s="2">
        <v>753.3</v>
      </c>
      <c r="C11" s="3">
        <v>2610</v>
      </c>
      <c r="D11" s="37">
        <v>-0.1012396694214876</v>
      </c>
      <c r="E11" s="38">
        <v>126.1748196719472</v>
      </c>
      <c r="F11" s="6">
        <v>5.5</v>
      </c>
      <c r="G11" s="39">
        <v>35334</v>
      </c>
      <c r="H11" s="40">
        <v>200.6</v>
      </c>
      <c r="I11" s="9">
        <f t="shared" si="0"/>
        <v>5.970287906561464</v>
      </c>
      <c r="J11" s="35">
        <f t="shared" si="1"/>
        <v>2.1319409067753436E-2</v>
      </c>
      <c r="K11" s="36">
        <f t="shared" si="2"/>
        <v>3.7552342971086738</v>
      </c>
    </row>
    <row r="12" spans="1:11" ht="29.4">
      <c r="A12" s="1" t="s">
        <v>26</v>
      </c>
      <c r="B12" s="2">
        <v>760.6</v>
      </c>
      <c r="C12" s="3">
        <v>3133</v>
      </c>
      <c r="D12" s="37">
        <v>0.20038314176245212</v>
      </c>
      <c r="E12" s="38">
        <v>131.47416209816899</v>
      </c>
      <c r="F12" s="6">
        <v>4.2</v>
      </c>
      <c r="G12" s="39">
        <v>34804</v>
      </c>
      <c r="H12" s="40">
        <v>205.4</v>
      </c>
      <c r="I12" s="9">
        <f t="shared" si="0"/>
        <v>5.7851671222827497</v>
      </c>
      <c r="J12" s="35">
        <f t="shared" si="1"/>
        <v>2.1853809906907253E-2</v>
      </c>
      <c r="K12" s="36">
        <f t="shared" si="2"/>
        <v>3.7030185004868548</v>
      </c>
    </row>
    <row r="13" spans="1:11" ht="29.4">
      <c r="A13" s="1" t="s">
        <v>38</v>
      </c>
      <c r="B13" s="2">
        <v>757.7</v>
      </c>
      <c r="C13" s="3">
        <v>3593</v>
      </c>
      <c r="D13" s="37">
        <v>0.14682413022661986</v>
      </c>
      <c r="E13" s="38">
        <v>134.10364534013237</v>
      </c>
      <c r="F13" s="6">
        <v>2</v>
      </c>
      <c r="G13" s="39">
        <v>35243</v>
      </c>
      <c r="H13" s="40">
        <v>209.9</v>
      </c>
      <c r="I13" s="9">
        <f t="shared" si="0"/>
        <v>5.6501074081783207</v>
      </c>
      <c r="J13" s="35">
        <f t="shared" si="1"/>
        <v>2.149930482649037E-2</v>
      </c>
      <c r="K13" s="36">
        <f t="shared" si="2"/>
        <v>3.6098141972367794</v>
      </c>
    </row>
    <row r="14" spans="1:11" ht="29.4">
      <c r="A14" s="1" t="s">
        <v>39</v>
      </c>
      <c r="B14" s="2">
        <v>740.9</v>
      </c>
      <c r="C14" s="3">
        <v>3550</v>
      </c>
      <c r="D14" s="37">
        <v>-1.1967715001391595E-2</v>
      </c>
      <c r="E14" s="38">
        <v>135.98109637489424</v>
      </c>
      <c r="F14" s="6">
        <v>1.4</v>
      </c>
      <c r="G14" s="39">
        <v>35609</v>
      </c>
      <c r="H14" s="40">
        <v>216</v>
      </c>
      <c r="I14" s="9">
        <f t="shared" si="0"/>
        <v>5.4485514512794442</v>
      </c>
      <c r="J14" s="35">
        <f t="shared" si="1"/>
        <v>2.080653767306018E-2</v>
      </c>
      <c r="K14" s="36">
        <f t="shared" si="2"/>
        <v>3.4300925925925925</v>
      </c>
    </row>
    <row r="15" spans="1:11" ht="29.4">
      <c r="A15" s="1" t="s">
        <v>29</v>
      </c>
      <c r="B15" s="2">
        <v>753.9</v>
      </c>
      <c r="C15" s="3">
        <v>5048</v>
      </c>
      <c r="D15" s="37">
        <v>0.42197183098591551</v>
      </c>
      <c r="E15" s="38">
        <v>138.70071830239212</v>
      </c>
      <c r="F15" s="6">
        <v>2</v>
      </c>
      <c r="G15" s="39">
        <v>36023</v>
      </c>
      <c r="H15" s="40">
        <v>221.8</v>
      </c>
      <c r="I15" s="9">
        <f t="shared" si="0"/>
        <v>5.4354440930606032</v>
      </c>
      <c r="J15" s="35">
        <f t="shared" si="1"/>
        <v>2.0928295811009631E-2</v>
      </c>
      <c r="K15" s="36">
        <f t="shared" si="2"/>
        <v>3.3990081154192966</v>
      </c>
    </row>
    <row r="16" spans="1:11" ht="29.4">
      <c r="A16" s="1" t="s">
        <v>30</v>
      </c>
      <c r="B16" s="2">
        <v>784.8</v>
      </c>
      <c r="C16" s="3">
        <v>6183</v>
      </c>
      <c r="D16" s="37">
        <v>0.22484152139461172</v>
      </c>
      <c r="E16" s="38">
        <v>141.75213410504475</v>
      </c>
      <c r="F16" s="6">
        <v>2.2000000000000002</v>
      </c>
      <c r="G16" s="39">
        <v>35699</v>
      </c>
      <c r="H16" s="40">
        <v>225.1</v>
      </c>
      <c r="I16" s="9">
        <f t="shared" si="0"/>
        <v>5.5364245833394481</v>
      </c>
      <c r="J16" s="35">
        <f t="shared" si="1"/>
        <v>2.1983809070282079E-2</v>
      </c>
      <c r="K16" s="36">
        <f t="shared" si="2"/>
        <v>3.4864504664593512</v>
      </c>
    </row>
    <row r="17" spans="1:12" ht="29.4">
      <c r="A17" s="1" t="s">
        <v>31</v>
      </c>
      <c r="B17" s="2">
        <v>814.4</v>
      </c>
      <c r="C17" s="3">
        <v>6179</v>
      </c>
      <c r="D17" s="37">
        <v>-6.4693514475173866E-4</v>
      </c>
      <c r="E17" s="38">
        <v>144.58717678714564</v>
      </c>
      <c r="F17" s="6">
        <v>2</v>
      </c>
      <c r="G17" s="39">
        <v>36890</v>
      </c>
      <c r="H17" s="40">
        <v>229.6</v>
      </c>
      <c r="I17" s="9">
        <f t="shared" si="0"/>
        <v>5.6325880212663737</v>
      </c>
      <c r="J17" s="35">
        <f t="shared" si="1"/>
        <v>2.2076443480618053E-2</v>
      </c>
      <c r="K17" s="36">
        <f t="shared" si="2"/>
        <v>3.5470383275261326</v>
      </c>
    </row>
    <row r="20" spans="1:12" ht="15" thickBot="1"/>
    <row r="21" spans="1:12" ht="15" thickBot="1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</row>
    <row r="22" spans="1:12" ht="15" thickBo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 ht="15" thickBo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1:1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ht="15" thickBot="1"/>
    <row r="26" spans="1:12" ht="15.6" thickTop="1" thickBo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5"/>
    </row>
    <row r="27" spans="1:12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8"/>
    </row>
    <row r="28" spans="1:12" ht="23.4">
      <c r="G28" s="6">
        <v>100</v>
      </c>
    </row>
    <row r="29" spans="1:12" ht="23.4">
      <c r="F29" s="49">
        <f>G29+G28</f>
        <v>101.5</v>
      </c>
      <c r="G29" s="6">
        <v>1.5</v>
      </c>
    </row>
    <row r="30" spans="1:12" ht="23.4">
      <c r="F30">
        <f>((G30/100)*F29)+F29</f>
        <v>103.6315</v>
      </c>
      <c r="G30" s="6">
        <v>2.1</v>
      </c>
    </row>
    <row r="31" spans="1:12" ht="23.4">
      <c r="F31">
        <f t="shared" ref="F31:F40" si="3">((G31/100)*F30)+F30</f>
        <v>106.8440765</v>
      </c>
      <c r="G31" s="6">
        <v>3.1</v>
      </c>
    </row>
    <row r="32" spans="1:12" ht="23.4">
      <c r="F32">
        <f t="shared" si="3"/>
        <v>113.25472109</v>
      </c>
      <c r="G32" s="6">
        <v>6</v>
      </c>
    </row>
    <row r="33" spans="6:7" ht="23.4">
      <c r="F33">
        <f t="shared" si="3"/>
        <v>119.59698547104</v>
      </c>
      <c r="G33" s="6">
        <v>5.6</v>
      </c>
    </row>
    <row r="34" spans="6:7" ht="23.4">
      <c r="F34">
        <f t="shared" si="3"/>
        <v>126.1748196719472</v>
      </c>
      <c r="G34" s="6">
        <v>5.5</v>
      </c>
    </row>
    <row r="35" spans="6:7" ht="23.4">
      <c r="F35">
        <f t="shared" si="3"/>
        <v>131.47416209816899</v>
      </c>
      <c r="G35" s="6">
        <v>4.2</v>
      </c>
    </row>
    <row r="36" spans="6:7" ht="23.4">
      <c r="F36">
        <f t="shared" si="3"/>
        <v>134.10364534013237</v>
      </c>
      <c r="G36" s="6">
        <v>2</v>
      </c>
    </row>
    <row r="37" spans="6:7" ht="23.4">
      <c r="F37">
        <f t="shared" si="3"/>
        <v>135.98109637489424</v>
      </c>
      <c r="G37" s="6">
        <v>1.4</v>
      </c>
    </row>
    <row r="38" spans="6:7" ht="23.4">
      <c r="F38">
        <f t="shared" si="3"/>
        <v>138.70071830239212</v>
      </c>
      <c r="G38" s="6">
        <v>2</v>
      </c>
    </row>
    <row r="39" spans="6:7" ht="23.4">
      <c r="F39">
        <f t="shared" si="3"/>
        <v>141.75213410504475</v>
      </c>
      <c r="G39" s="6">
        <v>2.2000000000000002</v>
      </c>
    </row>
    <row r="40" spans="6:7" ht="23.4">
      <c r="F40">
        <f t="shared" si="3"/>
        <v>144.58717678714564</v>
      </c>
      <c r="G40" s="6">
        <v>2</v>
      </c>
    </row>
  </sheetData>
  <mergeCells count="2">
    <mergeCell ref="A21:L21"/>
    <mergeCell ref="A1:C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9CB6-A1C4-4B65-82E0-BD4C51A06FAD}">
  <dimension ref="A1:K16"/>
  <sheetViews>
    <sheetView topLeftCell="C1" workbookViewId="0">
      <selection activeCell="K5" sqref="K5:K9"/>
    </sheetView>
  </sheetViews>
  <sheetFormatPr defaultRowHeight="14.4"/>
  <cols>
    <col min="1" max="1" width="16.33203125" customWidth="1"/>
    <col min="2" max="2" width="51.109375" customWidth="1"/>
    <col min="3" max="3" width="30.109375" customWidth="1"/>
    <col min="4" max="4" width="17.109375" customWidth="1"/>
    <col min="5" max="5" width="19.5546875" customWidth="1"/>
    <col min="6" max="6" width="19.109375" customWidth="1"/>
    <col min="7" max="7" width="18.44140625" customWidth="1"/>
    <col min="8" max="8" width="28.33203125" customWidth="1"/>
    <col min="9" max="9" width="30.88671875" customWidth="1"/>
    <col min="10" max="10" width="26.5546875" customWidth="1"/>
    <col min="11" max="11" width="33.33203125" customWidth="1"/>
  </cols>
  <sheetData>
    <row r="1" spans="1:11">
      <c r="A1" s="185">
        <v>1403</v>
      </c>
      <c r="B1" s="185"/>
    </row>
    <row r="2" spans="1:11">
      <c r="A2" s="185"/>
      <c r="B2" s="185"/>
    </row>
    <row r="3" spans="1:11">
      <c r="A3" s="186"/>
      <c r="B3" s="186"/>
    </row>
    <row r="4" spans="1:11" ht="29.4">
      <c r="A4" s="1" t="s">
        <v>40</v>
      </c>
      <c r="B4" s="2" t="s">
        <v>41</v>
      </c>
      <c r="C4" s="3" t="s">
        <v>42</v>
      </c>
      <c r="D4" s="4" t="s">
        <v>2</v>
      </c>
      <c r="E4" s="5" t="s">
        <v>43</v>
      </c>
      <c r="F4" s="6" t="s">
        <v>4</v>
      </c>
      <c r="G4" s="63" t="s">
        <v>44</v>
      </c>
      <c r="H4" s="61" t="s">
        <v>5</v>
      </c>
      <c r="I4" s="9" t="s">
        <v>6</v>
      </c>
      <c r="J4" s="10" t="s">
        <v>7</v>
      </c>
      <c r="K4" s="11" t="s">
        <v>9</v>
      </c>
    </row>
    <row r="5" spans="1:11" ht="32.4">
      <c r="A5" s="1" t="s">
        <v>19</v>
      </c>
      <c r="B5" s="51">
        <v>816.3</v>
      </c>
      <c r="C5" s="66">
        <v>1508</v>
      </c>
      <c r="D5" s="67">
        <f>(1508-6179)/6179</f>
        <v>-0.75594756433079791</v>
      </c>
      <c r="E5" s="68">
        <v>2.2200000000000002</v>
      </c>
      <c r="F5" s="74">
        <v>41.8</v>
      </c>
      <c r="G5" s="75">
        <v>637300</v>
      </c>
      <c r="H5" s="76">
        <v>236.3</v>
      </c>
      <c r="I5" s="73">
        <f>B5/E5</f>
        <v>367.70270270270265</v>
      </c>
      <c r="J5" s="55">
        <f>B5*1000/G5</f>
        <v>1.2808724305664523</v>
      </c>
      <c r="K5" s="56">
        <f t="shared" ref="K5:K9" si="0">B5/H5</f>
        <v>3.4545069826491743</v>
      </c>
    </row>
    <row r="6" spans="1:11" ht="32.4">
      <c r="A6" s="1" t="s">
        <v>21</v>
      </c>
      <c r="B6" s="51">
        <v>847.5</v>
      </c>
      <c r="C6" s="66">
        <v>4875</v>
      </c>
      <c r="D6" s="67">
        <f>(C6-C5)/C5</f>
        <v>2.2327586206896552</v>
      </c>
      <c r="E6" s="69">
        <v>2.2799999999999998</v>
      </c>
      <c r="F6" s="74">
        <v>43</v>
      </c>
      <c r="G6" s="75">
        <v>608700</v>
      </c>
      <c r="H6" s="76">
        <v>243</v>
      </c>
      <c r="I6" s="73">
        <f t="shared" ref="I6:I9" si="1">B6/E6</f>
        <v>371.71052631578948</v>
      </c>
      <c r="J6" s="55">
        <f t="shared" ref="J6:J9" si="2">B6*1000/G6</f>
        <v>1.3923114834894037</v>
      </c>
      <c r="K6" s="56">
        <f t="shared" si="0"/>
        <v>3.4876543209876543</v>
      </c>
    </row>
    <row r="7" spans="1:11" ht="32.4">
      <c r="A7" s="1" t="s">
        <v>22</v>
      </c>
      <c r="B7" s="51">
        <v>859.1</v>
      </c>
      <c r="C7" s="66">
        <v>3872</v>
      </c>
      <c r="D7" s="67">
        <f>(C7-C6)/C6</f>
        <v>-0.20574358974358975</v>
      </c>
      <c r="E7" s="69">
        <v>2.33</v>
      </c>
      <c r="F7" s="74">
        <v>42.5</v>
      </c>
      <c r="G7" s="75">
        <v>603600</v>
      </c>
      <c r="H7" s="76">
        <v>249.7</v>
      </c>
      <c r="I7" s="73">
        <f t="shared" si="1"/>
        <v>368.71244635193131</v>
      </c>
      <c r="J7" s="55">
        <f t="shared" si="2"/>
        <v>1.4232935719019217</v>
      </c>
      <c r="K7" s="56">
        <f t="shared" si="0"/>
        <v>3.4405286343612338</v>
      </c>
    </row>
    <row r="8" spans="1:11" ht="32.4">
      <c r="A8" s="1" t="s">
        <v>23</v>
      </c>
      <c r="B8" s="51">
        <v>874.6</v>
      </c>
      <c r="C8" s="66">
        <v>3559</v>
      </c>
      <c r="D8" s="67">
        <f>(C8-C7)/C7</f>
        <v>-8.0836776859504134E-2</v>
      </c>
      <c r="E8" s="69">
        <v>2.4</v>
      </c>
      <c r="F8" s="74">
        <v>43.2</v>
      </c>
      <c r="G8" s="75">
        <v>571860</v>
      </c>
      <c r="H8" s="76">
        <v>255.2</v>
      </c>
      <c r="I8" s="73">
        <f t="shared" si="1"/>
        <v>364.41666666666669</v>
      </c>
      <c r="J8" s="55">
        <f t="shared" si="2"/>
        <v>1.5293953065435597</v>
      </c>
      <c r="K8" s="56">
        <f t="shared" si="0"/>
        <v>3.4271159874608155</v>
      </c>
    </row>
    <row r="9" spans="1:11" ht="32.4">
      <c r="A9" s="1" t="s">
        <v>24</v>
      </c>
      <c r="B9" s="51">
        <v>885</v>
      </c>
      <c r="C9" s="66">
        <v>3665</v>
      </c>
      <c r="D9" s="67">
        <f>(C9-C8)/C8</f>
        <v>2.978364709187974E-2</v>
      </c>
      <c r="E9" s="69">
        <v>2.4700000000000002</v>
      </c>
      <c r="F9" s="74">
        <v>43</v>
      </c>
      <c r="G9" s="75">
        <v>587800</v>
      </c>
      <c r="H9" s="76">
        <v>260.2</v>
      </c>
      <c r="I9" s="73">
        <f t="shared" si="1"/>
        <v>358.29959514170037</v>
      </c>
      <c r="J9" s="55">
        <f t="shared" si="2"/>
        <v>1.5056141544743109</v>
      </c>
      <c r="K9" s="56">
        <f t="shared" si="0"/>
        <v>3.4012298232129132</v>
      </c>
    </row>
    <row r="10" spans="1:11" ht="32.4">
      <c r="A10" s="1" t="s">
        <v>25</v>
      </c>
      <c r="B10" s="51"/>
      <c r="C10" s="52"/>
      <c r="D10" s="58"/>
      <c r="E10" s="70"/>
      <c r="F10" s="71"/>
      <c r="G10" s="72"/>
      <c r="H10" s="53"/>
      <c r="I10" s="54"/>
      <c r="J10" s="59"/>
      <c r="K10" s="56"/>
    </row>
    <row r="11" spans="1:11" ht="32.4">
      <c r="A11" s="1" t="s">
        <v>26</v>
      </c>
      <c r="B11" s="51"/>
      <c r="C11" s="52"/>
      <c r="D11" s="58"/>
      <c r="E11" s="57"/>
      <c r="F11" s="64"/>
      <c r="G11" s="65"/>
      <c r="H11" s="53"/>
      <c r="I11" s="54"/>
      <c r="J11" s="59"/>
      <c r="K11" s="56"/>
    </row>
    <row r="12" spans="1:11" ht="32.4">
      <c r="A12" s="1" t="s">
        <v>27</v>
      </c>
      <c r="B12" s="51"/>
      <c r="C12" s="52"/>
      <c r="D12" s="58"/>
      <c r="E12" s="57"/>
      <c r="F12" s="64"/>
      <c r="G12" s="65"/>
      <c r="H12" s="53"/>
      <c r="I12" s="54"/>
      <c r="J12" s="59"/>
      <c r="K12" s="56"/>
    </row>
    <row r="13" spans="1:11" ht="32.4">
      <c r="A13" s="1" t="s">
        <v>28</v>
      </c>
      <c r="B13" s="51"/>
      <c r="C13" s="52"/>
      <c r="D13" s="58"/>
      <c r="E13" s="57"/>
      <c r="F13" s="64"/>
      <c r="G13" s="65"/>
      <c r="H13" s="53"/>
      <c r="I13" s="54"/>
      <c r="J13" s="59"/>
      <c r="K13" s="56"/>
    </row>
    <row r="14" spans="1:11" ht="32.4">
      <c r="A14" s="1" t="s">
        <v>29</v>
      </c>
      <c r="B14" s="51"/>
      <c r="C14" s="52"/>
      <c r="D14" s="58"/>
      <c r="E14" s="57"/>
      <c r="F14" s="64"/>
      <c r="G14" s="65"/>
      <c r="H14" s="53"/>
      <c r="I14" s="54"/>
      <c r="J14" s="59"/>
      <c r="K14" s="56"/>
    </row>
    <row r="15" spans="1:11" ht="32.4">
      <c r="A15" s="1" t="s">
        <v>30</v>
      </c>
      <c r="B15" s="51"/>
      <c r="C15" s="52"/>
      <c r="D15" s="58"/>
      <c r="E15" s="57"/>
      <c r="F15" s="64"/>
      <c r="G15" s="65"/>
      <c r="H15" s="53"/>
      <c r="I15" s="54"/>
      <c r="J15" s="59"/>
      <c r="K15" s="56"/>
    </row>
    <row r="16" spans="1:11" ht="32.4">
      <c r="A16" s="1" t="s">
        <v>31</v>
      </c>
      <c r="B16" s="51"/>
      <c r="C16" s="52"/>
      <c r="D16" s="58"/>
      <c r="E16" s="57"/>
      <c r="F16" s="60"/>
      <c r="G16" s="65"/>
      <c r="H16" s="62"/>
      <c r="I16" s="54"/>
      <c r="J16" s="59"/>
      <c r="K16" s="56"/>
    </row>
  </sheetData>
  <mergeCells count="1">
    <mergeCell ref="A1:B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بازار مسکن تهران</vt:lpstr>
      <vt:lpstr>1396 احمدی و شاداب فر</vt:lpstr>
      <vt:lpstr>1397 کاظمی و سیف اللهی</vt:lpstr>
      <vt:lpstr>1398 آرین پور و بهاری</vt:lpstr>
      <vt:lpstr>1399 صادقی و الماسی</vt:lpstr>
      <vt:lpstr>1400 سراج زاده و اعظمی</vt:lpstr>
      <vt:lpstr>1401 کمالیان و هندی</vt:lpstr>
      <vt:lpstr>1402 انصاری و غلامی</vt:lpstr>
      <vt:lpstr>1403 محمدی ترابی بازیار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shahmi</dc:creator>
  <cp:lastModifiedBy>Emad Ansari</cp:lastModifiedBy>
  <dcterms:created xsi:type="dcterms:W3CDTF">2015-06-05T18:17:20Z</dcterms:created>
  <dcterms:modified xsi:type="dcterms:W3CDTF">2025-05-24T07:09:14Z</dcterms:modified>
</cp:coreProperties>
</file>