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m\Dropbox\Private\GitHub\FocusedObjective.Resources\Spreadsheets\"/>
    </mc:Choice>
  </mc:AlternateContent>
  <xr:revisionPtr revIDLastSave="0" documentId="13_ncr:1_{32688DD4-0759-47D5-BE02-784A1C09B553}" xr6:coauthVersionLast="43" xr6:coauthVersionMax="43" xr10:uidLastSave="{00000000-0000-0000-0000-000000000000}"/>
  <bookViews>
    <workbookView xWindow="-120" yWindow="-120" windowWidth="29040" windowHeight="15840" activeTab="3" xr2:uid="{03AD17DD-A217-4F31-9240-B1E98AFEBC6A}"/>
  </bookViews>
  <sheets>
    <sheet name="Readme" sheetId="4" r:id="rId1"/>
    <sheet name="Experiments and Epics and MVPs" sheetId="1" r:id="rId2"/>
    <sheet name="Charts" sheetId="6" r:id="rId3"/>
    <sheet name="Setup and Targets" sheetId="2" r:id="rId4"/>
    <sheet name="Scenarios" sheetId="7" r:id="rId5"/>
    <sheet name="Week Calculations" sheetId="5" r:id="rId6"/>
  </sheets>
  <definedNames>
    <definedName name="DateMax">'Week Calculations'!$B$3</definedName>
    <definedName name="DateMin">'Week Calculations'!$B$2</definedName>
    <definedName name="FeedbackStatusList">FeedbackStatusTable[Feedback Status]</definedName>
    <definedName name="InProgressLimitRange">OFFSET('Week Calculations'!$F$6,0,0,COUNTIF('Week Calculations'!$B$6:$B$206,"&gt;0"),1)</definedName>
    <definedName name="InProgressRange">OFFSET('Week Calculations'!$E$6,0,0,COUNTIF('Week Calculations'!$B$6:$B$206,"&gt;0"),1)</definedName>
    <definedName name="PlannedLimit">'Setup and Targets'!$C$20</definedName>
    <definedName name="WeekEndingDateRange">OFFSET('Week Calculations'!$B$6,0,0,COUNTIF('Week Calculations'!$B$6:$B$206,"&gt;0"),1)</definedName>
    <definedName name="WhyList">WhyTable[Why reasons]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I16" i="1" l="1"/>
  <c r="I17" i="1"/>
  <c r="J16" i="1"/>
  <c r="J17" i="1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D31" i="2" l="1"/>
  <c r="D32" i="2"/>
  <c r="D33" i="2"/>
  <c r="B2" i="5" l="1"/>
  <c r="A6" i="5" s="1"/>
  <c r="B6" i="5" s="1"/>
  <c r="B3" i="5"/>
  <c r="F6" i="5" l="1"/>
  <c r="D6" i="5"/>
  <c r="C6" i="5"/>
  <c r="A7" i="5"/>
  <c r="B7" i="5" s="1"/>
  <c r="F6" i="2"/>
  <c r="E6" i="2"/>
  <c r="D6" i="2"/>
  <c r="D7" i="5" l="1"/>
  <c r="F7" i="5"/>
  <c r="E6" i="5"/>
  <c r="A8" i="5"/>
  <c r="B8" i="5" s="1"/>
  <c r="C7" i="5"/>
  <c r="E7" i="5" l="1"/>
  <c r="F8" i="5"/>
  <c r="A9" i="5"/>
  <c r="B9" i="5" s="1"/>
  <c r="C8" i="5"/>
  <c r="D8" i="5"/>
  <c r="D9" i="5" l="1"/>
  <c r="F9" i="5"/>
  <c r="A10" i="5"/>
  <c r="E8" i="5"/>
  <c r="C9" i="5"/>
  <c r="C10" i="5" l="1"/>
  <c r="B10" i="5"/>
  <c r="E9" i="5"/>
  <c r="F10" i="5"/>
  <c r="D10" i="5"/>
  <c r="A11" i="5"/>
  <c r="E10" i="5" l="1"/>
  <c r="D11" i="5"/>
  <c r="B11" i="5"/>
  <c r="A12" i="5"/>
  <c r="D12" i="5" s="1"/>
  <c r="F11" i="5"/>
  <c r="C11" i="5"/>
  <c r="E11" i="5" s="1"/>
  <c r="A13" i="5" l="1"/>
  <c r="B13" i="5" s="1"/>
  <c r="F12" i="5"/>
  <c r="B12" i="5"/>
  <c r="C12" i="5"/>
  <c r="E12" i="5" s="1"/>
  <c r="F13" i="5" l="1"/>
  <c r="D13" i="5"/>
  <c r="A14" i="5"/>
  <c r="B14" i="5" s="1"/>
  <c r="C13" i="5"/>
  <c r="E13" i="5" l="1"/>
  <c r="C14" i="5"/>
  <c r="D14" i="5"/>
  <c r="A15" i="5"/>
  <c r="B15" i="5" s="1"/>
  <c r="F14" i="5"/>
  <c r="E14" i="5" l="1"/>
  <c r="D15" i="5"/>
  <c r="A16" i="5"/>
  <c r="F16" i="5" s="1"/>
  <c r="F15" i="5"/>
  <c r="C15" i="5"/>
  <c r="E15" i="5" l="1"/>
  <c r="C16" i="5"/>
  <c r="B16" i="5"/>
  <c r="D16" i="5"/>
  <c r="A17" i="5"/>
  <c r="C17" i="5" s="1"/>
  <c r="E16" i="5" l="1"/>
  <c r="E17" i="5" s="1"/>
  <c r="D17" i="5"/>
  <c r="A18" i="5"/>
  <c r="F18" i="5" s="1"/>
  <c r="F17" i="5"/>
  <c r="B17" i="5"/>
  <c r="C18" i="5" l="1"/>
  <c r="D18" i="5"/>
  <c r="A19" i="5"/>
  <c r="F19" i="5" s="1"/>
  <c r="B18" i="5"/>
  <c r="E18" i="5"/>
  <c r="D19" i="5" l="1"/>
  <c r="A20" i="5"/>
  <c r="F20" i="5" s="1"/>
  <c r="B19" i="5"/>
  <c r="C19" i="5"/>
  <c r="E19" i="5" s="1"/>
  <c r="A21" i="5" l="1"/>
  <c r="B21" i="5" s="1"/>
  <c r="D20" i="5"/>
  <c r="C20" i="5"/>
  <c r="E20" i="5" s="1"/>
  <c r="B20" i="5"/>
  <c r="F21" i="5"/>
  <c r="C21" i="5"/>
  <c r="A22" i="5"/>
  <c r="D21" i="5" l="1"/>
  <c r="E21" i="5"/>
  <c r="F22" i="5"/>
  <c r="B22" i="5"/>
  <c r="D22" i="5"/>
  <c r="C22" i="5"/>
  <c r="A23" i="5"/>
  <c r="E22" i="5" l="1"/>
  <c r="F23" i="5"/>
  <c r="B23" i="5"/>
  <c r="D23" i="5"/>
  <c r="C23" i="5"/>
  <c r="E23" i="5" s="1"/>
  <c r="A24" i="5"/>
  <c r="F24" i="5" l="1"/>
  <c r="B24" i="5"/>
  <c r="C24" i="5"/>
  <c r="E24" i="5" s="1"/>
  <c r="D24" i="5"/>
  <c r="A25" i="5"/>
  <c r="F25" i="5" l="1"/>
  <c r="B25" i="5"/>
  <c r="D25" i="5"/>
  <c r="C25" i="5"/>
  <c r="E25" i="5" s="1"/>
  <c r="A26" i="5"/>
  <c r="F26" i="5" l="1"/>
  <c r="B26" i="5"/>
  <c r="D26" i="5"/>
  <c r="C26" i="5"/>
  <c r="E26" i="5" s="1"/>
  <c r="A27" i="5"/>
  <c r="F27" i="5" l="1"/>
  <c r="B27" i="5"/>
  <c r="D27" i="5"/>
  <c r="C27" i="5"/>
  <c r="E27" i="5" s="1"/>
  <c r="A28" i="5"/>
  <c r="F28" i="5" l="1"/>
  <c r="B28" i="5"/>
  <c r="C28" i="5"/>
  <c r="E28" i="5" s="1"/>
  <c r="D28" i="5"/>
  <c r="A29" i="5"/>
  <c r="F29" i="5" l="1"/>
  <c r="B29" i="5"/>
  <c r="D29" i="5"/>
  <c r="C29" i="5"/>
  <c r="E29" i="5" s="1"/>
  <c r="A30" i="5"/>
  <c r="F30" i="5" l="1"/>
  <c r="B30" i="5"/>
  <c r="D30" i="5"/>
  <c r="C30" i="5"/>
  <c r="E30" i="5" s="1"/>
  <c r="A31" i="5"/>
  <c r="F31" i="5" l="1"/>
  <c r="B31" i="5"/>
  <c r="D31" i="5"/>
  <c r="C31" i="5"/>
  <c r="E31" i="5" s="1"/>
  <c r="A32" i="5"/>
  <c r="F32" i="5" l="1"/>
  <c r="B32" i="5"/>
  <c r="C32" i="5"/>
  <c r="E32" i="5" s="1"/>
  <c r="D32" i="5"/>
  <c r="A33" i="5"/>
  <c r="F33" i="5" l="1"/>
  <c r="B33" i="5"/>
  <c r="D33" i="5"/>
  <c r="C33" i="5"/>
  <c r="E33" i="5" s="1"/>
  <c r="A34" i="5"/>
  <c r="F34" i="5" l="1"/>
  <c r="B34" i="5"/>
  <c r="D34" i="5"/>
  <c r="C34" i="5"/>
  <c r="E34" i="5" s="1"/>
  <c r="A35" i="5"/>
  <c r="F35" i="5" l="1"/>
  <c r="B35" i="5"/>
  <c r="D35" i="5"/>
  <c r="C35" i="5"/>
  <c r="E35" i="5" s="1"/>
  <c r="A36" i="5"/>
  <c r="F36" i="5" l="1"/>
  <c r="B36" i="5"/>
  <c r="C36" i="5"/>
  <c r="E36" i="5" s="1"/>
  <c r="D36" i="5"/>
  <c r="A37" i="5"/>
  <c r="F37" i="5" l="1"/>
  <c r="B37" i="5"/>
  <c r="D37" i="5"/>
  <c r="C37" i="5"/>
  <c r="E37" i="5" s="1"/>
  <c r="A38" i="5"/>
  <c r="F38" i="5" l="1"/>
  <c r="B38" i="5"/>
  <c r="D38" i="5"/>
  <c r="C38" i="5"/>
  <c r="E38" i="5" s="1"/>
  <c r="A39" i="5"/>
  <c r="F39" i="5" l="1"/>
  <c r="B39" i="5"/>
  <c r="D39" i="5"/>
  <c r="C39" i="5"/>
  <c r="E39" i="5" s="1"/>
  <c r="A40" i="5"/>
  <c r="F40" i="5" l="1"/>
  <c r="B40" i="5"/>
  <c r="C40" i="5"/>
  <c r="E40" i="5" s="1"/>
  <c r="D40" i="5"/>
  <c r="A41" i="5"/>
  <c r="F41" i="5" l="1"/>
  <c r="B41" i="5"/>
  <c r="D41" i="5"/>
  <c r="C41" i="5"/>
  <c r="E41" i="5" s="1"/>
  <c r="A42" i="5"/>
  <c r="F42" i="5" l="1"/>
  <c r="B42" i="5"/>
  <c r="D42" i="5"/>
  <c r="C42" i="5"/>
  <c r="E42" i="5" s="1"/>
  <c r="A43" i="5"/>
  <c r="F43" i="5" l="1"/>
  <c r="B43" i="5"/>
  <c r="D43" i="5"/>
  <c r="C43" i="5"/>
  <c r="E43" i="5" s="1"/>
  <c r="A44" i="5"/>
  <c r="F44" i="5" l="1"/>
  <c r="B44" i="5"/>
  <c r="C44" i="5"/>
  <c r="E44" i="5" s="1"/>
  <c r="D44" i="5"/>
  <c r="A45" i="5"/>
  <c r="F45" i="5" l="1"/>
  <c r="B45" i="5"/>
  <c r="D45" i="5"/>
  <c r="C45" i="5"/>
  <c r="E45" i="5" s="1"/>
  <c r="A46" i="5"/>
  <c r="F46" i="5" l="1"/>
  <c r="B46" i="5"/>
  <c r="D46" i="5"/>
  <c r="C46" i="5"/>
  <c r="E46" i="5" s="1"/>
  <c r="A47" i="5"/>
  <c r="F47" i="5" l="1"/>
  <c r="B47" i="5"/>
  <c r="D47" i="5"/>
  <c r="C47" i="5"/>
  <c r="E47" i="5" s="1"/>
  <c r="A48" i="5"/>
  <c r="F48" i="5" l="1"/>
  <c r="B48" i="5"/>
  <c r="C48" i="5"/>
  <c r="E48" i="5" s="1"/>
  <c r="D48" i="5"/>
  <c r="A49" i="5"/>
  <c r="F49" i="5" l="1"/>
  <c r="B49" i="5"/>
  <c r="D49" i="5"/>
  <c r="C49" i="5"/>
  <c r="E49" i="5" s="1"/>
  <c r="A50" i="5"/>
  <c r="F50" i="5" l="1"/>
  <c r="B50" i="5"/>
  <c r="D50" i="5"/>
  <c r="C50" i="5"/>
  <c r="E50" i="5" s="1"/>
  <c r="A51" i="5"/>
  <c r="F51" i="5" l="1"/>
  <c r="B51" i="5"/>
  <c r="D51" i="5"/>
  <c r="C51" i="5"/>
  <c r="E51" i="5" s="1"/>
  <c r="A52" i="5"/>
  <c r="F52" i="5" l="1"/>
  <c r="B52" i="5"/>
  <c r="C52" i="5"/>
  <c r="E52" i="5" s="1"/>
  <c r="D52" i="5"/>
  <c r="A53" i="5"/>
  <c r="F53" i="5" l="1"/>
  <c r="B53" i="5"/>
  <c r="D53" i="5"/>
  <c r="C53" i="5"/>
  <c r="E53" i="5" s="1"/>
  <c r="A54" i="5"/>
  <c r="F54" i="5" l="1"/>
  <c r="B54" i="5"/>
  <c r="D54" i="5"/>
  <c r="C54" i="5"/>
  <c r="E54" i="5" s="1"/>
  <c r="A55" i="5"/>
  <c r="F55" i="5" l="1"/>
  <c r="B55" i="5"/>
  <c r="D55" i="5"/>
  <c r="C55" i="5"/>
  <c r="E55" i="5" s="1"/>
  <c r="A56" i="5"/>
  <c r="F56" i="5" l="1"/>
  <c r="B56" i="5"/>
  <c r="C56" i="5"/>
  <c r="E56" i="5" s="1"/>
  <c r="D56" i="5"/>
  <c r="A57" i="5"/>
  <c r="F57" i="5" l="1"/>
  <c r="B57" i="5"/>
  <c r="D57" i="5"/>
  <c r="C57" i="5"/>
  <c r="E57" i="5" s="1"/>
  <c r="A58" i="5"/>
  <c r="F58" i="5" l="1"/>
  <c r="B58" i="5"/>
  <c r="D58" i="5"/>
  <c r="C58" i="5"/>
  <c r="E58" i="5" s="1"/>
  <c r="A59" i="5"/>
  <c r="F59" i="5" l="1"/>
  <c r="B59" i="5"/>
  <c r="D59" i="5"/>
  <c r="C59" i="5"/>
  <c r="E59" i="5" s="1"/>
  <c r="A60" i="5"/>
  <c r="F60" i="5" l="1"/>
  <c r="B60" i="5"/>
  <c r="C60" i="5"/>
  <c r="E60" i="5" s="1"/>
  <c r="D60" i="5"/>
  <c r="A61" i="5"/>
  <c r="F61" i="5" l="1"/>
  <c r="B61" i="5"/>
  <c r="D61" i="5"/>
  <c r="C61" i="5"/>
  <c r="E61" i="5" s="1"/>
  <c r="A62" i="5"/>
  <c r="F62" i="5" l="1"/>
  <c r="B62" i="5"/>
  <c r="D62" i="5"/>
  <c r="C62" i="5"/>
  <c r="E62" i="5" s="1"/>
  <c r="A63" i="5"/>
  <c r="F63" i="5" l="1"/>
  <c r="B63" i="5"/>
  <c r="D63" i="5"/>
  <c r="C63" i="5"/>
  <c r="E63" i="5" s="1"/>
  <c r="A64" i="5"/>
  <c r="F64" i="5" l="1"/>
  <c r="B64" i="5"/>
  <c r="C64" i="5"/>
  <c r="E64" i="5" s="1"/>
  <c r="D64" i="5"/>
  <c r="A65" i="5"/>
  <c r="F65" i="5" l="1"/>
  <c r="B65" i="5"/>
  <c r="D65" i="5"/>
  <c r="C65" i="5"/>
  <c r="E65" i="5" s="1"/>
  <c r="A66" i="5"/>
  <c r="F66" i="5" l="1"/>
  <c r="B66" i="5"/>
  <c r="D66" i="5"/>
  <c r="C66" i="5"/>
  <c r="E66" i="5" s="1"/>
  <c r="A67" i="5"/>
  <c r="F67" i="5" l="1"/>
  <c r="B67" i="5"/>
  <c r="D67" i="5"/>
  <c r="C67" i="5"/>
  <c r="E67" i="5" s="1"/>
  <c r="A68" i="5"/>
  <c r="F68" i="5" l="1"/>
  <c r="B68" i="5"/>
  <c r="C68" i="5"/>
  <c r="E68" i="5" s="1"/>
  <c r="D68" i="5"/>
  <c r="A69" i="5"/>
  <c r="F69" i="5" l="1"/>
  <c r="B69" i="5"/>
  <c r="D69" i="5"/>
  <c r="C69" i="5"/>
  <c r="E69" i="5" s="1"/>
  <c r="A70" i="5"/>
  <c r="F70" i="5" l="1"/>
  <c r="B70" i="5"/>
  <c r="D70" i="5"/>
  <c r="C70" i="5"/>
  <c r="E70" i="5" s="1"/>
  <c r="A71" i="5"/>
  <c r="F71" i="5" l="1"/>
  <c r="B71" i="5"/>
  <c r="D71" i="5"/>
  <c r="C71" i="5"/>
  <c r="E71" i="5" s="1"/>
  <c r="A72" i="5"/>
  <c r="F72" i="5" l="1"/>
  <c r="B72" i="5"/>
  <c r="C72" i="5"/>
  <c r="E72" i="5" s="1"/>
  <c r="D72" i="5"/>
  <c r="A73" i="5"/>
  <c r="F73" i="5" l="1"/>
  <c r="B73" i="5"/>
  <c r="D73" i="5"/>
  <c r="C73" i="5"/>
  <c r="E73" i="5" s="1"/>
  <c r="A74" i="5"/>
  <c r="F74" i="5" l="1"/>
  <c r="B74" i="5"/>
  <c r="D74" i="5"/>
  <c r="C74" i="5"/>
  <c r="E74" i="5" s="1"/>
  <c r="A75" i="5"/>
  <c r="F75" i="5" l="1"/>
  <c r="B75" i="5"/>
  <c r="D75" i="5"/>
  <c r="C75" i="5"/>
  <c r="E75" i="5" s="1"/>
  <c r="A76" i="5"/>
  <c r="F76" i="5" l="1"/>
  <c r="B76" i="5"/>
  <c r="C76" i="5"/>
  <c r="E76" i="5" s="1"/>
  <c r="D76" i="5"/>
  <c r="A77" i="5"/>
  <c r="F77" i="5" l="1"/>
  <c r="B77" i="5"/>
  <c r="D77" i="5"/>
  <c r="C77" i="5"/>
  <c r="E77" i="5" s="1"/>
  <c r="A78" i="5"/>
  <c r="F78" i="5" l="1"/>
  <c r="B78" i="5"/>
  <c r="D78" i="5"/>
  <c r="C78" i="5"/>
  <c r="E78" i="5" s="1"/>
  <c r="A79" i="5"/>
  <c r="F79" i="5" l="1"/>
  <c r="B79" i="5"/>
  <c r="D79" i="5"/>
  <c r="C79" i="5"/>
  <c r="E79" i="5" s="1"/>
  <c r="A80" i="5"/>
  <c r="F80" i="5" l="1"/>
  <c r="B80" i="5"/>
  <c r="C80" i="5"/>
  <c r="E80" i="5" s="1"/>
  <c r="D80" i="5"/>
  <c r="A81" i="5"/>
  <c r="F81" i="5" l="1"/>
  <c r="B81" i="5"/>
  <c r="D81" i="5"/>
  <c r="C81" i="5"/>
  <c r="E81" i="5" s="1"/>
  <c r="A82" i="5"/>
  <c r="F82" i="5" l="1"/>
  <c r="B82" i="5"/>
  <c r="D82" i="5"/>
  <c r="C82" i="5"/>
  <c r="E82" i="5" s="1"/>
  <c r="A83" i="5"/>
  <c r="F83" i="5" l="1"/>
  <c r="B83" i="5"/>
  <c r="D83" i="5"/>
  <c r="C83" i="5"/>
  <c r="E83" i="5" s="1"/>
  <c r="A84" i="5"/>
  <c r="F84" i="5" l="1"/>
  <c r="B84" i="5"/>
  <c r="C84" i="5"/>
  <c r="E84" i="5" s="1"/>
  <c r="D84" i="5"/>
  <c r="A85" i="5"/>
  <c r="F85" i="5" l="1"/>
  <c r="B85" i="5"/>
  <c r="D85" i="5"/>
  <c r="C85" i="5"/>
  <c r="E85" i="5" s="1"/>
  <c r="A86" i="5"/>
  <c r="F86" i="5" l="1"/>
  <c r="B86" i="5"/>
  <c r="D86" i="5"/>
  <c r="C86" i="5"/>
  <c r="E86" i="5" s="1"/>
  <c r="A87" i="5"/>
  <c r="F87" i="5" l="1"/>
  <c r="B87" i="5"/>
  <c r="D87" i="5"/>
  <c r="C87" i="5"/>
  <c r="E87" i="5" s="1"/>
  <c r="A88" i="5"/>
  <c r="F88" i="5" l="1"/>
  <c r="B88" i="5"/>
  <c r="C88" i="5"/>
  <c r="E88" i="5" s="1"/>
  <c r="D88" i="5"/>
  <c r="A89" i="5"/>
  <c r="F89" i="5" l="1"/>
  <c r="B89" i="5"/>
  <c r="D89" i="5"/>
  <c r="C89" i="5"/>
  <c r="E89" i="5" s="1"/>
  <c r="A90" i="5"/>
  <c r="F90" i="5" l="1"/>
  <c r="B90" i="5"/>
  <c r="D90" i="5"/>
  <c r="C90" i="5"/>
  <c r="E90" i="5" s="1"/>
  <c r="A91" i="5"/>
  <c r="F91" i="5" l="1"/>
  <c r="B91" i="5"/>
  <c r="D91" i="5"/>
  <c r="C91" i="5"/>
  <c r="E91" i="5" s="1"/>
  <c r="A92" i="5"/>
  <c r="F92" i="5" l="1"/>
  <c r="B92" i="5"/>
  <c r="C92" i="5"/>
  <c r="E92" i="5" s="1"/>
  <c r="D92" i="5"/>
  <c r="A93" i="5"/>
  <c r="F93" i="5" l="1"/>
  <c r="B93" i="5"/>
  <c r="D93" i="5"/>
  <c r="C93" i="5"/>
  <c r="E93" i="5" s="1"/>
  <c r="A94" i="5"/>
  <c r="F94" i="5" l="1"/>
  <c r="B94" i="5"/>
  <c r="D94" i="5"/>
  <c r="C94" i="5"/>
  <c r="E94" i="5" s="1"/>
  <c r="A95" i="5"/>
  <c r="F95" i="5" l="1"/>
  <c r="B95" i="5"/>
  <c r="D95" i="5"/>
  <c r="C95" i="5"/>
  <c r="E95" i="5" s="1"/>
  <c r="A96" i="5"/>
  <c r="F96" i="5" l="1"/>
  <c r="B96" i="5"/>
  <c r="C96" i="5"/>
  <c r="E96" i="5" s="1"/>
  <c r="D96" i="5"/>
  <c r="A97" i="5"/>
  <c r="F97" i="5" l="1"/>
  <c r="B97" i="5"/>
  <c r="D97" i="5"/>
  <c r="C97" i="5"/>
  <c r="E97" i="5" s="1"/>
  <c r="A98" i="5"/>
  <c r="F98" i="5" l="1"/>
  <c r="B98" i="5"/>
  <c r="D98" i="5"/>
  <c r="C98" i="5"/>
  <c r="E98" i="5" s="1"/>
  <c r="A99" i="5"/>
  <c r="F99" i="5" l="1"/>
  <c r="B99" i="5"/>
  <c r="D99" i="5"/>
  <c r="C99" i="5"/>
  <c r="E99" i="5" s="1"/>
  <c r="A100" i="5"/>
  <c r="F100" i="5" l="1"/>
  <c r="B100" i="5"/>
  <c r="C100" i="5"/>
  <c r="E100" i="5" s="1"/>
  <c r="D100" i="5"/>
  <c r="A101" i="5"/>
  <c r="F101" i="5" l="1"/>
  <c r="B101" i="5"/>
  <c r="D101" i="5"/>
  <c r="C101" i="5"/>
  <c r="E101" i="5" s="1"/>
  <c r="A102" i="5"/>
  <c r="F102" i="5" l="1"/>
  <c r="B102" i="5"/>
  <c r="D102" i="5"/>
  <c r="C102" i="5"/>
  <c r="E102" i="5" s="1"/>
  <c r="A103" i="5"/>
  <c r="F103" i="5" l="1"/>
  <c r="B103" i="5"/>
  <c r="D103" i="5"/>
  <c r="C103" i="5"/>
  <c r="E103" i="5" s="1"/>
  <c r="A104" i="5"/>
  <c r="F104" i="5" l="1"/>
  <c r="B104" i="5"/>
  <c r="C104" i="5"/>
  <c r="E104" i="5" s="1"/>
  <c r="D104" i="5"/>
  <c r="A105" i="5"/>
  <c r="F105" i="5" l="1"/>
  <c r="B105" i="5"/>
  <c r="D105" i="5"/>
  <c r="C105" i="5"/>
  <c r="E105" i="5" s="1"/>
  <c r="A106" i="5"/>
  <c r="F106" i="5" l="1"/>
  <c r="B106" i="5"/>
  <c r="D106" i="5"/>
  <c r="C106" i="5"/>
  <c r="E106" i="5" s="1"/>
  <c r="A107" i="5"/>
  <c r="F107" i="5" l="1"/>
  <c r="B107" i="5"/>
  <c r="D107" i="5"/>
  <c r="C107" i="5"/>
  <c r="E107" i="5" s="1"/>
  <c r="A108" i="5"/>
  <c r="F108" i="5" l="1"/>
  <c r="B108" i="5"/>
  <c r="C108" i="5"/>
  <c r="E108" i="5" s="1"/>
  <c r="D108" i="5"/>
  <c r="A109" i="5"/>
  <c r="F109" i="5" l="1"/>
  <c r="B109" i="5"/>
  <c r="D109" i="5"/>
  <c r="C109" i="5"/>
  <c r="E109" i="5" s="1"/>
  <c r="A110" i="5"/>
  <c r="F110" i="5" l="1"/>
  <c r="B110" i="5"/>
  <c r="D110" i="5"/>
  <c r="C110" i="5"/>
  <c r="E110" i="5" s="1"/>
  <c r="A111" i="5"/>
  <c r="F111" i="5" l="1"/>
  <c r="B111" i="5"/>
  <c r="D111" i="5"/>
  <c r="C111" i="5"/>
  <c r="E111" i="5" s="1"/>
  <c r="A112" i="5"/>
  <c r="F112" i="5" l="1"/>
  <c r="B112" i="5"/>
  <c r="C112" i="5"/>
  <c r="E112" i="5" s="1"/>
  <c r="D112" i="5"/>
  <c r="A113" i="5"/>
  <c r="F113" i="5" l="1"/>
  <c r="B113" i="5"/>
  <c r="D113" i="5"/>
  <c r="C113" i="5"/>
  <c r="E113" i="5" s="1"/>
  <c r="A114" i="5"/>
  <c r="F114" i="5" l="1"/>
  <c r="B114" i="5"/>
  <c r="D114" i="5"/>
  <c r="C114" i="5"/>
  <c r="E114" i="5" s="1"/>
  <c r="A115" i="5"/>
  <c r="F115" i="5" l="1"/>
  <c r="B115" i="5"/>
  <c r="D115" i="5"/>
  <c r="C115" i="5"/>
  <c r="E115" i="5" s="1"/>
  <c r="A116" i="5"/>
  <c r="F116" i="5" l="1"/>
  <c r="B116" i="5"/>
  <c r="C116" i="5"/>
  <c r="E116" i="5" s="1"/>
  <c r="D116" i="5"/>
  <c r="A117" i="5"/>
  <c r="F117" i="5" l="1"/>
  <c r="B117" i="5"/>
  <c r="D117" i="5"/>
  <c r="C117" i="5"/>
  <c r="E117" i="5" s="1"/>
  <c r="A118" i="5"/>
  <c r="F118" i="5" l="1"/>
  <c r="B118" i="5"/>
  <c r="D118" i="5"/>
  <c r="C118" i="5"/>
  <c r="E118" i="5" s="1"/>
  <c r="A119" i="5"/>
  <c r="F119" i="5" l="1"/>
  <c r="B119" i="5"/>
  <c r="D119" i="5"/>
  <c r="C119" i="5"/>
  <c r="E119" i="5" s="1"/>
  <c r="A120" i="5"/>
  <c r="F120" i="5" l="1"/>
  <c r="B120" i="5"/>
  <c r="C120" i="5"/>
  <c r="E120" i="5" s="1"/>
  <c r="D120" i="5"/>
  <c r="A121" i="5"/>
  <c r="F121" i="5" l="1"/>
  <c r="B121" i="5"/>
  <c r="D121" i="5"/>
  <c r="C121" i="5"/>
  <c r="E121" i="5" s="1"/>
  <c r="A122" i="5"/>
  <c r="F122" i="5" l="1"/>
  <c r="B122" i="5"/>
  <c r="D122" i="5"/>
  <c r="C122" i="5"/>
  <c r="E122" i="5" s="1"/>
  <c r="A123" i="5"/>
  <c r="F123" i="5" l="1"/>
  <c r="B123" i="5"/>
  <c r="D123" i="5"/>
  <c r="C123" i="5"/>
  <c r="E123" i="5" s="1"/>
  <c r="A124" i="5"/>
  <c r="F124" i="5" l="1"/>
  <c r="B124" i="5"/>
  <c r="C124" i="5"/>
  <c r="E124" i="5" s="1"/>
  <c r="D124" i="5"/>
  <c r="A125" i="5"/>
  <c r="F125" i="5" l="1"/>
  <c r="B125" i="5"/>
  <c r="D125" i="5"/>
  <c r="C125" i="5"/>
  <c r="E125" i="5" s="1"/>
  <c r="A126" i="5"/>
  <c r="F126" i="5" l="1"/>
  <c r="B126" i="5"/>
  <c r="D126" i="5"/>
  <c r="C126" i="5"/>
  <c r="E126" i="5" s="1"/>
  <c r="A127" i="5"/>
  <c r="F127" i="5" l="1"/>
  <c r="B127" i="5"/>
  <c r="D127" i="5"/>
  <c r="C127" i="5"/>
  <c r="E127" i="5" s="1"/>
  <c r="A128" i="5"/>
  <c r="F128" i="5" l="1"/>
  <c r="B128" i="5"/>
  <c r="C128" i="5"/>
  <c r="E128" i="5" s="1"/>
  <c r="D128" i="5"/>
  <c r="A129" i="5"/>
  <c r="F129" i="5" l="1"/>
  <c r="B129" i="5"/>
  <c r="D129" i="5"/>
  <c r="C129" i="5"/>
  <c r="E129" i="5" s="1"/>
  <c r="A130" i="5"/>
  <c r="F130" i="5" l="1"/>
  <c r="B130" i="5"/>
  <c r="D130" i="5"/>
  <c r="C130" i="5"/>
  <c r="E130" i="5" s="1"/>
  <c r="A131" i="5"/>
  <c r="F131" i="5" l="1"/>
  <c r="B131" i="5"/>
  <c r="D131" i="5"/>
  <c r="C131" i="5"/>
  <c r="E131" i="5" s="1"/>
  <c r="A132" i="5"/>
  <c r="F132" i="5" l="1"/>
  <c r="B132" i="5"/>
  <c r="C132" i="5"/>
  <c r="E132" i="5" s="1"/>
  <c r="D132" i="5"/>
  <c r="A133" i="5"/>
  <c r="F133" i="5" l="1"/>
  <c r="B133" i="5"/>
  <c r="D133" i="5"/>
  <c r="C133" i="5"/>
  <c r="E133" i="5" s="1"/>
  <c r="A134" i="5"/>
  <c r="F134" i="5" l="1"/>
  <c r="B134" i="5"/>
  <c r="D134" i="5"/>
  <c r="C134" i="5"/>
  <c r="E134" i="5" s="1"/>
  <c r="A135" i="5"/>
  <c r="F135" i="5" l="1"/>
  <c r="B135" i="5"/>
  <c r="D135" i="5"/>
  <c r="C135" i="5"/>
  <c r="E135" i="5" s="1"/>
  <c r="A136" i="5"/>
  <c r="F136" i="5" l="1"/>
  <c r="B136" i="5"/>
  <c r="C136" i="5"/>
  <c r="E136" i="5" s="1"/>
  <c r="D136" i="5"/>
  <c r="A137" i="5"/>
  <c r="F137" i="5" l="1"/>
  <c r="B137" i="5"/>
  <c r="D137" i="5"/>
  <c r="C137" i="5"/>
  <c r="E137" i="5" s="1"/>
  <c r="A138" i="5"/>
  <c r="F138" i="5" l="1"/>
  <c r="B138" i="5"/>
  <c r="D138" i="5"/>
  <c r="C138" i="5"/>
  <c r="E138" i="5" s="1"/>
  <c r="A139" i="5"/>
  <c r="F139" i="5" l="1"/>
  <c r="B139" i="5"/>
  <c r="D139" i="5"/>
  <c r="C139" i="5"/>
  <c r="E139" i="5" s="1"/>
  <c r="A140" i="5"/>
  <c r="F140" i="5" l="1"/>
  <c r="B140" i="5"/>
  <c r="C140" i="5"/>
  <c r="E140" i="5" s="1"/>
  <c r="D140" i="5"/>
  <c r="A141" i="5"/>
  <c r="F141" i="5" l="1"/>
  <c r="B141" i="5"/>
  <c r="D141" i="5"/>
  <c r="C141" i="5"/>
  <c r="E141" i="5" s="1"/>
  <c r="A142" i="5"/>
  <c r="F142" i="5" l="1"/>
  <c r="B142" i="5"/>
  <c r="D142" i="5"/>
  <c r="C142" i="5"/>
  <c r="E142" i="5" s="1"/>
  <c r="A143" i="5"/>
  <c r="F143" i="5" l="1"/>
  <c r="B143" i="5"/>
  <c r="D143" i="5"/>
  <c r="C143" i="5"/>
  <c r="E143" i="5" s="1"/>
  <c r="A144" i="5"/>
  <c r="F144" i="5" l="1"/>
  <c r="B144" i="5"/>
  <c r="C144" i="5"/>
  <c r="E144" i="5" s="1"/>
  <c r="D144" i="5"/>
  <c r="A145" i="5"/>
  <c r="F145" i="5" l="1"/>
  <c r="B145" i="5"/>
  <c r="D145" i="5"/>
  <c r="C145" i="5"/>
  <c r="E145" i="5" s="1"/>
  <c r="A146" i="5"/>
  <c r="F146" i="5" l="1"/>
  <c r="B146" i="5"/>
  <c r="D146" i="5"/>
  <c r="C146" i="5"/>
  <c r="E146" i="5" s="1"/>
  <c r="A147" i="5"/>
  <c r="F147" i="5" l="1"/>
  <c r="B147" i="5"/>
  <c r="D147" i="5"/>
  <c r="C147" i="5"/>
  <c r="E147" i="5" s="1"/>
  <c r="A148" i="5"/>
  <c r="F148" i="5" l="1"/>
  <c r="B148" i="5"/>
  <c r="C148" i="5"/>
  <c r="E148" i="5" s="1"/>
  <c r="D148" i="5"/>
  <c r="A149" i="5"/>
  <c r="F149" i="5" l="1"/>
  <c r="B149" i="5"/>
  <c r="D149" i="5"/>
  <c r="C149" i="5"/>
  <c r="E149" i="5" s="1"/>
  <c r="A150" i="5"/>
  <c r="F150" i="5" l="1"/>
  <c r="B150" i="5"/>
  <c r="D150" i="5"/>
  <c r="C150" i="5"/>
  <c r="E150" i="5" s="1"/>
  <c r="A151" i="5"/>
  <c r="F151" i="5" l="1"/>
  <c r="B151" i="5"/>
  <c r="C151" i="5"/>
  <c r="E151" i="5" s="1"/>
  <c r="D151" i="5"/>
  <c r="A152" i="5"/>
  <c r="F152" i="5" l="1"/>
  <c r="B152" i="5"/>
  <c r="C152" i="5"/>
  <c r="E152" i="5" s="1"/>
  <c r="D152" i="5"/>
  <c r="A153" i="5"/>
  <c r="F153" i="5" l="1"/>
  <c r="B153" i="5"/>
  <c r="D153" i="5"/>
  <c r="C153" i="5"/>
  <c r="E153" i="5" s="1"/>
  <c r="A154" i="5"/>
  <c r="F154" i="5" l="1"/>
  <c r="B154" i="5"/>
  <c r="D154" i="5"/>
  <c r="C154" i="5"/>
  <c r="E154" i="5" s="1"/>
  <c r="A155" i="5"/>
  <c r="F155" i="5" l="1"/>
  <c r="B155" i="5"/>
  <c r="D155" i="5"/>
  <c r="C155" i="5"/>
  <c r="E155" i="5" s="1"/>
  <c r="A156" i="5"/>
  <c r="F156" i="5" l="1"/>
  <c r="B156" i="5"/>
  <c r="C156" i="5"/>
  <c r="E156" i="5" s="1"/>
  <c r="D156" i="5"/>
  <c r="A157" i="5"/>
  <c r="F157" i="5" l="1"/>
  <c r="B157" i="5"/>
  <c r="D157" i="5"/>
  <c r="C157" i="5"/>
  <c r="E157" i="5" s="1"/>
  <c r="A158" i="5"/>
  <c r="F158" i="5" l="1"/>
  <c r="B158" i="5"/>
  <c r="D158" i="5"/>
  <c r="C158" i="5"/>
  <c r="E158" i="5" s="1"/>
  <c r="A159" i="5"/>
  <c r="F159" i="5" l="1"/>
  <c r="B159" i="5"/>
  <c r="C159" i="5"/>
  <c r="E159" i="5" s="1"/>
  <c r="D159" i="5"/>
  <c r="A160" i="5"/>
  <c r="F160" i="5" l="1"/>
  <c r="B160" i="5"/>
  <c r="C160" i="5"/>
  <c r="E160" i="5" s="1"/>
  <c r="D160" i="5"/>
  <c r="A161" i="5"/>
  <c r="F161" i="5" l="1"/>
  <c r="B161" i="5"/>
  <c r="D161" i="5"/>
  <c r="C161" i="5"/>
  <c r="E161" i="5" s="1"/>
  <c r="A162" i="5"/>
  <c r="F162" i="5" l="1"/>
  <c r="B162" i="5"/>
  <c r="D162" i="5"/>
  <c r="C162" i="5"/>
  <c r="E162" i="5" s="1"/>
  <c r="A163" i="5"/>
  <c r="F163" i="5" l="1"/>
  <c r="B163" i="5"/>
  <c r="D163" i="5"/>
  <c r="C163" i="5"/>
  <c r="E163" i="5" s="1"/>
  <c r="A164" i="5"/>
  <c r="F164" i="5" l="1"/>
  <c r="B164" i="5"/>
  <c r="C164" i="5"/>
  <c r="E164" i="5" s="1"/>
  <c r="D164" i="5"/>
  <c r="A165" i="5"/>
  <c r="F165" i="5" l="1"/>
  <c r="B165" i="5"/>
  <c r="D165" i="5"/>
  <c r="C165" i="5"/>
  <c r="E165" i="5" s="1"/>
  <c r="A166" i="5"/>
  <c r="F166" i="5" l="1"/>
  <c r="B166" i="5"/>
  <c r="D166" i="5"/>
  <c r="C166" i="5"/>
  <c r="E166" i="5" s="1"/>
  <c r="A167" i="5"/>
  <c r="F167" i="5" l="1"/>
  <c r="B167" i="5"/>
  <c r="C167" i="5"/>
  <c r="E167" i="5" s="1"/>
  <c r="D167" i="5"/>
  <c r="A168" i="5"/>
  <c r="F168" i="5" l="1"/>
  <c r="B168" i="5"/>
  <c r="C168" i="5"/>
  <c r="E168" i="5" s="1"/>
  <c r="D168" i="5"/>
  <c r="A169" i="5"/>
  <c r="F169" i="5" l="1"/>
  <c r="B169" i="5"/>
  <c r="D169" i="5"/>
  <c r="C169" i="5"/>
  <c r="E169" i="5" s="1"/>
  <c r="A170" i="5"/>
  <c r="F170" i="5" l="1"/>
  <c r="B170" i="5"/>
  <c r="D170" i="5"/>
  <c r="C170" i="5"/>
  <c r="E170" i="5" s="1"/>
  <c r="A171" i="5"/>
  <c r="F171" i="5" l="1"/>
  <c r="B171" i="5"/>
  <c r="D171" i="5"/>
  <c r="C171" i="5"/>
  <c r="E171" i="5" s="1"/>
  <c r="A172" i="5"/>
  <c r="F172" i="5" l="1"/>
  <c r="B172" i="5"/>
  <c r="C172" i="5"/>
  <c r="E172" i="5" s="1"/>
  <c r="D172" i="5"/>
  <c r="A173" i="5"/>
  <c r="F173" i="5" l="1"/>
  <c r="B173" i="5"/>
  <c r="D173" i="5"/>
  <c r="C173" i="5"/>
  <c r="E173" i="5" s="1"/>
  <c r="A174" i="5"/>
  <c r="F174" i="5" l="1"/>
  <c r="B174" i="5"/>
  <c r="D174" i="5"/>
  <c r="C174" i="5"/>
  <c r="E174" i="5" s="1"/>
  <c r="A175" i="5"/>
  <c r="F175" i="5" l="1"/>
  <c r="B175" i="5"/>
  <c r="C175" i="5"/>
  <c r="E175" i="5" s="1"/>
  <c r="D175" i="5"/>
  <c r="A176" i="5"/>
  <c r="F176" i="5" l="1"/>
  <c r="B176" i="5"/>
  <c r="C176" i="5"/>
  <c r="E176" i="5" s="1"/>
  <c r="D176" i="5"/>
  <c r="A177" i="5"/>
  <c r="F177" i="5" l="1"/>
  <c r="B177" i="5"/>
  <c r="D177" i="5"/>
  <c r="C177" i="5"/>
  <c r="E177" i="5" s="1"/>
  <c r="A178" i="5"/>
  <c r="F178" i="5" l="1"/>
  <c r="B178" i="5"/>
  <c r="D178" i="5"/>
  <c r="C178" i="5"/>
  <c r="E178" i="5" s="1"/>
  <c r="A179" i="5"/>
  <c r="F179" i="5" l="1"/>
  <c r="B179" i="5"/>
  <c r="D179" i="5"/>
  <c r="C179" i="5"/>
  <c r="E179" i="5" s="1"/>
  <c r="A180" i="5"/>
  <c r="F180" i="5" l="1"/>
  <c r="B180" i="5"/>
  <c r="C180" i="5"/>
  <c r="E180" i="5" s="1"/>
  <c r="D180" i="5"/>
  <c r="A181" i="5"/>
  <c r="F181" i="5" l="1"/>
  <c r="B181" i="5"/>
  <c r="D181" i="5"/>
  <c r="C181" i="5"/>
  <c r="E181" i="5" s="1"/>
  <c r="A182" i="5"/>
  <c r="F182" i="5" l="1"/>
  <c r="B182" i="5"/>
  <c r="D182" i="5"/>
  <c r="C182" i="5"/>
  <c r="E182" i="5" s="1"/>
  <c r="A183" i="5"/>
  <c r="F183" i="5" l="1"/>
  <c r="B183" i="5"/>
  <c r="C183" i="5"/>
  <c r="E183" i="5" s="1"/>
  <c r="D183" i="5"/>
  <c r="A184" i="5"/>
  <c r="F184" i="5" l="1"/>
  <c r="B184" i="5"/>
  <c r="C184" i="5"/>
  <c r="E184" i="5" s="1"/>
  <c r="D184" i="5"/>
  <c r="A185" i="5"/>
  <c r="F185" i="5" l="1"/>
  <c r="B185" i="5"/>
  <c r="D185" i="5"/>
  <c r="C185" i="5"/>
  <c r="E185" i="5" s="1"/>
  <c r="A186" i="5"/>
  <c r="F186" i="5" l="1"/>
  <c r="B186" i="5"/>
  <c r="D186" i="5"/>
  <c r="C186" i="5"/>
  <c r="E186" i="5" s="1"/>
  <c r="A187" i="5"/>
  <c r="F187" i="5" l="1"/>
  <c r="B187" i="5"/>
  <c r="D187" i="5"/>
  <c r="C187" i="5"/>
  <c r="E187" i="5" s="1"/>
  <c r="A188" i="5"/>
  <c r="F188" i="5" l="1"/>
  <c r="B188" i="5"/>
  <c r="D188" i="5"/>
  <c r="C188" i="5"/>
  <c r="E188" i="5" s="1"/>
  <c r="A189" i="5"/>
  <c r="F189" i="5" l="1"/>
  <c r="B189" i="5"/>
  <c r="D189" i="5"/>
  <c r="C189" i="5"/>
  <c r="E189" i="5" s="1"/>
  <c r="A190" i="5"/>
  <c r="F190" i="5" l="1"/>
  <c r="B190" i="5"/>
  <c r="D190" i="5"/>
  <c r="C190" i="5"/>
  <c r="E190" i="5" s="1"/>
  <c r="A191" i="5"/>
  <c r="F191" i="5" l="1"/>
  <c r="B191" i="5"/>
  <c r="C191" i="5"/>
  <c r="E191" i="5" s="1"/>
  <c r="D191" i="5"/>
  <c r="A192" i="5"/>
  <c r="F192" i="5" l="1"/>
  <c r="B192" i="5"/>
  <c r="C192" i="5"/>
  <c r="E192" i="5" s="1"/>
  <c r="D192" i="5"/>
  <c r="A193" i="5"/>
  <c r="F193" i="5" l="1"/>
  <c r="B193" i="5"/>
  <c r="D193" i="5"/>
  <c r="C193" i="5"/>
  <c r="E193" i="5" s="1"/>
  <c r="A194" i="5"/>
  <c r="F194" i="5" l="1"/>
  <c r="B194" i="5"/>
  <c r="D194" i="5"/>
  <c r="C194" i="5"/>
  <c r="E194" i="5" s="1"/>
  <c r="A195" i="5"/>
  <c r="F195" i="5" l="1"/>
  <c r="B195" i="5"/>
  <c r="D195" i="5"/>
  <c r="C195" i="5"/>
  <c r="E195" i="5" s="1"/>
  <c r="A196" i="5"/>
  <c r="F196" i="5" l="1"/>
  <c r="B196" i="5"/>
  <c r="D196" i="5"/>
  <c r="C196" i="5"/>
  <c r="E196" i="5" s="1"/>
  <c r="A197" i="5"/>
  <c r="F197" i="5" l="1"/>
  <c r="B197" i="5"/>
  <c r="D197" i="5"/>
  <c r="C197" i="5"/>
  <c r="E197" i="5" s="1"/>
  <c r="A198" i="5"/>
  <c r="F198" i="5" l="1"/>
  <c r="B198" i="5"/>
  <c r="D198" i="5"/>
  <c r="C198" i="5"/>
  <c r="E198" i="5" s="1"/>
  <c r="A199" i="5"/>
  <c r="F199" i="5" l="1"/>
  <c r="B199" i="5"/>
  <c r="C199" i="5"/>
  <c r="E199" i="5" s="1"/>
  <c r="D199" i="5"/>
  <c r="A200" i="5"/>
  <c r="F200" i="5" l="1"/>
  <c r="B200" i="5"/>
  <c r="D200" i="5"/>
  <c r="C200" i="5"/>
  <c r="E200" i="5" s="1"/>
  <c r="A201" i="5"/>
  <c r="F201" i="5" l="1"/>
  <c r="B201" i="5"/>
  <c r="D201" i="5"/>
  <c r="C201" i="5"/>
  <c r="E201" i="5" s="1"/>
  <c r="A202" i="5"/>
  <c r="F202" i="5" l="1"/>
  <c r="B202" i="5"/>
  <c r="D202" i="5"/>
  <c r="C202" i="5"/>
  <c r="E202" i="5" s="1"/>
  <c r="A203" i="5"/>
  <c r="F203" i="5" l="1"/>
  <c r="B203" i="5"/>
  <c r="D203" i="5"/>
  <c r="C203" i="5"/>
  <c r="E203" i="5" s="1"/>
  <c r="A204" i="5"/>
  <c r="F204" i="5" l="1"/>
  <c r="B204" i="5"/>
  <c r="D204" i="5"/>
  <c r="C204" i="5"/>
  <c r="E204" i="5" s="1"/>
  <c r="A205" i="5"/>
  <c r="F205" i="5" l="1"/>
  <c r="B205" i="5"/>
  <c r="D205" i="5"/>
  <c r="C205" i="5"/>
  <c r="E205" i="5" s="1"/>
  <c r="A206" i="5"/>
  <c r="F206" i="5" l="1"/>
  <c r="B206" i="5"/>
  <c r="J7" i="5" s="1"/>
  <c r="D206" i="5"/>
  <c r="C206" i="5"/>
  <c r="E206" i="5" s="1"/>
</calcChain>
</file>

<file path=xl/sharedStrings.xml><?xml version="1.0" encoding="utf-8"?>
<sst xmlns="http://schemas.openxmlformats.org/spreadsheetml/2006/main" count="239" uniqueCount="75">
  <si>
    <t>Why 1? (primary reason)</t>
  </si>
  <si>
    <t>Why 2? (secondary reason)</t>
  </si>
  <si>
    <t>Why reasons</t>
  </si>
  <si>
    <t>Technical Debt Maintenance</t>
  </si>
  <si>
    <t>Close Specific Sale (remove objector)</t>
  </si>
  <si>
    <t>Strategy for Far Future Growth (1+ years)</t>
  </si>
  <si>
    <t>Strategy for Near Term Growth (This year)</t>
  </si>
  <si>
    <t>Narrow Competitor Feature Gap</t>
  </si>
  <si>
    <t>Fix something Broken (defects)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</si>
  <si>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</si>
  <si>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</si>
  <si>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</si>
  <si>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</si>
  <si>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</si>
  <si>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</si>
  <si>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</si>
  <si>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</si>
  <si>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</si>
  <si>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</si>
  <si>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</si>
  <si>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</si>
  <si>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Primary Why</t>
  </si>
  <si>
    <t>Secondary Why</t>
  </si>
  <si>
    <t>Primary + Secondary Why</t>
  </si>
  <si>
    <t>ENTER TARGETS</t>
  </si>
  <si>
    <t>(must add to 100%)</t>
  </si>
  <si>
    <t>EDIT REASONS</t>
  </si>
  <si>
    <t>DON'T TOUCH</t>
  </si>
  <si>
    <t>(add new one at the last row, this is a data table)</t>
  </si>
  <si>
    <t>(calculation)</t>
  </si>
  <si>
    <t>ENTER EXPERIMENT NAMES HERE</t>
  </si>
  <si>
    <t>SELECT PRIMARY WHY</t>
  </si>
  <si>
    <t>(need new ones? Add them in the setup table)</t>
  </si>
  <si>
    <t>OPTIONAL SECONDARY WHY</t>
  </si>
  <si>
    <t>Want to learn how this works and how to use it? Read my "In-progress" book on Medium - Forecasting  using Data</t>
  </si>
  <si>
    <t>https://medium.com/forecasting-using-data</t>
  </si>
  <si>
    <t>Delivered Date</t>
  </si>
  <si>
    <t>Feedback Closed Date</t>
  </si>
  <si>
    <t>Feedback Status</t>
  </si>
  <si>
    <t>As expected, let's (do more)</t>
  </si>
  <si>
    <t>As expected, but enough of this</t>
  </si>
  <si>
    <t>Wow.  Un-expected, let's try ... instead (do less)</t>
  </si>
  <si>
    <t>Week Starting (Sunday)</t>
  </si>
  <si>
    <t>started this week</t>
  </si>
  <si>
    <t>delivered this week</t>
  </si>
  <si>
    <t>Cycle time (days)</t>
  </si>
  <si>
    <t>DON'T EDIT</t>
  </si>
  <si>
    <t>Awaiting Feedback Age (days)</t>
  </si>
  <si>
    <t>Experiment/Epic/MVP/Feature Name</t>
  </si>
  <si>
    <t>* Set the target percentage for each why reason in the Setup and Targets worksheet.</t>
  </si>
  <si>
    <t>* Target Percentage</t>
  </si>
  <si>
    <t>Target In-Progress limit</t>
  </si>
  <si>
    <t>limit</t>
  </si>
  <si>
    <t>Data Date Min</t>
  </si>
  <si>
    <t>Data Date Max</t>
  </si>
  <si>
    <t>Week Ending (Saturday)</t>
  </si>
  <si>
    <t>in-progress (last day of week)</t>
  </si>
  <si>
    <t>What do we invest more in?</t>
  </si>
  <si>
    <t>What do we invest less in?</t>
  </si>
  <si>
    <t>Decisions:</t>
  </si>
  <si>
    <t>Are we doing too many experiments at once?</t>
  </si>
  <si>
    <t>Are we doing too few experiments at once?</t>
  </si>
  <si>
    <t>Target</t>
  </si>
  <si>
    <t>(must add up to 100%)</t>
  </si>
  <si>
    <t>Actual</t>
  </si>
  <si>
    <t>Are we choosing to increase or decrease investment based on these experiments?</t>
  </si>
  <si>
    <t>Are we being surprised enough to be learning? (Are there enough Wow epiphanies?)</t>
  </si>
  <si>
    <t>Committed or Started Date</t>
  </si>
  <si>
    <t>Date started</t>
  </si>
  <si>
    <t>Date delivered</t>
  </si>
  <si>
    <t>Date feedback closed</t>
  </si>
  <si>
    <t>Feedback action taken</t>
  </si>
  <si>
    <t xml:space="preserve">Tech debt and defects - </t>
  </si>
  <si>
    <t>Startup running its own market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</si>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</sst>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C4C4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2" borderId="1" applyNumberFormat="0" applyAlignment="0" applyProtection="0"/>
    <xf numFmtId="0" fontId="6" fillId="3" borderId="1" applyNumberFormat="0" applyAlignment="0" applyProtection="0"/>
  </cellStyleXfs>
  <cellXfs count="27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3" fillId="0" borderId="0" xfId="2"/>
    <xf numFmtId="14" fontId="0" fillId="0" borderId="0" xfId="0" applyNumberFormat="1"/>
    <xf numFmtId="14" fontId="5" fillId="2" borderId="1" xfId="3" applyNumberFormat="1"/>
    <xf numFmtId="0" fontId="5" fillId="2" borderId="1" xfId="3"/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6" fillId="3" borderId="1" xfId="4"/>
    <xf numFmtId="0" fontId="7" fillId="0" borderId="0" xfId="0" applyFont="1"/>
    <xf numFmtId="14" fontId="0" fillId="4" borderId="2" xfId="0" applyNumberFormat="1" applyFill="1" applyBorder="1"/>
    <xf numFmtId="14" fontId="0" fillId="0" borderId="2" xfId="0" applyNumberFormat="1" applyBorder="1"/>
    <xf numFmtId="0" fontId="0" fillId="4" borderId="3" xfId="0" applyFill="1" applyBorder="1"/>
    <xf numFmtId="0" fontId="0" fillId="4" borderId="2" xfId="0" applyFill="1" applyBorder="1"/>
    <xf numFmtId="0" fontId="0" fillId="0" borderId="3" xfId="0" applyBorder="1"/>
    <xf numFmtId="0" fontId="0" fillId="0" borderId="2" xfId="0" applyBorder="1"/>
    <xf numFmtId="9" fontId="0" fillId="0" borderId="0" xfId="1" applyNumberFormat="1" applyFont="1"/>
    <xf numFmtId="0" fontId="0" fillId="5" borderId="0" xfId="0" applyFill="1"/>
  </cellXfs>
  <cellStyles count="5">
    <cellStyle name="Calculation" xfId="3" builtinId="22"/>
    <cellStyle name="Hyperlink" xfId="2" builtinId="8"/>
    <cellStyle name="Input" xfId="4" builtinId="20"/>
    <cellStyle name="Normal" xfId="0" builtinId="0"/>
    <cellStyle name="Percent" xfId="1" builtinId="5"/>
  </cellStyles>
  <dxfs count="13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Experiment/Epic/MVP</a:t>
            </a:r>
            <a:r>
              <a:rPr lang="en-US" baseline="0"/>
              <a:t> Reason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'Setup and Targets'!$B$6</c:f>
              <c:strCache>
                <c:ptCount val="1"/>
                <c:pt idx="0">
                  <c:v>Strategy for Far Future Growth (1+ years)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Targets'!$C$6:$F$6</c:f>
              <c:numCache>
                <c:formatCode>0%</c:formatCode>
                <c:ptCount val="4"/>
                <c:pt idx="0">
                  <c:v>0.2</c:v>
                </c:pt>
                <c:pt idx="1">
                  <c:v>0.1875</c:v>
                </c:pt>
                <c:pt idx="2">
                  <c:v>8.3333333333333329E-2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0-4DFF-84AB-044A1E1A9192}"/>
            </c:ext>
          </c:extLst>
        </c:ser>
        <c:ser>
          <c:idx val="1"/>
          <c:order val="1"/>
          <c:tx>
            <c:strRef>
              <c:f>'Setup and Targets'!$B$7</c:f>
              <c:strCache>
                <c:ptCount val="1"/>
                <c:pt idx="0">
                  <c:v>Strategy for Near Term Growth (This year)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Targets'!$C$7:$F$7</c:f>
              <c:numCache>
                <c:formatCode>0%</c:formatCode>
                <c:ptCount val="4"/>
                <c:pt idx="0">
                  <c:v>0.4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0-4DFF-84AB-044A1E1A9192}"/>
            </c:ext>
          </c:extLst>
        </c:ser>
        <c:ser>
          <c:idx val="2"/>
          <c:order val="2"/>
          <c:tx>
            <c:strRef>
              <c:f>'Setup and Targets'!$B$8</c:f>
              <c:strCache>
                <c:ptCount val="1"/>
                <c:pt idx="0">
                  <c:v>Close Specific Sale (remove objector)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Targets'!$C$8:$F$8</c:f>
              <c:numCache>
                <c:formatCode>0%</c:formatCode>
                <c:ptCount val="4"/>
                <c:pt idx="0">
                  <c:v>0.1</c:v>
                </c:pt>
                <c:pt idx="1">
                  <c:v>0.125</c:v>
                </c:pt>
                <c:pt idx="2">
                  <c:v>0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0-4DFF-84AB-044A1E1A9192}"/>
            </c:ext>
          </c:extLst>
        </c:ser>
        <c:ser>
          <c:idx val="3"/>
          <c:order val="3"/>
          <c:tx>
            <c:strRef>
              <c:f>'Setup and Targets'!$B$9</c:f>
              <c:strCache>
                <c:ptCount val="1"/>
                <c:pt idx="0">
                  <c:v>Narrow Competitor Feature 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Targets'!$C$9:$F$9</c:f>
              <c:numCache>
                <c:formatCode>0%</c:formatCode>
                <c:ptCount val="4"/>
                <c:pt idx="0">
                  <c:v>0.1</c:v>
                </c:pt>
                <c:pt idx="1">
                  <c:v>0.1875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0-4DFF-84AB-044A1E1A9192}"/>
            </c:ext>
          </c:extLst>
        </c:ser>
        <c:ser>
          <c:idx val="4"/>
          <c:order val="4"/>
          <c:tx>
            <c:strRef>
              <c:f>'Setup and Targets'!$B$10</c:f>
              <c:strCache>
                <c:ptCount val="1"/>
                <c:pt idx="0">
                  <c:v>Fix something Broken (defects)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Targets'!$C$10:$F$10</c:f>
              <c:numCache>
                <c:formatCode>0%</c:formatCode>
                <c:ptCount val="4"/>
                <c:pt idx="0">
                  <c:v>0.1</c:v>
                </c:pt>
                <c:pt idx="1">
                  <c:v>0.1875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0-4DFF-84AB-044A1E1A9192}"/>
            </c:ext>
          </c:extLst>
        </c:ser>
        <c:ser>
          <c:idx val="5"/>
          <c:order val="5"/>
          <c:tx>
            <c:strRef>
              <c:f>'Setup and Targets'!$B$11</c:f>
              <c:strCache>
                <c:ptCount val="1"/>
                <c:pt idx="0">
                  <c:v>Technical Debt Maintenance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Targets'!$C$11:$F$11</c:f>
              <c:numCache>
                <c:formatCode>0%</c:formatCode>
                <c:ptCount val="4"/>
                <c:pt idx="0">
                  <c:v>0.1</c:v>
                </c:pt>
                <c:pt idx="1">
                  <c:v>6.25E-2</c:v>
                </c:pt>
                <c:pt idx="2">
                  <c:v>8.3333333333333329E-2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0-4DFF-84AB-044A1E1A9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7275888"/>
        <c:axId val="477273592"/>
      </c:barChart>
      <c:catAx>
        <c:axId val="4772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3592"/>
        <c:crosses val="autoZero"/>
        <c:auto val="1"/>
        <c:lblAlgn val="ctr"/>
        <c:lblOffset val="100"/>
        <c:noMultiLvlLbl val="0"/>
      </c:catAx>
      <c:valAx>
        <c:axId val="477273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772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Experiment/Epic/MVPs</a:t>
            </a:r>
            <a:r>
              <a:rPr lang="en-US" baseline="0"/>
              <a:t> In-Progress by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'Week Calculations'!$E$5</c:f>
              <c:strCache>
                <c:ptCount val="1"/>
                <c:pt idx="0">
                  <c:v>in-progress (last day of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[0]!WeekEndingDateRange</c:f>
              <c:numCache>
                <c:formatCode>m/d/yyyy</c:formatCode>
                <c:ptCount val="8"/>
                <c:pt idx="0">
                  <c:v>43470</c:v>
                </c:pt>
                <c:pt idx="1">
                  <c:v>43477</c:v>
                </c:pt>
                <c:pt idx="2">
                  <c:v>43484</c:v>
                </c:pt>
                <c:pt idx="3">
                  <c:v>43491</c:v>
                </c:pt>
                <c:pt idx="4">
                  <c:v>43498</c:v>
                </c:pt>
                <c:pt idx="5">
                  <c:v>43505</c:v>
                </c:pt>
                <c:pt idx="6">
                  <c:v>43512</c:v>
                </c:pt>
                <c:pt idx="7">
                  <c:v>43519</c:v>
                </c:pt>
              </c:numCache>
            </c:numRef>
          </c:cat>
          <c:val>
            <c:numRef>
              <c:f>[0]!InProgressRange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3-4EF5-9FC2-F3D8DDF9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5256536"/>
        <c:axId val="465256864"/>
      </c:barChart>
      <c:lineChart>
        <c:grouping val="standard"/>
        <c:varyColors val="0"/>
        <c:ser>
          <c:idx val="0"/>
          <c:order val="1"/>
          <c:tx>
            <c:strRef>
              <c:f>'Week Calculations'!$F$5</c:f>
              <c:strCache>
                <c:ptCount val="1"/>
                <c:pt idx="0">
                  <c:v>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63-4EF5-9FC2-F3D8DDF90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[0]!InProgressLimitRange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3-4EF5-9FC2-F3D8DDF9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56536"/>
        <c:axId val="465256864"/>
      </c:lineChart>
      <c:catAx>
        <c:axId val="465256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6864"/>
        <c:crosses val="autoZero"/>
        <c:auto val="0"/>
        <c:lblAlgn val="ctr"/>
        <c:lblOffset val="100"/>
        <c:noMultiLvlLbl val="0"/>
      </c:catAx>
      <c:valAx>
        <c:axId val="46525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525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</a:t>
            </a:r>
            <a:r>
              <a:rPr lang="en-US" baseline="0"/>
              <a:t> Status: Lessons &amp; Actions 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92061468938123E-2"/>
          <c:y val="0.17131639722863742"/>
          <c:w val="0.34332242755097614"/>
          <c:h val="0.721532250731937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'Setup and Targets'!$B$31</c:f>
              <c:strCache>
                <c:ptCount val="1"/>
                <c:pt idx="0">
                  <c:v>As expected, let's (do more)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Targets'!$C$30:$D$30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'Setup and Targets'!$C$31:$D$31</c:f>
              <c:numCache>
                <c:formatCode>0%</c:formatCode>
                <c:ptCount val="2"/>
                <c:pt idx="0">
                  <c:v>0.34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F-41F5-90E4-74B3C379C3EE}"/>
            </c:ext>
          </c:extLst>
        </c:ser>
        <c:ser>
          <c:idx val="1"/>
          <c:order val="1"/>
          <c:tx>
            <c:strRef>
              <c:f>'Setup and Targets'!$B$32</c:f>
              <c:strCache>
                <c:ptCount val="1"/>
                <c:pt idx="0">
                  <c:v>As expected, but enough of this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Targets'!$C$30:$D$30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'Setup and Targets'!$C$32:$D$32</c:f>
              <c:numCache>
                <c:formatCode>0%</c:formatCode>
                <c:ptCount val="2"/>
                <c:pt idx="0">
                  <c:v>0.33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F-41F5-90E4-74B3C379C3EE}"/>
            </c:ext>
          </c:extLst>
        </c:ser>
        <c:ser>
          <c:idx val="2"/>
          <c:order val="2"/>
          <c:tx>
            <c:strRef>
              <c:f>'Setup and Targets'!$B$33</c:f>
              <c:strCache>
                <c:ptCount val="1"/>
                <c:pt idx="0">
                  <c:v>Wow.  Un-expected, let's try ... instead (do less)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Targets'!$C$30:$D$30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'Setup and Targets'!$C$33:$D$33</c:f>
              <c:numCache>
                <c:formatCode>0%</c:formatCode>
                <c:ptCount val="2"/>
                <c:pt idx="0">
                  <c:v>0.33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F-41F5-90E4-74B3C379C3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6679032"/>
        <c:axId val="606681984"/>
      </c:barChart>
      <c:catAx>
        <c:axId val="6066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1984"/>
        <c:crosses val="autoZero"/>
        <c:auto val="1"/>
        <c:lblAlgn val="ctr"/>
        <c:lblOffset val="100"/>
        <c:noMultiLvlLbl val="0"/>
      </c:catAx>
      <c:valAx>
        <c:axId val="6066819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066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35411219750872"/>
          <c:y val="0.35328368134396665"/>
          <c:w val="0.56883414885214278"/>
          <c:h val="0.3338373755116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Experiment/Epic/MVP </a:t>
            </a:r>
          </a:p>
          <a:p>
            <a:pPr>
              <a:defRPr/>
            </a:pPr>
            <a:r>
              <a:rPr lang="en-US"/>
              <a:t>Cycle time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'Experiments and Epics and MVPs'!$I$5</c:f>
              <c:strCache>
                <c:ptCount val="1"/>
                <c:pt idx="0">
                  <c:v>Cycle time (days)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'Experiments and Epics and MVPs'!$F$6:$F$20</c:f>
              <c:numCache>
                <c:formatCode>m/d/yyyy</c:formatCode>
                <c:ptCount val="15"/>
                <c:pt idx="0">
                  <c:v>43497</c:v>
                </c:pt>
                <c:pt idx="1">
                  <c:v>43503</c:v>
                </c:pt>
                <c:pt idx="6">
                  <c:v>43482</c:v>
                </c:pt>
              </c:numCache>
            </c:numRef>
          </c:xVal>
          <c:yVal>
            <c:numRef>
              <c:f>'Experiments and Epics and MVPs'!$I$6:$I$20</c:f>
              <c:numCache>
                <c:formatCode>0</c:formatCode>
                <c:ptCount val="15"/>
                <c:pt idx="0">
                  <c:v>31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B-4E60-A556-FAF7934B2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82312"/>
        <c:axId val="606685592"/>
      </c:scatterChart>
      <c:valAx>
        <c:axId val="6066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5592"/>
        <c:crosses val="autoZero"/>
        <c:crossBetween val="midCat"/>
      </c:valAx>
      <c:valAx>
        <c:axId val="6066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'Experiments and Epics and MVPs'!$J$5</c:f>
              <c:strCache>
                <c:ptCount val="1"/>
                <c:pt idx="0">
                  <c:v>Awaiting Feedback Age (days)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'Experiments and Epics and MVPs'!$F$6:$F$20</c:f>
              <c:numCache>
                <c:formatCode>m/d/yyyy</c:formatCode>
                <c:ptCount val="15"/>
                <c:pt idx="0">
                  <c:v>43497</c:v>
                </c:pt>
                <c:pt idx="1">
                  <c:v>43503</c:v>
                </c:pt>
                <c:pt idx="6">
                  <c:v>43482</c:v>
                </c:pt>
              </c:numCache>
            </c:numRef>
          </c:xVal>
          <c:yVal>
            <c:numRef>
              <c:f>'Experiments and Epics and MVPs'!$J$6:$J$20</c:f>
              <c:numCache>
                <c:formatCode>0</c:formatCode>
                <c:ptCount val="15"/>
                <c:pt idx="0">
                  <c:v>14</c:v>
                </c:pt>
                <c:pt idx="1">
                  <c:v>68.317123495369742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89.317123495369742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2-42CC-A92A-B104D3AA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82312"/>
        <c:axId val="606685592"/>
      </c:scatterChart>
      <c:valAx>
        <c:axId val="6066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5592"/>
        <c:crosses val="autoZero"/>
        <c:crossBetween val="midCat"/>
      </c:valAx>
      <c:valAx>
        <c:axId val="6066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'Setup and Targets'!$B$6</c:f>
              <c:strCache>
                <c:ptCount val="1"/>
                <c:pt idx="0">
                  <c:v>Strategy for Far Future Growth (1+ years)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Targets'!$C$6:$F$6</c15:sqref>
                  </c15:fullRef>
                </c:ext>
              </c:extLst>
              <c:f>'Setup and Targets'!$E$6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6-4F4B-9F0E-D54750562A4F}"/>
            </c:ext>
          </c:extLst>
        </c:ser>
        <c:ser>
          <c:idx val="1"/>
          <c:order val="1"/>
          <c:tx>
            <c:strRef>
              <c:f>'Setup and Targets'!$B$7</c:f>
              <c:strCache>
                <c:ptCount val="1"/>
                <c:pt idx="0">
                  <c:v>Strategy for Near Term Growth (This year)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Targets'!$C$7:$F$7</c15:sqref>
                  </c15:fullRef>
                </c:ext>
              </c:extLst>
              <c:f>'Setup and Targets'!$E$7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6-4F4B-9F0E-D54750562A4F}"/>
            </c:ext>
          </c:extLst>
        </c:ser>
        <c:ser>
          <c:idx val="2"/>
          <c:order val="2"/>
          <c:tx>
            <c:strRef>
              <c:f>'Setup and Targets'!$B$8</c:f>
              <c:strCache>
                <c:ptCount val="1"/>
                <c:pt idx="0">
                  <c:v>Close Specific Sale (remove objector)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Targets'!$C$8:$F$8</c15:sqref>
                  </c15:fullRef>
                </c:ext>
              </c:extLst>
              <c:f>'Setup and Targets'!$E$8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6-4F4B-9F0E-D54750562A4F}"/>
            </c:ext>
          </c:extLst>
        </c:ser>
        <c:ser>
          <c:idx val="3"/>
          <c:order val="3"/>
          <c:tx>
            <c:strRef>
              <c:f>'Setup and Targets'!$B$9</c:f>
              <c:strCache>
                <c:ptCount val="1"/>
                <c:pt idx="0">
                  <c:v>Narrow Competitor Feature 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Targets'!$C$9:$F$9</c15:sqref>
                  </c15:fullRef>
                </c:ext>
              </c:extLst>
              <c:f>'Setup and Targets'!$E$9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6-4F4B-9F0E-D54750562A4F}"/>
            </c:ext>
          </c:extLst>
        </c:ser>
        <c:ser>
          <c:idx val="4"/>
          <c:order val="4"/>
          <c:tx>
            <c:strRef>
              <c:f>'Setup and Targets'!$B$10</c:f>
              <c:strCache>
                <c:ptCount val="1"/>
                <c:pt idx="0">
                  <c:v>Fix something Broken (defects)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Targets'!$C$10:$F$10</c15:sqref>
                  </c15:fullRef>
                </c:ext>
              </c:extLst>
              <c:f>'Setup and Targets'!$E$10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6-4F4B-9F0E-D54750562A4F}"/>
            </c:ext>
          </c:extLst>
        </c:ser>
        <c:ser>
          <c:idx val="5"/>
          <c:order val="5"/>
          <c:tx>
            <c:strRef>
              <c:f>'Setup and Targets'!$B$11</c:f>
              <c:strCache>
                <c:ptCount val="1"/>
                <c:pt idx="0">
                  <c:v>Technical Debt Maintenance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Targets'!$C$11:$F$11</c15:sqref>
                  </c15:fullRef>
                </c:ext>
              </c:extLst>
              <c:f>'Setup and Targets'!$E$11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6-4F4B-9F0E-D54750562A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7275888"/>
        <c:axId val="477273592"/>
      </c:barChart>
      <c:catAx>
        <c:axId val="4772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3592"/>
        <c:crosses val="autoZero"/>
        <c:auto val="1"/>
        <c:lblAlgn val="ctr"/>
        <c:lblOffset val="100"/>
        <c:noMultiLvlLbl val="0"/>
      </c:catAx>
      <c:valAx>
        <c:axId val="477273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772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029995981056806"/>
          <c:y val="0.23854080140592715"/>
          <c:w val="0.4277324126402875"/>
          <c:h val="0.6735022551126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278765</xdr:colOff>
      <xdr:row>3</xdr:row>
      <xdr:rowOff>3174</xdr:rowOff>
    </xdr:from>
    <xdr:to>
      <xdr:col>13</xdr:col>
      <xdr:colOff>544195</xdr:colOff>
      <xdr:row>18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064CF5-B1B7-4112-9F6A-7CF5B6E73A34}"/>
            </a:ext>
          </a:extLst>
        </xdr:cNvPr>
        <xdr:cNvSpPr txBox="1"/>
      </xdr:nvSpPr>
      <xdr:spPr>
        <a:xfrm>
          <a:off x="888365" y="546099"/>
          <a:ext cx="7580630" cy="285432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What is this</a:t>
          </a:r>
          <a:r>
            <a:rPr lang="en-US" sz="1100"/>
            <a:t>: This spreadsheet helps identify the allocation of experiments/epics/MVPs</a:t>
          </a:r>
          <a:r>
            <a:rPr lang="en-US" sz="1100" baseline="0"/>
            <a:t> compared to a target.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Ideas, errors, requests? Email: troy.magennis@focusedobjective.com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 licensed under a 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Creative Commons Attribution-NonCommercial-ShareAlike 4.0 International License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          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more tools like this from: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http://bit.ly/SimResources</a:t>
          </a:r>
          <a:endParaRPr lang="en-US">
            <a:effectLst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us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Focused Objective LLC offers tools, training  and expert advice on metrics,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risk and forecasting. We have more advanced tools to model Agile teams and projects that help analyze staffing options and risk, and a proven track record of positive results. We are always happy to discuss next steps and training opportunities should this tool prove useful. See our website: http://www.focusedobjective.com or email me at troy.magennis@focusedobjective.com.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  <xdr:twoCellAnchor editAs="oneCell">
    <xdr:from>
      <xdr:col>11</xdr:col>
      <xdr:colOff>523240</xdr:colOff>
      <xdr:row>15</xdr:row>
      <xdr:rowOff>132715</xdr:rowOff>
    </xdr:from>
    <xdr:to>
      <xdr:col>13</xdr:col>
      <xdr:colOff>151765</xdr:colOff>
      <xdr:row>17</xdr:row>
      <xdr:rowOff>57785</xdr:rowOff>
    </xdr:to>
    <xdr:pic>
      <xdr:nvPicPr>
        <xdr:cNvPr id="4" name="Picture 3" descr="Creative Commons License">
          <a:extLst>
            <a:ext uri="{FF2B5EF4-FFF2-40B4-BE49-F238E27FC236}">
              <a16:creationId xmlns:a16="http://schemas.microsoft.com/office/drawing/2014/main" id="{D1114AE8-CB9C-4763-8053-1932C85A582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8840" y="2847340"/>
          <a:ext cx="847725" cy="2870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539750</xdr:colOff>
      <xdr:row>2</xdr:row>
      <xdr:rowOff>139700</xdr:rowOff>
    </xdr:from>
    <xdr:to>
      <xdr:col>28</xdr:col>
      <xdr:colOff>57150</xdr:colOff>
      <xdr:row>23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16F0F9E-C8E8-4E67-B3D2-83A06081B627}"/>
            </a:ext>
          </a:extLst>
        </xdr:cNvPr>
        <xdr:cNvSpPr txBox="1"/>
      </xdr:nvSpPr>
      <xdr:spPr>
        <a:xfrm>
          <a:off x="9074150" y="501650"/>
          <a:ext cx="8051800" cy="3775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me….</a:t>
          </a:r>
          <a:r>
            <a:rPr lang="en-US" sz="1800" b="1"/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develop and teach how to use data in software development and operations teams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coaching or forecasting.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Forecasting using Data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workshop. Teach how to use these spreadsheets with practical hands-on examples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based on your (and my) specific examples. Often run internally, sometimes publically.</a:t>
          </a:r>
        </a:p>
        <a:p>
          <a:pPr lvl="0"/>
          <a:endParaRPr lang="en-US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Driven Coaching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workshop. Teach how to develop data driven approaches to improvement based on balancing multiple competing metrics. </a:t>
          </a:r>
          <a:r>
            <a:rPr lang="en-US"/>
            <a:t>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Often run internally, sometimes publically.</a:t>
          </a:r>
          <a:endParaRPr lang="en-US"/>
        </a:p>
        <a:p>
          <a:pPr lvl="0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Custom Dashboards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giving advice on your current dashboards.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Take the next step in customizing our spreadsheets or deploying more advanced versions in Tableau or Power BI.</a:t>
          </a:r>
          <a:endParaRPr lang="en-US"/>
        </a:p>
        <a:p>
          <a:pPr lvl="0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Quantitative consulting or advice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give me a chance to answer something you need to know. I'll work with your teams in designing a prediction system or delivering a compelling visual demonstrting the issues.</a:t>
          </a:r>
          <a:r>
            <a:rPr lang="en-US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Interested in chatting? Email me at troy.magennis@focusedobjective.com </a:t>
          </a:r>
        </a:p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Interested in stalking? Follow me on twitter @t_magennis</a:t>
          </a:r>
          <a:r>
            <a:rPr lang="en-US" sz="1400" b="0"/>
            <a:t> </a:t>
          </a:r>
        </a:p>
        <a:p>
          <a:r>
            <a:rPr lang="en-US" sz="1200" b="0"/>
            <a:t>(best way to hear about new and improved spreadsheets like this)</a:t>
          </a:r>
          <a:endParaRPr lang="en-US" sz="1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8</xdr:col>
      <xdr:colOff>571499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D2DEA-28DA-4255-A418-A081799C0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0</xdr:row>
      <xdr:rowOff>76199</xdr:rowOff>
    </xdr:from>
    <xdr:to>
      <xdr:col>19</xdr:col>
      <xdr:colOff>187325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744C1-D5DD-49BF-8DCD-66E013033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27</xdr:row>
      <xdr:rowOff>15875</xdr:rowOff>
    </xdr:from>
    <xdr:to>
      <xdr:col>8</xdr:col>
      <xdr:colOff>577850</xdr:colOff>
      <xdr:row>47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9ACAB3-3C7F-4158-9112-3EA623254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330200</xdr:colOff>
      <xdr:row>0</xdr:row>
      <xdr:rowOff>85725</xdr:rowOff>
    </xdr:from>
    <xdr:to>
      <xdr:col>30</xdr:col>
      <xdr:colOff>168275</xdr:colOff>
      <xdr:row>20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3141C-693B-4040-A8ED-CE0C6CC6F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408780</xdr:colOff>
      <xdr:row>27</xdr:row>
      <xdr:rowOff>11111</xdr:rowOff>
    </xdr:from>
    <xdr:to>
      <xdr:col>19</xdr:col>
      <xdr:colOff>226218</xdr:colOff>
      <xdr:row>47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C1761A-A9C8-4A11-8D82-A2E0AF196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381001</xdr:colOff>
      <xdr:row>0</xdr:row>
      <xdr:rowOff>76200</xdr:rowOff>
    </xdr:from>
    <xdr:to>
      <xdr:col>35</xdr:col>
      <xdr:colOff>254000</xdr:colOff>
      <xdr:row>20</xdr:row>
      <xdr:rowOff>34925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1F54AF-CDD4-4028-928C-00B1AD684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0</xdr:row>
      <xdr:rowOff>95250</xdr:rowOff>
    </xdr:from>
    <xdr:to>
      <xdr:col>6</xdr:col>
      <xdr:colOff>444500</xdr:colOff>
      <xdr:row>14</xdr:row>
      <xdr:rowOff>173926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CBD2F5-2105-42D0-805F-F39D2A4E4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986"/>
        <a:stretch/>
      </xdr:blipFill>
      <xdr:spPr>
        <a:xfrm>
          <a:off x="3733800" y="95250"/>
          <a:ext cx="2330450" cy="2612326"/>
        </a:xfrm>
        <a:prstGeom prst="rect">
          <a:avLst/>
        </a:prstGeom>
      </xdr:spPr>
    </xdr:pic>
    <xdr:clientData/>
  </xdr:twoCellAnchor>
  <xdr:twoCellAnchor editAs="oneCell">
    <xdr:from>
      <xdr:col>2</xdr:col>
      <xdr:colOff>577850</xdr:colOff>
      <xdr:row>16</xdr:row>
      <xdr:rowOff>63499</xdr:rowOff>
    </xdr:from>
    <xdr:to>
      <xdr:col>6</xdr:col>
      <xdr:colOff>476250</xdr:colOff>
      <xdr:row>32</xdr:row>
      <xdr:rowOff>84449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6F1ACB-49CD-4BD8-8978-57416C045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9200" y="2959099"/>
          <a:ext cx="2336800" cy="29197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AB661E-BB73-4283-A24E-111184404C7E}" name="InputTable" displayName="InputTable" ref="B5:J17" totalsRowShown="0" headerRowDxfId="12">
  <autoFilter ref="B5:J17" xr:uid="{63E81328-417E-4C0C-A7D1-45028B159D91}"/>
  <tableColumns count="9">
    <tableColumn id="1" xr3:uid="{A63F365A-95CB-4BF4-AC92-157BA40019A5}" name="Experiment/Epic/MVP/Feature Name"/>
    <tableColumn id="2" xr3:uid="{6DB44BB3-B89E-4C0C-91F8-60D04AB150C5}" name="Why 1? (primary reason)"/>
    <tableColumn id="4" xr3:uid="{E6DC56A0-0C6E-4E6E-8ABF-1C7F0EC21C74}" name="Why 2? (secondary reason)"/>
    <tableColumn id="3" xr3:uid="{4612AB8D-7DD5-4CDB-B78B-3A66C8E660AA}" name="Committed or Started Date" dataDxfId="11"/>
    <tableColumn id="5" xr3:uid="{CFE6CF2D-79E9-454D-9FFA-6AB0EE59FECA}" name="Delivered Date" dataDxfId="10"/>
    <tableColumn id="6" xr3:uid="{78CF4164-13F8-49D4-8CBE-D36D31396205}" name="Feedback Closed Date" dataDxfId="9"/>
    <tableColumn id="7" xr3:uid="{41016A24-406F-4494-B03A-F17CF39456A6}" name="Feedback Status" dataDxfId="8"/>
    <tableColumn id="8" xr3:uid="{DA99CE26-AE98-441B-8BF2-E126EF28A319}" name="Cycle time (days)" dataDxfId="7">
      <calculatedColumnFormula>IF(AND(InputTable[[#This Row],[Committed or Started Date]]&gt;0,InputTable[[#This Row],[Delivered Date]]&gt;0),InputTable[[#This Row],[Delivered Date]]-InputTable[[#This Row],[Committed or Started Date]],"")</calculatedColumnFormula>
    </tableColumn>
    <tableColumn id="9" xr3:uid="{382BEE25-32E4-47B2-8998-1A73088060AC}" name="Awaiting Feedback Age (days)" dataDxfId="6">
      <calculatedColumnFormula>IF(InputTable[[#This Row],[Delivered Date]]&gt;0,MIN(InputTable[[#This Row],[Feedback Closed Date]],NOW())-InputTable[[#This Row],[Delivered Date]],"")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17E0B-3A16-419B-8895-52EC29C424D8}" name="WhyTable" displayName="WhyTable" ref="B5:F11">
  <autoFilter ref="B5:F11" xr:uid="{F0522893-E53A-4189-B603-83279EFA1D4B}"/>
  <tableColumns count="5">
    <tableColumn id="1" xr3:uid="{2B56FDBF-34BD-4702-9077-1AD91BF0E165}" name="Why reasons" totalsRowLabel="Total"/>
    <tableColumn id="2" xr3:uid="{2AE718DA-E149-44BD-AFC3-13998DF86F39}" name="* Target Percentage" totalsRowFunction="sum" dataDxfId="5" dataCellStyle="Percent"/>
    <tableColumn id="5" xr3:uid="{D24D405B-BBCD-414E-9DF6-EA9D8AD9A647}" name="Primary + Secondary Why" dataDxfId="4" totalsRowDxfId="3" dataCellStyle="Percent">
      <calculatedColumnFormula>(COUNTIFS(InputTable[Why 1? (primary reason)],WhyTable[[#This Row],[Why reasons]]) + COUNTIFS(InputTable[Why 2? (secondary reason)],WhyTable[[#This Row],[Why reasons]]))/(COUNTA(InputTable[Why 1? (primary reason)]) +COUNTA(InputTable[Why 2? (secondary reason)]))</calculatedColumnFormula>
    </tableColumn>
    <tableColumn id="3" xr3:uid="{A4F0E0A9-777C-48F3-B9E8-B02304D799D0}" name="Primary Why" dataDxfId="2" dataCellStyle="Percent">
      <calculatedColumnFormula>COUNTIFS(InputTable[Why 1? (primary reason)],WhyTable[[#This Row],[Why reasons]])/COUNTA(InputTable[Why 1? (primary reason)])</calculatedColumnFormula>
    </tableColumn>
    <tableColumn id="4" xr3:uid="{43C6DC0E-1075-4855-83D0-17D3DE46EE97}" name="Secondary Why" dataDxfId="1" dataCellStyle="Percent">
      <calculatedColumnFormula>COUNTIFS(InputTable[Why 2? (secondary reason)],WhyTable[[#This Row],[Why reasons]])/COUNTA(InputTable[Why 2? (secondary reason)])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205D89-72A8-436C-9CE3-B117F12A6A0E}" name="FeedbackStatusTable" displayName="FeedbackStatusTable" ref="B30:D33" totalsRowShown="0">
  <autoFilter ref="B30:D33" xr:uid="{D9D6E227-5490-4B05-9C27-65364D572636}"/>
  <tableColumns count="3">
    <tableColumn id="1" xr3:uid="{EA19B053-8DC9-4F6D-9D63-A587F756954B}" name="Feedback Status"/>
    <tableColumn id="2" xr3:uid="{2B7D4BF8-11E1-470E-8DB8-7734AEB1D602}" name="Target" dataCellStyle="Percent"/>
    <tableColumn id="3" xr3:uid="{8F01CD0C-A0B4-4DBC-8C2B-347F354312F4}" name="Actual" dataDxfId="0" dataCellStyle="Percent">
      <calculatedColumnFormula>COUNTIFS(InputTable[Feedback Status],FeedbackStatusTable[[#This Row],[Feedback Status]])/MAX(1,COUNTA(InputTable[Feedback Status]))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edium.com/forecasting-using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37-695B-4B96-B674-E79DF4C50AB5}">
  <dimension ref="D3:U28"/>
  <sheetViews>
    <sheetView showGridLines="0" showRowColHeaders="0" workbookViewId="0">
      <selection activeCell="D37" sqref="D37"/>
    </sheetView>
  </sheetViews>
  <sheetFormatPr defaultRowHeight="14.5" x14ac:dyDescent="0.35"/>
  <sheetData>
    <row r="3" spans="4:19" x14ac:dyDescent="0.35">
      <c r="D3" s="4"/>
    </row>
    <row r="4" spans="4:19" x14ac:dyDescent="0.35">
      <c r="R4" s="5"/>
      <c r="S4" s="6"/>
    </row>
    <row r="5" spans="4:19" x14ac:dyDescent="0.35">
      <c r="Q5" s="7"/>
    </row>
    <row r="26" spans="16:21" x14ac:dyDescent="0.35">
      <c r="P26" s="8" t="s">
        <v>34</v>
      </c>
      <c r="Q26" s="8"/>
      <c r="R26" s="8"/>
      <c r="S26" s="8"/>
      <c r="T26" s="8"/>
      <c r="U26" s="8"/>
    </row>
    <row r="27" spans="16:21" x14ac:dyDescent="0.35">
      <c r="P27" s="8"/>
      <c r="Q27" s="8"/>
      <c r="R27" s="8"/>
      <c r="S27" s="8"/>
      <c r="T27" s="8"/>
      <c r="U27" s="8"/>
    </row>
    <row r="28" spans="16:21" x14ac:dyDescent="0.35">
      <c r="P28" s="8" t="s">
        <v>35</v>
      </c>
      <c r="Q28" s="8"/>
      <c r="R28" s="8"/>
      <c r="S28" s="8"/>
      <c r="T28" s="8"/>
      <c r="U28" s="8"/>
    </row>
  </sheetData>
  <hyperlinks>
    <hyperlink ref="P26:U28" r:id="rId1" display="Want to learn how this works and how to use it? Read my &quot;In-progress&quot; book on Medium - Forecasting  using Data" xr:uid="{879BF192-6688-40E8-B33F-28F330507D8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A7A1-8FC4-4D70-AB04-BCA9BB948C96}">
  <dimension ref="B2:J21"/>
  <sheetViews>
    <sheetView showGridLines="0" workbookViewId="0">
      <selection activeCell="B6" sqref="B6"/>
    </sheetView>
  </sheetViews>
  <sheetFormatPr defaultRowHeight="14.5" x14ac:dyDescent="0.35"/>
  <cols>
    <col min="1" max="1" width="4.6328125" customWidth="1"/>
    <col min="2" max="2" width="38.6328125" customWidth="1"/>
    <col min="3" max="3" width="42.7265625" customWidth="1"/>
    <col min="4" max="4" width="36.81640625" customWidth="1"/>
    <col min="5" max="6" width="17.26953125" style="9" customWidth="1"/>
    <col min="7" max="7" width="21.7265625" style="9" customWidth="1"/>
    <col min="8" max="8" width="38.08984375" customWidth="1"/>
    <col min="9" max="9" width="13.453125" style="12" customWidth="1"/>
    <col min="10" max="10" width="12.7265625" style="12" customWidth="1"/>
  </cols>
  <sheetData>
    <row r="2" spans="2:10" x14ac:dyDescent="0.35">
      <c r="B2" s="2" t="s">
        <v>30</v>
      </c>
      <c r="C2" s="2" t="s">
        <v>31</v>
      </c>
      <c r="D2" s="2" t="s">
        <v>33</v>
      </c>
      <c r="E2" s="9" t="s">
        <v>68</v>
      </c>
      <c r="F2" s="9" t="s">
        <v>69</v>
      </c>
      <c r="G2" s="9" t="s">
        <v>70</v>
      </c>
      <c r="H2" s="9" t="s">
        <v>71</v>
      </c>
      <c r="I2" s="13" t="s">
        <v>46</v>
      </c>
      <c r="J2" s="13" t="s">
        <v>46</v>
      </c>
    </row>
    <row r="3" spans="2:10" x14ac:dyDescent="0.35">
      <c r="B3" s="2" t="s">
        <v>28</v>
      </c>
      <c r="C3" s="2" t="s">
        <v>32</v>
      </c>
      <c r="D3" s="2"/>
      <c r="I3" s="12" t="s">
        <v>29</v>
      </c>
      <c r="J3" s="12" t="s">
        <v>29</v>
      </c>
    </row>
    <row r="5" spans="2:10" s="14" customFormat="1" ht="43.5" x14ac:dyDescent="0.35">
      <c r="B5" s="14" t="s">
        <v>48</v>
      </c>
      <c r="C5" s="14" t="s">
        <v>0</v>
      </c>
      <c r="D5" s="14" t="s">
        <v>1</v>
      </c>
      <c r="E5" s="15" t="s">
        <v>67</v>
      </c>
      <c r="F5" s="15" t="s">
        <v>36</v>
      </c>
      <c r="G5" s="15" t="s">
        <v>37</v>
      </c>
      <c r="H5" s="14" t="s">
        <v>38</v>
      </c>
      <c r="I5" s="16" t="s">
        <v>45</v>
      </c>
      <c r="J5" s="16" t="s">
        <v>47</v>
      </c>
    </row>
    <row r="6" spans="2:10" x14ac:dyDescent="0.35">
      <c r="B6" t="s">
        <v>9</v>
      </c>
      <c r="C6" t="s">
        <v>6</v>
      </c>
      <c r="D6" t="s">
        <v>5</v>
      </c>
      <c r="E6" s="9">
        <v>43466</v>
      </c>
      <c r="F6" s="9">
        <v>43497</v>
      </c>
      <c r="G6" s="9">
        <v>43511</v>
      </c>
      <c r="H6" s="9" t="s">
        <v>40</v>
      </c>
      <c r="I6" s="12">
        <f>IF(AND(InputTable[[#This Row],[Committed or Started Date]]&gt;0,InputTable[[#This Row],[Delivered Date]]&gt;0),InputTable[[#This Row],[Delivered Date]]-InputTable[[#This Row],[Committed or Started Date]],"")</f>
        <v>31</v>
      </c>
      <c r="J6" s="12">
        <f ca="1">IF(InputTable[[#This Row],[Delivered Date]]&gt;0,MIN(InputTable[[#This Row],[Feedback Closed Date]],NOW())-InputTable[[#This Row],[Delivered Date]],"")</f>
        <v>14</v>
      </c>
    </row>
    <row r="7" spans="2:10" x14ac:dyDescent="0.35">
      <c r="B7" t="s">
        <v>10</v>
      </c>
      <c r="C7" t="s">
        <v>8</v>
      </c>
      <c r="D7" t="s">
        <v>4</v>
      </c>
      <c r="E7" s="9">
        <v>43480</v>
      </c>
      <c r="F7" s="9">
        <v>43503</v>
      </c>
      <c r="H7" s="9"/>
      <c r="I7" s="12">
        <f>IF(AND(InputTable[[#This Row],[Committed or Started Date]]&gt;0,InputTable[[#This Row],[Delivered Date]]&gt;0),InputTable[[#This Row],[Delivered Date]]-InputTable[[#This Row],[Committed or Started Date]],"")</f>
        <v>23</v>
      </c>
      <c r="J7" s="12">
        <f ca="1">IF(InputTable[[#This Row],[Delivered Date]]&gt;0,MIN(InputTable[[#This Row],[Feedback Closed Date]],NOW())-InputTable[[#This Row],[Delivered Date]],"")</f>
        <v>68.317123495369742</v>
      </c>
    </row>
    <row r="8" spans="2:10" x14ac:dyDescent="0.35">
      <c r="B8" t="s">
        <v>11</v>
      </c>
      <c r="C8" t="s">
        <v>8</v>
      </c>
      <c r="D8" t="s">
        <v>4</v>
      </c>
      <c r="H8" s="9"/>
      <c r="I8" s="12" t="str">
        <f>IF(AND(InputTable[[#This Row],[Committed or Started Date]]&gt;0,InputTable[[#This Row],[Delivered Date]]&gt;0),InputTable[[#This Row],[Delivered Date]]-InputTable[[#This Row],[Committed or Started Date]],"")</f>
        <v/>
      </c>
      <c r="J8" s="12" t="str">
        <f ca="1">IF(InputTable[[#This Row],[Delivered Date]]&gt;0,MIN(InputTable[[#This Row],[Feedback Closed Date]],NOW())-InputTable[[#This Row],[Delivered Date]],"")</f>
        <v/>
      </c>
    </row>
    <row r="9" spans="2:10" x14ac:dyDescent="0.35">
      <c r="B9" t="s">
        <v>12</v>
      </c>
      <c r="C9" t="s">
        <v>6</v>
      </c>
      <c r="H9" s="9"/>
      <c r="I9" s="12" t="str">
        <f>IF(AND(InputTable[[#This Row],[Committed or Started Date]]&gt;0,InputTable[[#This Row],[Delivered Date]]&gt;0),InputTable[[#This Row],[Delivered Date]]-InputTable[[#This Row],[Committed or Started Date]],"")</f>
        <v/>
      </c>
      <c r="J9" s="12" t="str">
        <f ca="1">IF(InputTable[[#This Row],[Delivered Date]]&gt;0,MIN(InputTable[[#This Row],[Feedback Closed Date]],NOW())-InputTable[[#This Row],[Delivered Date]],"")</f>
        <v/>
      </c>
    </row>
    <row r="10" spans="2:10" x14ac:dyDescent="0.35">
      <c r="B10" t="s">
        <v>13</v>
      </c>
      <c r="C10" t="s">
        <v>6</v>
      </c>
      <c r="H10" s="9"/>
      <c r="I10" s="12" t="str">
        <f>IF(AND(InputTable[[#This Row],[Committed or Started Date]]&gt;0,InputTable[[#This Row],[Delivered Date]]&gt;0),InputTable[[#This Row],[Delivered Date]]-InputTable[[#This Row],[Committed or Started Date]],"")</f>
        <v/>
      </c>
      <c r="J10" s="12" t="str">
        <f ca="1">IF(InputTable[[#This Row],[Delivered Date]]&gt;0,MIN(InputTable[[#This Row],[Feedback Closed Date]],NOW())-InputTable[[#This Row],[Delivered Date]],"")</f>
        <v/>
      </c>
    </row>
    <row r="11" spans="2:10" x14ac:dyDescent="0.35">
      <c r="B11" t="s">
        <v>14</v>
      </c>
      <c r="C11" t="s">
        <v>5</v>
      </c>
      <c r="H11" s="9"/>
      <c r="I11" s="12" t="str">
        <f>IF(AND(InputTable[[#This Row],[Committed or Started Date]]&gt;0,InputTable[[#This Row],[Delivered Date]]&gt;0),InputTable[[#This Row],[Delivered Date]]-InputTable[[#This Row],[Committed or Started Date]],"")</f>
        <v/>
      </c>
      <c r="J11" s="12" t="str">
        <f ca="1">IF(InputTable[[#This Row],[Delivered Date]]&gt;0,MIN(InputTable[[#This Row],[Feedback Closed Date]],NOW())-InputTable[[#This Row],[Delivered Date]],"")</f>
        <v/>
      </c>
    </row>
    <row r="12" spans="2:10" x14ac:dyDescent="0.35">
      <c r="B12" t="s">
        <v>15</v>
      </c>
      <c r="C12" t="s">
        <v>3</v>
      </c>
      <c r="E12" s="9">
        <v>43475</v>
      </c>
      <c r="F12" s="9">
        <v>43482</v>
      </c>
      <c r="H12" s="9"/>
      <c r="I12" s="12">
        <f>IF(AND(InputTable[[#This Row],[Committed or Started Date]]&gt;0,InputTable[[#This Row],[Delivered Date]]&gt;0),InputTable[[#This Row],[Delivered Date]]-InputTable[[#This Row],[Committed or Started Date]],"")</f>
        <v>7</v>
      </c>
      <c r="J12" s="12">
        <f ca="1">IF(InputTable[[#This Row],[Delivered Date]]&gt;0,MIN(InputTable[[#This Row],[Feedback Closed Date]],NOW())-InputTable[[#This Row],[Delivered Date]],"")</f>
        <v>89.317123495369742</v>
      </c>
    </row>
    <row r="13" spans="2:10" x14ac:dyDescent="0.35">
      <c r="B13" t="s">
        <v>16</v>
      </c>
      <c r="C13" t="s">
        <v>7</v>
      </c>
      <c r="H13" s="9"/>
      <c r="I13" s="12" t="str">
        <f>IF(AND(InputTable[[#This Row],[Committed or Started Date]]&gt;0,InputTable[[#This Row],[Delivered Date]]&gt;0),InputTable[[#This Row],[Delivered Date]]-InputTable[[#This Row],[Committed or Started Date]],"")</f>
        <v/>
      </c>
      <c r="J13" s="12" t="str">
        <f ca="1">IF(InputTable[[#This Row],[Delivered Date]]&gt;0,MIN(InputTable[[#This Row],[Feedback Closed Date]],NOW())-InputTable[[#This Row],[Delivered Date]],"")</f>
        <v/>
      </c>
    </row>
    <row r="14" spans="2:10" x14ac:dyDescent="0.35">
      <c r="B14" t="s">
        <v>17</v>
      </c>
      <c r="C14" t="s">
        <v>7</v>
      </c>
      <c r="H14" s="9"/>
      <c r="I14" s="12" t="str">
        <f>IF(AND(InputTable[[#This Row],[Committed or Started Date]]&gt;0,InputTable[[#This Row],[Delivered Date]]&gt;0),InputTable[[#This Row],[Delivered Date]]-InputTable[[#This Row],[Committed or Started Date]],"")</f>
        <v/>
      </c>
      <c r="J14" s="12" t="str">
        <f ca="1">IF(InputTable[[#This Row],[Delivered Date]]&gt;0,MIN(InputTable[[#This Row],[Feedback Closed Date]],NOW())-InputTable[[#This Row],[Delivered Date]],"")</f>
        <v/>
      </c>
    </row>
    <row r="15" spans="2:10" x14ac:dyDescent="0.35">
      <c r="B15" t="s">
        <v>18</v>
      </c>
      <c r="C15" t="s">
        <v>7</v>
      </c>
      <c r="D15" t="s">
        <v>5</v>
      </c>
      <c r="H15" s="9"/>
      <c r="I15" s="12" t="str">
        <f>IF(AND(InputTable[[#This Row],[Committed or Started Date]]&gt;0,InputTable[[#This Row],[Delivered Date]]&gt;0),InputTable[[#This Row],[Delivered Date]]-InputTable[[#This Row],[Committed or Started Date]],"")</f>
        <v/>
      </c>
      <c r="J15" s="12" t="str">
        <f ca="1">IF(InputTable[[#This Row],[Delivered Date]]&gt;0,MIN(InputTable[[#This Row],[Feedback Closed Date]],NOW())-InputTable[[#This Row],[Delivered Date]],"")</f>
        <v/>
      </c>
    </row>
    <row r="16" spans="2:10" x14ac:dyDescent="0.35">
      <c r="B16" t="s">
        <v>19</v>
      </c>
      <c r="C16" t="s">
        <v>6</v>
      </c>
      <c r="H16" s="9"/>
      <c r="I16" s="12" t="str">
        <f>IF(AND(InputTable[[#This Row],[Committed or Started Date]]&gt;0,InputTable[[#This Row],[Delivered Date]]&gt;0),InputTable[[#This Row],[Delivered Date]]-InputTable[[#This Row],[Committed or Started Date]],"")</f>
        <v/>
      </c>
      <c r="J16" s="12" t="str">
        <f ca="1">IF(InputTable[[#This Row],[Delivered Date]]&gt;0,MIN(InputTable[[#This Row],[Feedback Closed Date]],NOW())-InputTable[[#This Row],[Delivered Date]],"")</f>
        <v/>
      </c>
    </row>
    <row r="17" spans="2:10" x14ac:dyDescent="0.35">
      <c r="B17" t="s">
        <v>20</v>
      </c>
      <c r="C17" t="s">
        <v>8</v>
      </c>
      <c r="H17" s="9"/>
      <c r="I17" s="12" t="str">
        <f>IF(AND(InputTable[[#This Row],[Committed or Started Date]]&gt;0,InputTable[[#This Row],[Delivered Date]]&gt;0),InputTable[[#This Row],[Delivered Date]]-InputTable[[#This Row],[Committed or Started Date]],"")</f>
        <v/>
      </c>
      <c r="J17" s="12" t="str">
        <f ca="1">IF(InputTable[[#This Row],[Delivered Date]]&gt;0,MIN(InputTable[[#This Row],[Feedback Closed Date]],NOW())-InputTable[[#This Row],[Delivered Date]],"")</f>
        <v/>
      </c>
    </row>
    <row r="18" spans="2:10" x14ac:dyDescent="0.35">
      <c r="H18" s="9"/>
    </row>
    <row r="19" spans="2:10" x14ac:dyDescent="0.35">
      <c r="H19" s="9"/>
    </row>
    <row r="20" spans="2:10" x14ac:dyDescent="0.35">
      <c r="H20" s="9"/>
    </row>
    <row r="21" spans="2:10" x14ac:dyDescent="0.35">
      <c r="H21" s="9"/>
    </row>
  </sheetData>
  <dataValidations disablePrompts="1" count="2">
    <dataValidation type="list" allowBlank="1" showInputMessage="1" showErrorMessage="1" sqref="C6:D17" xr:uid="{B8E90C50-D07D-4118-A43C-74DD24A540AC}">
      <formula1>WhyList</formula1>
    </dataValidation>
    <dataValidation type="list" allowBlank="1" showInputMessage="1" showErrorMessage="1" sqref="H6:H17" xr:uid="{A754C9DF-F860-4A46-9C03-FBB0044736F2}">
      <formula1>FeedbackStatusList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299A-C4F6-4134-9ECF-D0F5E5E24EF0}">
  <dimension ref="A21:K51"/>
  <sheetViews>
    <sheetView showGridLines="0" showRowColHeaders="0" zoomScale="150" zoomScaleNormal="150" workbookViewId="0">
      <selection activeCell="E54" sqref="E54"/>
    </sheetView>
  </sheetViews>
  <sheetFormatPr defaultRowHeight="14.5" x14ac:dyDescent="0.35"/>
  <sheetData>
    <row r="21" spans="1:11" x14ac:dyDescent="0.35">
      <c r="A21" t="s">
        <v>49</v>
      </c>
    </row>
    <row r="23" spans="1:11" x14ac:dyDescent="0.35">
      <c r="B23" t="s">
        <v>59</v>
      </c>
      <c r="K23" t="s">
        <v>59</v>
      </c>
    </row>
    <row r="24" spans="1:11" x14ac:dyDescent="0.35">
      <c r="B24" t="s">
        <v>57</v>
      </c>
      <c r="K24" t="s">
        <v>60</v>
      </c>
    </row>
    <row r="25" spans="1:11" x14ac:dyDescent="0.35">
      <c r="B25" t="s">
        <v>58</v>
      </c>
      <c r="K25" t="s">
        <v>61</v>
      </c>
    </row>
    <row r="49" spans="1:1" x14ac:dyDescent="0.35">
      <c r="A49" t="s">
        <v>59</v>
      </c>
    </row>
    <row r="50" spans="1:1" x14ac:dyDescent="0.35">
      <c r="A50" t="s">
        <v>66</v>
      </c>
    </row>
    <row r="51" spans="1:1" x14ac:dyDescent="0.35">
      <c r="A51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BA14-B3C5-4DC7-9FDB-A617FBF24783}">
  <dimension ref="B2:F33"/>
  <sheetViews>
    <sheetView showGridLines="0" tabSelected="1" workbookViewId="0">
      <selection activeCell="H26" sqref="H26"/>
    </sheetView>
  </sheetViews>
  <sheetFormatPr defaultRowHeight="14.5" x14ac:dyDescent="0.35"/>
  <cols>
    <col min="1" max="1" width="6" customWidth="1"/>
    <col min="2" max="2" width="47.7265625" customWidth="1"/>
    <col min="3" max="3" width="20.36328125" customWidth="1"/>
    <col min="4" max="4" width="14.36328125" customWidth="1"/>
    <col min="5" max="5" width="14.81640625" customWidth="1"/>
    <col min="6" max="6" width="13.54296875" customWidth="1"/>
    <col min="8" max="8" width="17.7265625" customWidth="1"/>
    <col min="9" max="9" width="17.1796875" customWidth="1"/>
  </cols>
  <sheetData>
    <row r="2" spans="2:6" x14ac:dyDescent="0.35">
      <c r="B2" s="2" t="s">
        <v>26</v>
      </c>
      <c r="C2" s="2" t="s">
        <v>24</v>
      </c>
      <c r="D2" s="3" t="s">
        <v>27</v>
      </c>
      <c r="E2" s="3" t="s">
        <v>27</v>
      </c>
      <c r="F2" s="3" t="s">
        <v>27</v>
      </c>
    </row>
    <row r="3" spans="2:6" x14ac:dyDescent="0.35">
      <c r="B3" s="2" t="s">
        <v>28</v>
      </c>
      <c r="C3" s="2" t="s">
        <v>25</v>
      </c>
      <c r="D3" s="2" t="s">
        <v>29</v>
      </c>
      <c r="E3" s="2" t="s">
        <v>29</v>
      </c>
      <c r="F3" s="2" t="s">
        <v>29</v>
      </c>
    </row>
    <row r="4" spans="2:6" x14ac:dyDescent="0.35">
      <c r="D4" s="26"/>
      <c r="E4" s="26"/>
      <c r="F4" s="26"/>
    </row>
    <row r="5" spans="2:6" x14ac:dyDescent="0.35">
      <c r="B5" t="s">
        <v>2</v>
      </c>
      <c r="C5" t="s">
        <v>50</v>
      </c>
      <c r="D5" s="26" t="s">
        <v>23</v>
      </c>
      <c r="E5" s="26" t="s">
        <v>21</v>
      </c>
      <c r="F5" s="26" t="s">
        <v>22</v>
      </c>
    </row>
    <row r="6" spans="2:6" x14ac:dyDescent="0.35">
      <c r="B6" t="s">
        <v>5</v>
      </c>
      <c r="C6" s="1">
        <v>0.2</v>
      </c>
      <c r="D6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0.1875</v>
      </c>
      <c r="E6" s="1">
        <f>COUNTIFS(InputTable[Why 1? (primary reason)],WhyTable[[#This Row],[Why reasons]])/COUNTA(InputTable[Why 1? (primary reason)])</f>
        <v>8.3333333333333329E-2</v>
      </c>
      <c r="F6" s="1">
        <f>COUNTIFS(InputTable[Why 2? (secondary reason)],WhyTable[[#This Row],[Why reasons]])/COUNTA(InputTable[Why 2? (secondary reason)])</f>
        <v>0.5</v>
      </c>
    </row>
    <row r="7" spans="2:6" x14ac:dyDescent="0.35">
      <c r="B7" t="s">
        <v>6</v>
      </c>
      <c r="C7" s="1">
        <v>0.4</v>
      </c>
      <c r="D7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0.25</v>
      </c>
      <c r="E7" s="1">
        <f>COUNTIFS(InputTable[Why 1? (primary reason)],WhyTable[[#This Row],[Why reasons]])/COUNTA(InputTable[Why 1? (primary reason)])</f>
        <v>0.33333333333333331</v>
      </c>
      <c r="F7" s="1">
        <f>COUNTIFS(InputTable[Why 2? (secondary reason)],WhyTable[[#This Row],[Why reasons]])/COUNTA(InputTable[Why 2? (secondary reason)])</f>
        <v>0</v>
      </c>
    </row>
    <row r="8" spans="2:6" x14ac:dyDescent="0.35">
      <c r="B8" t="s">
        <v>4</v>
      </c>
      <c r="C8" s="1">
        <v>0.1</v>
      </c>
      <c r="D8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0.125</v>
      </c>
      <c r="E8" s="1">
        <f>COUNTIFS(InputTable[Why 1? (primary reason)],WhyTable[[#This Row],[Why reasons]])/COUNTA(InputTable[Why 1? (primary reason)])</f>
        <v>0</v>
      </c>
      <c r="F8" s="1">
        <f>COUNTIFS(InputTable[Why 2? (secondary reason)],WhyTable[[#This Row],[Why reasons]])/COUNTA(InputTable[Why 2? (secondary reason)])</f>
        <v>0.5</v>
      </c>
    </row>
    <row r="9" spans="2:6" x14ac:dyDescent="0.35">
      <c r="B9" t="s">
        <v>7</v>
      </c>
      <c r="C9" s="1">
        <v>0.1</v>
      </c>
      <c r="D9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0.1875</v>
      </c>
      <c r="E9" s="1">
        <f>COUNTIFS(InputTable[Why 1? (primary reason)],WhyTable[[#This Row],[Why reasons]])/COUNTA(InputTable[Why 1? (primary reason)])</f>
        <v>0.25</v>
      </c>
      <c r="F9" s="1">
        <f>COUNTIFS(InputTable[Why 2? (secondary reason)],WhyTable[[#This Row],[Why reasons]])/COUNTA(InputTable[Why 2? (secondary reason)])</f>
        <v>0</v>
      </c>
    </row>
    <row r="10" spans="2:6" x14ac:dyDescent="0.35">
      <c r="B10" t="s">
        <v>8</v>
      </c>
      <c r="C10" s="1">
        <v>0.1</v>
      </c>
      <c r="D10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0.1875</v>
      </c>
      <c r="E10" s="1">
        <f>COUNTIFS(InputTable[Why 1? (primary reason)],WhyTable[[#This Row],[Why reasons]])/COUNTA(InputTable[Why 1? (primary reason)])</f>
        <v>0.25</v>
      </c>
      <c r="F10" s="1">
        <f>COUNTIFS(InputTable[Why 2? (secondary reason)],WhyTable[[#This Row],[Why reasons]])/COUNTA(InputTable[Why 2? (secondary reason)])</f>
        <v>0</v>
      </c>
    </row>
    <row r="11" spans="2:6" x14ac:dyDescent="0.35">
      <c r="B11" t="s">
        <v>3</v>
      </c>
      <c r="C11" s="1">
        <v>0.1</v>
      </c>
      <c r="D11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6.25E-2</v>
      </c>
      <c r="E11" s="1">
        <f>COUNTIFS(InputTable[Why 1? (primary reason)],WhyTable[[#This Row],[Why reasons]])/COUNTA(InputTable[Why 1? (primary reason)])</f>
        <v>8.3333333333333329E-2</v>
      </c>
      <c r="F11" s="1">
        <f>COUNTIFS(InputTable[Why 2? (secondary reason)],WhyTable[[#This Row],[Why reasons]])/COUNTA(InputTable[Why 2? (secondary reason)])</f>
        <v>0</v>
      </c>
    </row>
    <row r="12" spans="2:6" x14ac:dyDescent="0.35">
      <c r="C12" s="1"/>
      <c r="D12" s="25"/>
      <c r="E12" s="25"/>
      <c r="F12" s="25"/>
    </row>
    <row r="13" spans="2:6" x14ac:dyDescent="0.35">
      <c r="C13" s="1"/>
      <c r="D13" s="1"/>
      <c r="E13" s="1"/>
      <c r="F13" s="1"/>
    </row>
    <row r="20" spans="2:6" x14ac:dyDescent="0.35">
      <c r="B20" t="s">
        <v>51</v>
      </c>
      <c r="C20" s="17">
        <v>3</v>
      </c>
    </row>
    <row r="23" spans="2:6" x14ac:dyDescent="0.35">
      <c r="E23" s="3"/>
      <c r="F23" s="3"/>
    </row>
    <row r="24" spans="2:6" x14ac:dyDescent="0.35">
      <c r="E24" s="2"/>
      <c r="F24" s="2"/>
    </row>
    <row r="27" spans="2:6" x14ac:dyDescent="0.35">
      <c r="C27" t="s">
        <v>24</v>
      </c>
      <c r="D27" s="3" t="s">
        <v>27</v>
      </c>
      <c r="E27" s="1"/>
      <c r="F27" s="1"/>
    </row>
    <row r="28" spans="2:6" x14ac:dyDescent="0.35">
      <c r="C28" t="s">
        <v>63</v>
      </c>
      <c r="D28" s="2" t="s">
        <v>29</v>
      </c>
      <c r="E28" s="1"/>
      <c r="F28" s="1"/>
    </row>
    <row r="29" spans="2:6" x14ac:dyDescent="0.35">
      <c r="D29" s="26"/>
      <c r="E29" s="1"/>
      <c r="F29" s="1"/>
    </row>
    <row r="30" spans="2:6" x14ac:dyDescent="0.35">
      <c r="B30" t="s">
        <v>38</v>
      </c>
      <c r="C30" t="s">
        <v>62</v>
      </c>
      <c r="D30" s="26" t="s">
        <v>64</v>
      </c>
    </row>
    <row r="31" spans="2:6" x14ac:dyDescent="0.35">
      <c r="B31" t="s">
        <v>39</v>
      </c>
      <c r="C31" s="1">
        <v>0.34</v>
      </c>
      <c r="D31" s="1">
        <f>COUNTIFS(InputTable[Feedback Status],FeedbackStatusTable[[#This Row],[Feedback Status]])/MAX(1,COUNTA(InputTable[Feedback Status]))</f>
        <v>0</v>
      </c>
    </row>
    <row r="32" spans="2:6" x14ac:dyDescent="0.35">
      <c r="B32" t="s">
        <v>40</v>
      </c>
      <c r="C32" s="1">
        <v>0.33</v>
      </c>
      <c r="D32" s="1">
        <f>COUNTIFS(InputTable[Feedback Status],FeedbackStatusTable[[#This Row],[Feedback Status]])/MAX(1,COUNTA(InputTable[Feedback Status]))</f>
        <v>1</v>
      </c>
    </row>
    <row r="33" spans="2:4" x14ac:dyDescent="0.35">
      <c r="B33" t="s">
        <v>41</v>
      </c>
      <c r="C33" s="1">
        <v>0.33</v>
      </c>
      <c r="D33" s="1">
        <f>COUNTIFS(InputTable[Feedback Status],FeedbackStatusTable[[#This Row],[Feedback Status]])/MAX(1,COUNTA(InputTable[Feedback Status]))</f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78C6-E9A9-43F3-ADCC-D247E9744951}">
  <dimension ref="A2:G48"/>
  <sheetViews>
    <sheetView workbookViewId="0">
      <selection activeCell="I35" sqref="I35"/>
    </sheetView>
  </sheetViews>
  <sheetFormatPr defaultRowHeight="14.5" x14ac:dyDescent="0.35"/>
  <cols>
    <col min="2" max="2" width="36.81640625" customWidth="1"/>
  </cols>
  <sheetData>
    <row r="2" spans="1:2" x14ac:dyDescent="0.35">
      <c r="A2" t="s">
        <v>72</v>
      </c>
    </row>
    <row r="3" spans="1:2" x14ac:dyDescent="0.35">
      <c r="A3" s="21" t="s">
        <v>9</v>
      </c>
      <c r="B3" s="22" t="s">
        <v>8</v>
      </c>
    </row>
    <row r="4" spans="1:2" x14ac:dyDescent="0.35">
      <c r="A4" s="23" t="s">
        <v>10</v>
      </c>
      <c r="B4" s="24" t="s">
        <v>8</v>
      </c>
    </row>
    <row r="5" spans="1:2" x14ac:dyDescent="0.35">
      <c r="A5" s="21" t="s">
        <v>11</v>
      </c>
      <c r="B5" s="22" t="s">
        <v>8</v>
      </c>
    </row>
    <row r="6" spans="1:2" x14ac:dyDescent="0.35">
      <c r="A6" s="23" t="s">
        <v>12</v>
      </c>
      <c r="B6" s="24" t="s">
        <v>5</v>
      </c>
    </row>
    <row r="7" spans="1:2" x14ac:dyDescent="0.35">
      <c r="A7" s="21" t="s">
        <v>13</v>
      </c>
      <c r="B7" s="22" t="s">
        <v>3</v>
      </c>
    </row>
    <row r="8" spans="1:2" x14ac:dyDescent="0.35">
      <c r="A8" s="23" t="s">
        <v>14</v>
      </c>
      <c r="B8" s="24" t="s">
        <v>3</v>
      </c>
    </row>
    <row r="9" spans="1:2" x14ac:dyDescent="0.35">
      <c r="A9" s="21" t="s">
        <v>15</v>
      </c>
      <c r="B9" s="22" t="s">
        <v>4</v>
      </c>
    </row>
    <row r="10" spans="1:2" x14ac:dyDescent="0.35">
      <c r="A10" s="23" t="s">
        <v>16</v>
      </c>
      <c r="B10" s="24" t="s">
        <v>7</v>
      </c>
    </row>
    <row r="11" spans="1:2" x14ac:dyDescent="0.35">
      <c r="A11" s="21" t="s">
        <v>17</v>
      </c>
      <c r="B11" s="22" t="s">
        <v>8</v>
      </c>
    </row>
    <row r="12" spans="1:2" x14ac:dyDescent="0.35">
      <c r="A12" s="23" t="s">
        <v>18</v>
      </c>
      <c r="B12" s="24" t="s">
        <v>6</v>
      </c>
    </row>
    <row r="17" spans="1:2" x14ac:dyDescent="0.35">
      <c r="A17" t="s">
        <v>73</v>
      </c>
    </row>
    <row r="18" spans="1:2" x14ac:dyDescent="0.35">
      <c r="A18" s="21" t="s">
        <v>9</v>
      </c>
      <c r="B18" s="22" t="s">
        <v>8</v>
      </c>
    </row>
    <row r="19" spans="1:2" x14ac:dyDescent="0.35">
      <c r="A19" s="23" t="s">
        <v>10</v>
      </c>
      <c r="B19" s="24" t="s">
        <v>5</v>
      </c>
    </row>
    <row r="20" spans="1:2" x14ac:dyDescent="0.35">
      <c r="A20" s="21" t="s">
        <v>11</v>
      </c>
      <c r="B20" s="22" t="s">
        <v>5</v>
      </c>
    </row>
    <row r="21" spans="1:2" x14ac:dyDescent="0.35">
      <c r="A21" s="23" t="s">
        <v>12</v>
      </c>
      <c r="B21" s="24" t="s">
        <v>5</v>
      </c>
    </row>
    <row r="22" spans="1:2" x14ac:dyDescent="0.35">
      <c r="A22" s="21" t="s">
        <v>13</v>
      </c>
      <c r="B22" s="22" t="s">
        <v>6</v>
      </c>
    </row>
    <row r="23" spans="1:2" x14ac:dyDescent="0.35">
      <c r="A23" s="23" t="s">
        <v>14</v>
      </c>
      <c r="B23" s="24" t="s">
        <v>3</v>
      </c>
    </row>
    <row r="24" spans="1:2" x14ac:dyDescent="0.35">
      <c r="A24" s="21" t="s">
        <v>15</v>
      </c>
      <c r="B24" s="22" t="s">
        <v>4</v>
      </c>
    </row>
    <row r="25" spans="1:2" x14ac:dyDescent="0.35">
      <c r="A25" s="23" t="s">
        <v>16</v>
      </c>
      <c r="B25" s="24" t="s">
        <v>7</v>
      </c>
    </row>
    <row r="26" spans="1:2" x14ac:dyDescent="0.35">
      <c r="A26" s="21" t="s">
        <v>17</v>
      </c>
      <c r="B26" s="22" t="s">
        <v>4</v>
      </c>
    </row>
    <row r="27" spans="1:2" x14ac:dyDescent="0.35">
      <c r="A27" s="23" t="s">
        <v>18</v>
      </c>
      <c r="B27" s="24" t="s">
        <v>6</v>
      </c>
    </row>
    <row r="35" spans="1:7" x14ac:dyDescent="0.35">
      <c r="A35" t="s">
        <v>74</v>
      </c>
    </row>
    <row r="37" spans="1:7" x14ac:dyDescent="0.35">
      <c r="A37" s="21" t="s">
        <v>9</v>
      </c>
      <c r="B37" s="22" t="s">
        <v>6</v>
      </c>
      <c r="C37" s="22" t="s">
        <v>5</v>
      </c>
      <c r="D37" s="19">
        <v>43466</v>
      </c>
      <c r="E37" s="19">
        <v>43497</v>
      </c>
      <c r="F37" s="19">
        <v>43511</v>
      </c>
      <c r="G37" s="19" t="s">
        <v>40</v>
      </c>
    </row>
    <row r="38" spans="1:7" x14ac:dyDescent="0.35">
      <c r="A38" s="23" t="s">
        <v>10</v>
      </c>
      <c r="B38" s="24" t="s">
        <v>8</v>
      </c>
      <c r="C38" s="24" t="s">
        <v>4</v>
      </c>
      <c r="D38" s="20">
        <v>43480</v>
      </c>
      <c r="E38" s="20">
        <v>43503</v>
      </c>
      <c r="F38" s="20"/>
      <c r="G38" s="20"/>
    </row>
    <row r="39" spans="1:7" x14ac:dyDescent="0.35">
      <c r="A39" s="21" t="s">
        <v>11</v>
      </c>
      <c r="B39" s="22" t="s">
        <v>8</v>
      </c>
      <c r="C39" s="22" t="s">
        <v>4</v>
      </c>
      <c r="D39" s="19"/>
      <c r="E39" s="19"/>
      <c r="F39" s="19"/>
      <c r="G39" s="19"/>
    </row>
    <row r="40" spans="1:7" x14ac:dyDescent="0.35">
      <c r="A40" s="23" t="s">
        <v>12</v>
      </c>
      <c r="B40" s="24" t="s">
        <v>6</v>
      </c>
      <c r="C40" s="24"/>
      <c r="D40" s="20"/>
      <c r="E40" s="20"/>
      <c r="F40" s="20"/>
      <c r="G40" s="20"/>
    </row>
    <row r="41" spans="1:7" x14ac:dyDescent="0.35">
      <c r="A41" s="21" t="s">
        <v>13</v>
      </c>
      <c r="B41" s="22" t="s">
        <v>6</v>
      </c>
      <c r="C41" s="22"/>
      <c r="D41" s="19"/>
      <c r="E41" s="19"/>
      <c r="F41" s="19"/>
      <c r="G41" s="19"/>
    </row>
    <row r="42" spans="1:7" x14ac:dyDescent="0.35">
      <c r="A42" s="23" t="s">
        <v>14</v>
      </c>
      <c r="B42" s="24" t="s">
        <v>5</v>
      </c>
      <c r="C42" s="24"/>
      <c r="D42" s="20"/>
      <c r="E42" s="20"/>
      <c r="F42" s="20"/>
      <c r="G42" s="20"/>
    </row>
    <row r="43" spans="1:7" x14ac:dyDescent="0.35">
      <c r="A43" s="21" t="s">
        <v>15</v>
      </c>
      <c r="B43" s="22" t="s">
        <v>3</v>
      </c>
      <c r="C43" s="22"/>
      <c r="D43" s="19">
        <v>43475</v>
      </c>
      <c r="E43" s="19">
        <v>43482</v>
      </c>
      <c r="F43" s="19"/>
      <c r="G43" s="19"/>
    </row>
    <row r="44" spans="1:7" x14ac:dyDescent="0.35">
      <c r="A44" s="23" t="s">
        <v>16</v>
      </c>
      <c r="B44" s="24" t="s">
        <v>7</v>
      </c>
      <c r="C44" s="24"/>
      <c r="D44" s="20"/>
      <c r="E44" s="20"/>
      <c r="F44" s="20"/>
      <c r="G44" s="20"/>
    </row>
    <row r="45" spans="1:7" x14ac:dyDescent="0.35">
      <c r="A45" s="21" t="s">
        <v>17</v>
      </c>
      <c r="B45" s="22" t="s">
        <v>7</v>
      </c>
      <c r="C45" s="22"/>
      <c r="D45" s="19"/>
      <c r="E45" s="19"/>
      <c r="F45" s="19"/>
      <c r="G45" s="19"/>
    </row>
    <row r="46" spans="1:7" x14ac:dyDescent="0.35">
      <c r="A46" s="23" t="s">
        <v>18</v>
      </c>
      <c r="B46" s="24" t="s">
        <v>7</v>
      </c>
      <c r="C46" s="24" t="s">
        <v>5</v>
      </c>
      <c r="D46" s="20"/>
      <c r="E46" s="20"/>
      <c r="F46" s="20"/>
      <c r="G46" s="20"/>
    </row>
    <row r="47" spans="1:7" x14ac:dyDescent="0.35">
      <c r="A47" s="21" t="s">
        <v>19</v>
      </c>
      <c r="B47" s="22" t="s">
        <v>6</v>
      </c>
      <c r="C47" s="22"/>
      <c r="D47" s="19"/>
      <c r="E47" s="19"/>
      <c r="F47" s="19"/>
      <c r="G47" s="19"/>
    </row>
    <row r="48" spans="1:7" x14ac:dyDescent="0.35">
      <c r="A48" s="23" t="s">
        <v>20</v>
      </c>
      <c r="B48" s="24" t="s">
        <v>8</v>
      </c>
      <c r="C48" s="24"/>
      <c r="D48" s="20"/>
      <c r="E48" s="20"/>
      <c r="F48" s="20"/>
      <c r="G48" s="20"/>
    </row>
  </sheetData>
  <dataValidations count="2">
    <dataValidation type="list" allowBlank="1" showInputMessage="1" showErrorMessage="1" sqref="B3:B12 B18:B27 B37:C48" xr:uid="{A72456EF-EABD-496D-82F7-2F7A6C84ACB3}">
      <formula1>WhyList</formula1>
    </dataValidation>
    <dataValidation type="list" allowBlank="1" showInputMessage="1" showErrorMessage="1" sqref="G37:G48" xr:uid="{26A20C45-7324-4B68-B2F6-F3A057161C7E}">
      <formula1>FeedbackStatusList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02A4-8E53-4741-BAD9-684FD6B634D9}">
  <dimension ref="A2:J206"/>
  <sheetViews>
    <sheetView zoomScale="120" zoomScaleNormal="120" workbookViewId="0">
      <selection activeCell="C8" sqref="C8"/>
    </sheetView>
  </sheetViews>
  <sheetFormatPr defaultRowHeight="14.5" x14ac:dyDescent="0.35"/>
  <cols>
    <col min="1" max="1" width="24.7265625" style="9" customWidth="1"/>
    <col min="2" max="2" width="11.36328125" customWidth="1"/>
    <col min="3" max="3" width="17.26953125" customWidth="1"/>
    <col min="4" max="4" width="19" customWidth="1"/>
    <col min="5" max="5" width="25" customWidth="1"/>
    <col min="10" max="10" width="10.08984375" bestFit="1" customWidth="1"/>
  </cols>
  <sheetData>
    <row r="2" spans="1:10" x14ac:dyDescent="0.35">
      <c r="A2" s="9" t="s">
        <v>53</v>
      </c>
      <c r="B2" s="10">
        <f>ROUND(MIN(InputTable[Committed or Started Date]),1)</f>
        <v>43466</v>
      </c>
    </row>
    <row r="3" spans="1:10" x14ac:dyDescent="0.35">
      <c r="A3" s="9" t="s">
        <v>54</v>
      </c>
      <c r="B3" s="10">
        <f>MAX(InputTable[Committed or Started Date],InputTable[Delivered Date],InputTable[Feedback Closed Date])</f>
        <v>43511</v>
      </c>
    </row>
    <row r="5" spans="1:10" x14ac:dyDescent="0.35">
      <c r="A5" s="9" t="s">
        <v>42</v>
      </c>
      <c r="B5" t="s">
        <v>55</v>
      </c>
      <c r="C5" t="s">
        <v>43</v>
      </c>
      <c r="D5" t="s">
        <v>44</v>
      </c>
      <c r="E5" t="s">
        <v>56</v>
      </c>
      <c r="F5" t="s">
        <v>52</v>
      </c>
    </row>
    <row r="6" spans="1:10" x14ac:dyDescent="0.35">
      <c r="A6" s="10">
        <f>DateMin - (WEEKDAY(DateMin)-1)</f>
        <v>43464</v>
      </c>
      <c r="B6" s="10">
        <f>IF(A6&lt;&gt;"",A6+6,"")</f>
        <v>43470</v>
      </c>
      <c r="C6" s="11">
        <f>IF(A6&lt;&gt;"",COUNTIFS(InputTable[Committed or Started Date],"&gt;="&amp;'Week Calculations'!A6, InputTable[Committed or Started Date],"&lt;"&amp;'Week Calculations'!A6+7),"")</f>
        <v>1</v>
      </c>
      <c r="D6" s="11">
        <f>IF(A6&lt;&gt;"",COUNTIFS(InputTable[Delivered Date],"&gt;="&amp;'Week Calculations'!A6, InputTable[Delivered Date],"&lt;"&amp;'Week Calculations'!A6+7),"")</f>
        <v>0</v>
      </c>
      <c r="E6" s="11">
        <f>IF(A6&lt;&gt;"",C6-D6,"")</f>
        <v>1</v>
      </c>
      <c r="F6" s="11">
        <f t="shared" ref="F6:F69" si="0">IF(A6&lt;&gt;"", PlannedLimit,"")</f>
        <v>3</v>
      </c>
      <c r="J6" s="9"/>
    </row>
    <row r="7" spans="1:10" x14ac:dyDescent="0.35">
      <c r="A7" s="10">
        <f t="shared" ref="A7:A38" si="1">IF(A6&lt;&gt;"",IF(A6+7&lt;DateMax+7, A6+7, ""),"")</f>
        <v>43471</v>
      </c>
      <c r="B7" s="10">
        <f t="shared" ref="B7:B70" si="2">IF(A7&lt;&gt;"",A7+6,"")</f>
        <v>43477</v>
      </c>
      <c r="C7" s="11">
        <f>IF(A7&lt;&gt;"",COUNTIFS(InputTable[Committed or Started Date],"&gt;="&amp;'Week Calculations'!A7, InputTable[Committed or Started Date],"&lt;"&amp;'Week Calculations'!A7+7),"")</f>
        <v>1</v>
      </c>
      <c r="D7" s="11">
        <f>IF(A7&lt;&gt;"",COUNTIFS(InputTable[Delivered Date],"&gt;="&amp;'Week Calculations'!A7, InputTable[Delivered Date],"&lt;"&amp;'Week Calculations'!A7+7),"")</f>
        <v>0</v>
      </c>
      <c r="E7" s="11">
        <f>IF(AND(E6&lt;&gt;"",C7&lt;&gt;""),E6+C7-D7,"")</f>
        <v>2</v>
      </c>
      <c r="F7" s="11">
        <f t="shared" si="0"/>
        <v>3</v>
      </c>
      <c r="J7" s="18">
        <f>COUNTA(B6:B206)</f>
        <v>201</v>
      </c>
    </row>
    <row r="8" spans="1:10" x14ac:dyDescent="0.35">
      <c r="A8" s="10">
        <f t="shared" si="1"/>
        <v>43478</v>
      </c>
      <c r="B8" s="10">
        <f t="shared" si="2"/>
        <v>43484</v>
      </c>
      <c r="C8" s="11">
        <f>IF(A8&lt;&gt;"",COUNTIFS(InputTable[Committed or Started Date],"&gt;="&amp;'Week Calculations'!A8, InputTable[Committed or Started Date],"&lt;"&amp;'Week Calculations'!A8+7),"")</f>
        <v>1</v>
      </c>
      <c r="D8" s="11">
        <f>IF(A8&lt;&gt;"",COUNTIFS(InputTable[Delivered Date],"&gt;="&amp;'Week Calculations'!A8, InputTable[Delivered Date],"&lt;"&amp;'Week Calculations'!A8+7),"")</f>
        <v>1</v>
      </c>
      <c r="E8" s="11">
        <f t="shared" ref="E8:E71" si="3">IF(AND(E7&lt;&gt;"",C8&lt;&gt;""),E7+C8-D8,"")</f>
        <v>2</v>
      </c>
      <c r="F8" s="11">
        <f t="shared" si="0"/>
        <v>3</v>
      </c>
    </row>
    <row r="9" spans="1:10" x14ac:dyDescent="0.35">
      <c r="A9" s="10">
        <f t="shared" si="1"/>
        <v>43485</v>
      </c>
      <c r="B9" s="10">
        <f t="shared" si="2"/>
        <v>43491</v>
      </c>
      <c r="C9" s="11">
        <f>IF(A9&lt;&gt;"",COUNTIFS(InputTable[Committed or Started Date],"&gt;="&amp;'Week Calculations'!A9, InputTable[Committed or Started Date],"&lt;"&amp;'Week Calculations'!A9+7),"")</f>
        <v>0</v>
      </c>
      <c r="D9" s="11">
        <f>IF(A9&lt;&gt;"",COUNTIFS(InputTable[Delivered Date],"&gt;="&amp;'Week Calculations'!A9, InputTable[Delivered Date],"&lt;"&amp;'Week Calculations'!A9+7),"")</f>
        <v>0</v>
      </c>
      <c r="E9" s="11">
        <f t="shared" si="3"/>
        <v>2</v>
      </c>
      <c r="F9" s="11">
        <f t="shared" si="0"/>
        <v>3</v>
      </c>
    </row>
    <row r="10" spans="1:10" x14ac:dyDescent="0.35">
      <c r="A10" s="10">
        <f t="shared" si="1"/>
        <v>43492</v>
      </c>
      <c r="B10" s="10">
        <f t="shared" si="2"/>
        <v>43498</v>
      </c>
      <c r="C10" s="11">
        <f>IF(A10&lt;&gt;"",COUNTIFS(InputTable[Committed or Started Date],"&gt;="&amp;'Week Calculations'!A10, InputTable[Committed or Started Date],"&lt;"&amp;'Week Calculations'!A10+7),"")</f>
        <v>0</v>
      </c>
      <c r="D10" s="11">
        <f>IF(A10&lt;&gt;"",COUNTIFS(InputTable[Delivered Date],"&gt;="&amp;'Week Calculations'!A10, InputTable[Delivered Date],"&lt;"&amp;'Week Calculations'!A10+7),"")</f>
        <v>1</v>
      </c>
      <c r="E10" s="11">
        <f t="shared" si="3"/>
        <v>1</v>
      </c>
      <c r="F10" s="11">
        <f t="shared" si="0"/>
        <v>3</v>
      </c>
    </row>
    <row r="11" spans="1:10" x14ac:dyDescent="0.35">
      <c r="A11" s="10">
        <f t="shared" si="1"/>
        <v>43499</v>
      </c>
      <c r="B11" s="10">
        <f t="shared" si="2"/>
        <v>43505</v>
      </c>
      <c r="C11" s="11">
        <f>IF(A11&lt;&gt;"",COUNTIFS(InputTable[Committed or Started Date],"&gt;="&amp;'Week Calculations'!A11, InputTable[Committed or Started Date],"&lt;"&amp;'Week Calculations'!A11+7),"")</f>
        <v>0</v>
      </c>
      <c r="D11" s="11">
        <f>IF(A11&lt;&gt;"",COUNTIFS(InputTable[Delivered Date],"&gt;="&amp;'Week Calculations'!A11, InputTable[Delivered Date],"&lt;"&amp;'Week Calculations'!A11+7),"")</f>
        <v>1</v>
      </c>
      <c r="E11" s="11">
        <f t="shared" si="3"/>
        <v>0</v>
      </c>
      <c r="F11" s="11">
        <f t="shared" si="0"/>
        <v>3</v>
      </c>
    </row>
    <row r="12" spans="1:10" x14ac:dyDescent="0.35">
      <c r="A12" s="10">
        <f t="shared" si="1"/>
        <v>43506</v>
      </c>
      <c r="B12" s="10">
        <f t="shared" si="2"/>
        <v>43512</v>
      </c>
      <c r="C12" s="11">
        <f>IF(A12&lt;&gt;"",COUNTIFS(InputTable[Committed or Started Date],"&gt;="&amp;'Week Calculations'!A12, InputTable[Committed or Started Date],"&lt;"&amp;'Week Calculations'!A12+7),"")</f>
        <v>0</v>
      </c>
      <c r="D12" s="11">
        <f>IF(A12&lt;&gt;"",COUNTIFS(InputTable[Delivered Date],"&gt;="&amp;'Week Calculations'!A12, InputTable[Delivered Date],"&lt;"&amp;'Week Calculations'!A12+7),"")</f>
        <v>0</v>
      </c>
      <c r="E12" s="11">
        <f t="shared" si="3"/>
        <v>0</v>
      </c>
      <c r="F12" s="11">
        <f t="shared" si="0"/>
        <v>3</v>
      </c>
    </row>
    <row r="13" spans="1:10" x14ac:dyDescent="0.35">
      <c r="A13" s="10">
        <f t="shared" si="1"/>
        <v>43513</v>
      </c>
      <c r="B13" s="10">
        <f t="shared" si="2"/>
        <v>43519</v>
      </c>
      <c r="C13" s="11">
        <f>IF(A13&lt;&gt;"",COUNTIFS(InputTable[Committed or Started Date],"&gt;="&amp;'Week Calculations'!A13, InputTable[Committed or Started Date],"&lt;"&amp;'Week Calculations'!A13+7),"")</f>
        <v>0</v>
      </c>
      <c r="D13" s="11">
        <f>IF(A13&lt;&gt;"",COUNTIFS(InputTable[Delivered Date],"&gt;="&amp;'Week Calculations'!A13, InputTable[Delivered Date],"&lt;"&amp;'Week Calculations'!A13+7),"")</f>
        <v>0</v>
      </c>
      <c r="E13" s="11">
        <f t="shared" si="3"/>
        <v>0</v>
      </c>
      <c r="F13" s="11">
        <f t="shared" si="0"/>
        <v>3</v>
      </c>
    </row>
    <row r="14" spans="1:10" x14ac:dyDescent="0.35">
      <c r="A14" s="10" t="str">
        <f t="shared" si="1"/>
        <v/>
      </c>
      <c r="B14" s="10" t="str">
        <f t="shared" si="2"/>
        <v/>
      </c>
      <c r="C14" s="11" t="str">
        <f>IF(A14&lt;&gt;"",COUNTIFS(InputTable[Committed or Started Date],"&gt;="&amp;'Week Calculations'!A14, InputTable[Committed or Started Date],"&lt;"&amp;'Week Calculations'!A14+7),"")</f>
        <v/>
      </c>
      <c r="D14" s="11" t="str">
        <f>IF(A14&lt;&gt;"",COUNTIFS(InputTable[Delivered Date],"&gt;="&amp;'Week Calculations'!A14, InputTable[Delivered Date],"&lt;"&amp;'Week Calculations'!A14+7),"")</f>
        <v/>
      </c>
      <c r="E14" s="11" t="str">
        <f t="shared" si="3"/>
        <v/>
      </c>
      <c r="F14" s="11" t="str">
        <f t="shared" si="0"/>
        <v/>
      </c>
    </row>
    <row r="15" spans="1:10" x14ac:dyDescent="0.35">
      <c r="A15" s="10" t="str">
        <f t="shared" si="1"/>
        <v/>
      </c>
      <c r="B15" s="10" t="str">
        <f t="shared" si="2"/>
        <v/>
      </c>
      <c r="C15" s="11" t="str">
        <f>IF(A15&lt;&gt;"",COUNTIFS(InputTable[Committed or Started Date],"&gt;="&amp;'Week Calculations'!A15, InputTable[Committed or Started Date],"&lt;"&amp;'Week Calculations'!A15+7),"")</f>
        <v/>
      </c>
      <c r="D15" s="11" t="str">
        <f>IF(A15&lt;&gt;"",COUNTIFS(InputTable[Delivered Date],"&gt;="&amp;'Week Calculations'!A15, InputTable[Delivered Date],"&lt;"&amp;'Week Calculations'!A15+7),"")</f>
        <v/>
      </c>
      <c r="E15" s="11" t="str">
        <f t="shared" si="3"/>
        <v/>
      </c>
      <c r="F15" s="11" t="str">
        <f t="shared" si="0"/>
        <v/>
      </c>
    </row>
    <row r="16" spans="1:10" x14ac:dyDescent="0.35">
      <c r="A16" s="10" t="str">
        <f t="shared" si="1"/>
        <v/>
      </c>
      <c r="B16" s="10" t="str">
        <f t="shared" si="2"/>
        <v/>
      </c>
      <c r="C16" s="11" t="str">
        <f>IF(A16&lt;&gt;"",COUNTIFS(InputTable[Committed or Started Date],"&gt;="&amp;'Week Calculations'!A16, InputTable[Committed or Started Date],"&lt;"&amp;'Week Calculations'!A16+7),"")</f>
        <v/>
      </c>
      <c r="D16" s="11" t="str">
        <f>IF(A16&lt;&gt;"",COUNTIFS(InputTable[Delivered Date],"&gt;="&amp;'Week Calculations'!A16, InputTable[Delivered Date],"&lt;"&amp;'Week Calculations'!A16+7),"")</f>
        <v/>
      </c>
      <c r="E16" s="11" t="str">
        <f t="shared" si="3"/>
        <v/>
      </c>
      <c r="F16" s="11" t="str">
        <f t="shared" si="0"/>
        <v/>
      </c>
    </row>
    <row r="17" spans="1:6" x14ac:dyDescent="0.35">
      <c r="A17" s="10" t="str">
        <f t="shared" si="1"/>
        <v/>
      </c>
      <c r="B17" s="10" t="str">
        <f t="shared" si="2"/>
        <v/>
      </c>
      <c r="C17" s="11" t="str">
        <f>IF(A17&lt;&gt;"",COUNTIFS(InputTable[Committed or Started Date],"&gt;="&amp;'Week Calculations'!A17, InputTable[Committed or Started Date],"&lt;"&amp;'Week Calculations'!A17+7),"")</f>
        <v/>
      </c>
      <c r="D17" s="11" t="str">
        <f>IF(A17&lt;&gt;"",COUNTIFS(InputTable[Delivered Date],"&gt;="&amp;'Week Calculations'!A17, InputTable[Delivered Date],"&lt;"&amp;'Week Calculations'!A17+7),"")</f>
        <v/>
      </c>
      <c r="E17" s="11" t="str">
        <f t="shared" si="3"/>
        <v/>
      </c>
      <c r="F17" s="11" t="str">
        <f t="shared" si="0"/>
        <v/>
      </c>
    </row>
    <row r="18" spans="1:6" x14ac:dyDescent="0.35">
      <c r="A18" s="10" t="str">
        <f t="shared" si="1"/>
        <v/>
      </c>
      <c r="B18" s="10" t="str">
        <f t="shared" si="2"/>
        <v/>
      </c>
      <c r="C18" s="11" t="str">
        <f>IF(A18&lt;&gt;"",COUNTIFS(InputTable[Committed or Started Date],"&gt;="&amp;'Week Calculations'!A18, InputTable[Committed or Started Date],"&lt;"&amp;'Week Calculations'!A18+7),"")</f>
        <v/>
      </c>
      <c r="D18" s="11" t="str">
        <f>IF(A18&lt;&gt;"",COUNTIFS(InputTable[Delivered Date],"&gt;="&amp;'Week Calculations'!A18, InputTable[Delivered Date],"&lt;"&amp;'Week Calculations'!A18+7),"")</f>
        <v/>
      </c>
      <c r="E18" s="11" t="str">
        <f t="shared" si="3"/>
        <v/>
      </c>
      <c r="F18" s="11" t="str">
        <f t="shared" si="0"/>
        <v/>
      </c>
    </row>
    <row r="19" spans="1:6" x14ac:dyDescent="0.35">
      <c r="A19" s="10" t="str">
        <f t="shared" si="1"/>
        <v/>
      </c>
      <c r="B19" s="10" t="str">
        <f t="shared" si="2"/>
        <v/>
      </c>
      <c r="C19" s="11" t="str">
        <f>IF(A19&lt;&gt;"",COUNTIFS(InputTable[Committed or Started Date],"&gt;="&amp;'Week Calculations'!A19, InputTable[Committed or Started Date],"&lt;"&amp;'Week Calculations'!A19+7),"")</f>
        <v/>
      </c>
      <c r="D19" s="11" t="str">
        <f>IF(A19&lt;&gt;"",COUNTIFS(InputTable[Delivered Date],"&gt;="&amp;'Week Calculations'!A19, InputTable[Delivered Date],"&lt;"&amp;'Week Calculations'!A19+7),"")</f>
        <v/>
      </c>
      <c r="E19" s="11" t="str">
        <f t="shared" si="3"/>
        <v/>
      </c>
      <c r="F19" s="11" t="str">
        <f t="shared" si="0"/>
        <v/>
      </c>
    </row>
    <row r="20" spans="1:6" x14ac:dyDescent="0.35">
      <c r="A20" s="10" t="str">
        <f t="shared" si="1"/>
        <v/>
      </c>
      <c r="B20" s="10" t="str">
        <f t="shared" si="2"/>
        <v/>
      </c>
      <c r="C20" s="11" t="str">
        <f>IF(A20&lt;&gt;"",COUNTIFS(InputTable[Committed or Started Date],"&gt;="&amp;'Week Calculations'!A20, InputTable[Committed or Started Date],"&lt;"&amp;'Week Calculations'!A20+7),"")</f>
        <v/>
      </c>
      <c r="D20" s="11" t="str">
        <f>IF(A20&lt;&gt;"",COUNTIFS(InputTable[Delivered Date],"&gt;="&amp;'Week Calculations'!A20, InputTable[Delivered Date],"&lt;"&amp;'Week Calculations'!A20+7),"")</f>
        <v/>
      </c>
      <c r="E20" s="11" t="str">
        <f t="shared" si="3"/>
        <v/>
      </c>
      <c r="F20" s="11" t="str">
        <f t="shared" si="0"/>
        <v/>
      </c>
    </row>
    <row r="21" spans="1:6" x14ac:dyDescent="0.35">
      <c r="A21" s="10" t="str">
        <f t="shared" si="1"/>
        <v/>
      </c>
      <c r="B21" s="10" t="str">
        <f t="shared" si="2"/>
        <v/>
      </c>
      <c r="C21" s="11" t="str">
        <f>IF(A21&lt;&gt;"",COUNTIFS(InputTable[Committed or Started Date],"&gt;="&amp;'Week Calculations'!A21, InputTable[Committed or Started Date],"&lt;"&amp;'Week Calculations'!A21+7),"")</f>
        <v/>
      </c>
      <c r="D21" s="11" t="str">
        <f>IF(A21&lt;&gt;"",COUNTIFS(InputTable[Delivered Date],"&gt;="&amp;'Week Calculations'!A21, InputTable[Delivered Date],"&lt;"&amp;'Week Calculations'!A21+7),"")</f>
        <v/>
      </c>
      <c r="E21" s="11" t="str">
        <f t="shared" si="3"/>
        <v/>
      </c>
      <c r="F21" s="11" t="str">
        <f t="shared" si="0"/>
        <v/>
      </c>
    </row>
    <row r="22" spans="1:6" x14ac:dyDescent="0.35">
      <c r="A22" s="10" t="str">
        <f t="shared" si="1"/>
        <v/>
      </c>
      <c r="B22" s="10" t="str">
        <f t="shared" si="2"/>
        <v/>
      </c>
      <c r="C22" s="11" t="str">
        <f>IF(A22&lt;&gt;"",COUNTIFS(InputTable[Committed or Started Date],"&gt;="&amp;'Week Calculations'!A22, InputTable[Committed or Started Date],"&lt;"&amp;'Week Calculations'!A22+7),"")</f>
        <v/>
      </c>
      <c r="D22" s="11" t="str">
        <f>IF(A22&lt;&gt;"",COUNTIFS(InputTable[Delivered Date],"&gt;="&amp;'Week Calculations'!A22, InputTable[Delivered Date],"&lt;"&amp;'Week Calculations'!A22+7),"")</f>
        <v/>
      </c>
      <c r="E22" s="11" t="str">
        <f t="shared" si="3"/>
        <v/>
      </c>
      <c r="F22" s="11" t="str">
        <f t="shared" si="0"/>
        <v/>
      </c>
    </row>
    <row r="23" spans="1:6" x14ac:dyDescent="0.35">
      <c r="A23" s="10" t="str">
        <f t="shared" si="1"/>
        <v/>
      </c>
      <c r="B23" s="10" t="str">
        <f t="shared" si="2"/>
        <v/>
      </c>
      <c r="C23" s="11" t="str">
        <f>IF(A23&lt;&gt;"",COUNTIFS(InputTable[Committed or Started Date],"&gt;="&amp;'Week Calculations'!A23, InputTable[Committed or Started Date],"&lt;"&amp;'Week Calculations'!A23+7),"")</f>
        <v/>
      </c>
      <c r="D23" s="11" t="str">
        <f>IF(A23&lt;&gt;"",COUNTIFS(InputTable[Delivered Date],"&gt;="&amp;'Week Calculations'!A23, InputTable[Delivered Date],"&lt;"&amp;'Week Calculations'!A23+7),"")</f>
        <v/>
      </c>
      <c r="E23" s="11" t="str">
        <f t="shared" si="3"/>
        <v/>
      </c>
      <c r="F23" s="11" t="str">
        <f t="shared" si="0"/>
        <v/>
      </c>
    </row>
    <row r="24" spans="1:6" x14ac:dyDescent="0.35">
      <c r="A24" s="10" t="str">
        <f t="shared" si="1"/>
        <v/>
      </c>
      <c r="B24" s="10" t="str">
        <f t="shared" si="2"/>
        <v/>
      </c>
      <c r="C24" s="11" t="str">
        <f>IF(A24&lt;&gt;"",COUNTIFS(InputTable[Committed or Started Date],"&gt;="&amp;'Week Calculations'!A24, InputTable[Committed or Started Date],"&lt;"&amp;'Week Calculations'!A24+7),"")</f>
        <v/>
      </c>
      <c r="D24" s="11" t="str">
        <f>IF(A24&lt;&gt;"",COUNTIFS(InputTable[Delivered Date],"&gt;="&amp;'Week Calculations'!A24, InputTable[Delivered Date],"&lt;"&amp;'Week Calculations'!A24+7),"")</f>
        <v/>
      </c>
      <c r="E24" s="11" t="str">
        <f t="shared" si="3"/>
        <v/>
      </c>
      <c r="F24" s="11" t="str">
        <f t="shared" si="0"/>
        <v/>
      </c>
    </row>
    <row r="25" spans="1:6" x14ac:dyDescent="0.35">
      <c r="A25" s="10" t="str">
        <f t="shared" si="1"/>
        <v/>
      </c>
      <c r="B25" s="10" t="str">
        <f t="shared" si="2"/>
        <v/>
      </c>
      <c r="C25" s="11" t="str">
        <f>IF(A25&lt;&gt;"",COUNTIFS(InputTable[Committed or Started Date],"&gt;="&amp;'Week Calculations'!A25, InputTable[Committed or Started Date],"&lt;"&amp;'Week Calculations'!A25+7),"")</f>
        <v/>
      </c>
      <c r="D25" s="11" t="str">
        <f>IF(A25&lt;&gt;"",COUNTIFS(InputTable[Delivered Date],"&gt;="&amp;'Week Calculations'!A25, InputTable[Delivered Date],"&lt;"&amp;'Week Calculations'!A25+7),"")</f>
        <v/>
      </c>
      <c r="E25" s="11" t="str">
        <f t="shared" si="3"/>
        <v/>
      </c>
      <c r="F25" s="11" t="str">
        <f t="shared" si="0"/>
        <v/>
      </c>
    </row>
    <row r="26" spans="1:6" x14ac:dyDescent="0.35">
      <c r="A26" s="10" t="str">
        <f t="shared" si="1"/>
        <v/>
      </c>
      <c r="B26" s="10" t="str">
        <f t="shared" si="2"/>
        <v/>
      </c>
      <c r="C26" s="11" t="str">
        <f>IF(A26&lt;&gt;"",COUNTIFS(InputTable[Committed or Started Date],"&gt;="&amp;'Week Calculations'!A26, InputTable[Committed or Started Date],"&lt;"&amp;'Week Calculations'!A26+7),"")</f>
        <v/>
      </c>
      <c r="D26" s="11" t="str">
        <f>IF(A26&lt;&gt;"",COUNTIFS(InputTable[Delivered Date],"&gt;="&amp;'Week Calculations'!A26, InputTable[Delivered Date],"&lt;"&amp;'Week Calculations'!A26+7),"")</f>
        <v/>
      </c>
      <c r="E26" s="11" t="str">
        <f t="shared" si="3"/>
        <v/>
      </c>
      <c r="F26" s="11" t="str">
        <f t="shared" si="0"/>
        <v/>
      </c>
    </row>
    <row r="27" spans="1:6" x14ac:dyDescent="0.35">
      <c r="A27" s="10" t="str">
        <f t="shared" si="1"/>
        <v/>
      </c>
      <c r="B27" s="10" t="str">
        <f t="shared" si="2"/>
        <v/>
      </c>
      <c r="C27" s="11" t="str">
        <f>IF(A27&lt;&gt;"",COUNTIFS(InputTable[Committed or Started Date],"&gt;="&amp;'Week Calculations'!A27, InputTable[Committed or Started Date],"&lt;"&amp;'Week Calculations'!A27+7),"")</f>
        <v/>
      </c>
      <c r="D27" s="11" t="str">
        <f>IF(A27&lt;&gt;"",COUNTIFS(InputTable[Delivered Date],"&gt;="&amp;'Week Calculations'!A27, InputTable[Delivered Date],"&lt;"&amp;'Week Calculations'!A27+7),"")</f>
        <v/>
      </c>
      <c r="E27" s="11" t="str">
        <f t="shared" si="3"/>
        <v/>
      </c>
      <c r="F27" s="11" t="str">
        <f t="shared" si="0"/>
        <v/>
      </c>
    </row>
    <row r="28" spans="1:6" x14ac:dyDescent="0.35">
      <c r="A28" s="10" t="str">
        <f t="shared" si="1"/>
        <v/>
      </c>
      <c r="B28" s="10" t="str">
        <f t="shared" si="2"/>
        <v/>
      </c>
      <c r="C28" s="11" t="str">
        <f>IF(A28&lt;&gt;"",COUNTIFS(InputTable[Committed or Started Date],"&gt;="&amp;'Week Calculations'!A28, InputTable[Committed or Started Date],"&lt;"&amp;'Week Calculations'!A28+7),"")</f>
        <v/>
      </c>
      <c r="D28" s="11" t="str">
        <f>IF(A28&lt;&gt;"",COUNTIFS(InputTable[Delivered Date],"&gt;="&amp;'Week Calculations'!A28, InputTable[Delivered Date],"&lt;"&amp;'Week Calculations'!A28+7),"")</f>
        <v/>
      </c>
      <c r="E28" s="11" t="str">
        <f t="shared" si="3"/>
        <v/>
      </c>
      <c r="F28" s="11" t="str">
        <f t="shared" si="0"/>
        <v/>
      </c>
    </row>
    <row r="29" spans="1:6" x14ac:dyDescent="0.35">
      <c r="A29" s="10" t="str">
        <f t="shared" si="1"/>
        <v/>
      </c>
      <c r="B29" s="10" t="str">
        <f t="shared" si="2"/>
        <v/>
      </c>
      <c r="C29" s="11" t="str">
        <f>IF(A29&lt;&gt;"",COUNTIFS(InputTable[Committed or Started Date],"&gt;="&amp;'Week Calculations'!A29, InputTable[Committed or Started Date],"&lt;"&amp;'Week Calculations'!A29+7),"")</f>
        <v/>
      </c>
      <c r="D29" s="11" t="str">
        <f>IF(A29&lt;&gt;"",COUNTIFS(InputTable[Delivered Date],"&gt;="&amp;'Week Calculations'!A29, InputTable[Delivered Date],"&lt;"&amp;'Week Calculations'!A29+7),"")</f>
        <v/>
      </c>
      <c r="E29" s="11" t="str">
        <f t="shared" si="3"/>
        <v/>
      </c>
      <c r="F29" s="11" t="str">
        <f t="shared" si="0"/>
        <v/>
      </c>
    </row>
    <row r="30" spans="1:6" x14ac:dyDescent="0.35">
      <c r="A30" s="10" t="str">
        <f t="shared" si="1"/>
        <v/>
      </c>
      <c r="B30" s="10" t="str">
        <f t="shared" si="2"/>
        <v/>
      </c>
      <c r="C30" s="11" t="str">
        <f>IF(A30&lt;&gt;"",COUNTIFS(InputTable[Committed or Started Date],"&gt;="&amp;'Week Calculations'!A30, InputTable[Committed or Started Date],"&lt;"&amp;'Week Calculations'!A30+7),"")</f>
        <v/>
      </c>
      <c r="D30" s="11" t="str">
        <f>IF(A30&lt;&gt;"",COUNTIFS(InputTable[Delivered Date],"&gt;="&amp;'Week Calculations'!A30, InputTable[Delivered Date],"&lt;"&amp;'Week Calculations'!A30+7),"")</f>
        <v/>
      </c>
      <c r="E30" s="11" t="str">
        <f t="shared" si="3"/>
        <v/>
      </c>
      <c r="F30" s="11" t="str">
        <f t="shared" si="0"/>
        <v/>
      </c>
    </row>
    <row r="31" spans="1:6" x14ac:dyDescent="0.35">
      <c r="A31" s="10" t="str">
        <f t="shared" si="1"/>
        <v/>
      </c>
      <c r="B31" s="10" t="str">
        <f t="shared" si="2"/>
        <v/>
      </c>
      <c r="C31" s="11" t="str">
        <f>IF(A31&lt;&gt;"",COUNTIFS(InputTable[Committed or Started Date],"&gt;="&amp;'Week Calculations'!A31, InputTable[Committed or Started Date],"&lt;"&amp;'Week Calculations'!A31+7),"")</f>
        <v/>
      </c>
      <c r="D31" s="11" t="str">
        <f>IF(A31&lt;&gt;"",COUNTIFS(InputTable[Delivered Date],"&gt;="&amp;'Week Calculations'!A31, InputTable[Delivered Date],"&lt;"&amp;'Week Calculations'!A31+7),"")</f>
        <v/>
      </c>
      <c r="E31" s="11" t="str">
        <f t="shared" si="3"/>
        <v/>
      </c>
      <c r="F31" s="11" t="str">
        <f t="shared" si="0"/>
        <v/>
      </c>
    </row>
    <row r="32" spans="1:6" x14ac:dyDescent="0.35">
      <c r="A32" s="10" t="str">
        <f t="shared" si="1"/>
        <v/>
      </c>
      <c r="B32" s="10" t="str">
        <f t="shared" si="2"/>
        <v/>
      </c>
      <c r="C32" s="11" t="str">
        <f>IF(A32&lt;&gt;"",COUNTIFS(InputTable[Committed or Started Date],"&gt;="&amp;'Week Calculations'!A32, InputTable[Committed or Started Date],"&lt;"&amp;'Week Calculations'!A32+7),"")</f>
        <v/>
      </c>
      <c r="D32" s="11" t="str">
        <f>IF(A32&lt;&gt;"",COUNTIFS(InputTable[Delivered Date],"&gt;="&amp;'Week Calculations'!A32, InputTable[Delivered Date],"&lt;"&amp;'Week Calculations'!A32+7),"")</f>
        <v/>
      </c>
      <c r="E32" s="11" t="str">
        <f t="shared" si="3"/>
        <v/>
      </c>
      <c r="F32" s="11" t="str">
        <f t="shared" si="0"/>
        <v/>
      </c>
    </row>
    <row r="33" spans="1:6" x14ac:dyDescent="0.35">
      <c r="A33" s="10" t="str">
        <f t="shared" si="1"/>
        <v/>
      </c>
      <c r="B33" s="10" t="str">
        <f t="shared" si="2"/>
        <v/>
      </c>
      <c r="C33" s="11" t="str">
        <f>IF(A33&lt;&gt;"",COUNTIFS(InputTable[Committed or Started Date],"&gt;="&amp;'Week Calculations'!A33, InputTable[Committed or Started Date],"&lt;"&amp;'Week Calculations'!A33+7),"")</f>
        <v/>
      </c>
      <c r="D33" s="11" t="str">
        <f>IF(A33&lt;&gt;"",COUNTIFS(InputTable[Delivered Date],"&gt;="&amp;'Week Calculations'!A33, InputTable[Delivered Date],"&lt;"&amp;'Week Calculations'!A33+7),"")</f>
        <v/>
      </c>
      <c r="E33" s="11" t="str">
        <f t="shared" si="3"/>
        <v/>
      </c>
      <c r="F33" s="11" t="str">
        <f t="shared" si="0"/>
        <v/>
      </c>
    </row>
    <row r="34" spans="1:6" x14ac:dyDescent="0.35">
      <c r="A34" s="10" t="str">
        <f t="shared" si="1"/>
        <v/>
      </c>
      <c r="B34" s="10" t="str">
        <f t="shared" si="2"/>
        <v/>
      </c>
      <c r="C34" s="11" t="str">
        <f>IF(A34&lt;&gt;"",COUNTIFS(InputTable[Committed or Started Date],"&gt;="&amp;'Week Calculations'!A34, InputTable[Committed or Started Date],"&lt;"&amp;'Week Calculations'!A34+7),"")</f>
        <v/>
      </c>
      <c r="D34" s="11" t="str">
        <f>IF(A34&lt;&gt;"",COUNTIFS(InputTable[Delivered Date],"&gt;="&amp;'Week Calculations'!A34, InputTable[Delivered Date],"&lt;"&amp;'Week Calculations'!A34+7),"")</f>
        <v/>
      </c>
      <c r="E34" s="11" t="str">
        <f t="shared" si="3"/>
        <v/>
      </c>
      <c r="F34" s="11" t="str">
        <f t="shared" si="0"/>
        <v/>
      </c>
    </row>
    <row r="35" spans="1:6" x14ac:dyDescent="0.35">
      <c r="A35" s="10" t="str">
        <f t="shared" si="1"/>
        <v/>
      </c>
      <c r="B35" s="10" t="str">
        <f t="shared" si="2"/>
        <v/>
      </c>
      <c r="C35" s="11" t="str">
        <f>IF(A35&lt;&gt;"",COUNTIFS(InputTable[Committed or Started Date],"&gt;="&amp;'Week Calculations'!A35, InputTable[Committed or Started Date],"&lt;"&amp;'Week Calculations'!A35+7),"")</f>
        <v/>
      </c>
      <c r="D35" s="11" t="str">
        <f>IF(A35&lt;&gt;"",COUNTIFS(InputTable[Delivered Date],"&gt;="&amp;'Week Calculations'!A35, InputTable[Delivered Date],"&lt;"&amp;'Week Calculations'!A35+7),"")</f>
        <v/>
      </c>
      <c r="E35" s="11" t="str">
        <f t="shared" si="3"/>
        <v/>
      </c>
      <c r="F35" s="11" t="str">
        <f t="shared" si="0"/>
        <v/>
      </c>
    </row>
    <row r="36" spans="1:6" x14ac:dyDescent="0.35">
      <c r="A36" s="10" t="str">
        <f t="shared" si="1"/>
        <v/>
      </c>
      <c r="B36" s="10" t="str">
        <f t="shared" si="2"/>
        <v/>
      </c>
      <c r="C36" s="11" t="str">
        <f>IF(A36&lt;&gt;"",COUNTIFS(InputTable[Committed or Started Date],"&gt;="&amp;'Week Calculations'!A36, InputTable[Committed or Started Date],"&lt;"&amp;'Week Calculations'!A36+7),"")</f>
        <v/>
      </c>
      <c r="D36" s="11" t="str">
        <f>IF(A36&lt;&gt;"",COUNTIFS(InputTable[Delivered Date],"&gt;="&amp;'Week Calculations'!A36, InputTable[Delivered Date],"&lt;"&amp;'Week Calculations'!A36+7),"")</f>
        <v/>
      </c>
      <c r="E36" s="11" t="str">
        <f t="shared" si="3"/>
        <v/>
      </c>
      <c r="F36" s="11" t="str">
        <f t="shared" si="0"/>
        <v/>
      </c>
    </row>
    <row r="37" spans="1:6" x14ac:dyDescent="0.35">
      <c r="A37" s="10" t="str">
        <f t="shared" si="1"/>
        <v/>
      </c>
      <c r="B37" s="10" t="str">
        <f t="shared" si="2"/>
        <v/>
      </c>
      <c r="C37" s="11" t="str">
        <f>IF(A37&lt;&gt;"",COUNTIFS(InputTable[Committed or Started Date],"&gt;="&amp;'Week Calculations'!A37, InputTable[Committed or Started Date],"&lt;"&amp;'Week Calculations'!A37+7),"")</f>
        <v/>
      </c>
      <c r="D37" s="11" t="str">
        <f>IF(A37&lt;&gt;"",COUNTIFS(InputTable[Delivered Date],"&gt;="&amp;'Week Calculations'!A37, InputTable[Delivered Date],"&lt;"&amp;'Week Calculations'!A37+7),"")</f>
        <v/>
      </c>
      <c r="E37" s="11" t="str">
        <f t="shared" si="3"/>
        <v/>
      </c>
      <c r="F37" s="11" t="str">
        <f t="shared" si="0"/>
        <v/>
      </c>
    </row>
    <row r="38" spans="1:6" x14ac:dyDescent="0.35">
      <c r="A38" s="10" t="str">
        <f t="shared" si="1"/>
        <v/>
      </c>
      <c r="B38" s="10" t="str">
        <f t="shared" si="2"/>
        <v/>
      </c>
      <c r="C38" s="11" t="str">
        <f>IF(A38&lt;&gt;"",COUNTIFS(InputTable[Committed or Started Date],"&gt;="&amp;'Week Calculations'!A38, InputTable[Committed or Started Date],"&lt;"&amp;'Week Calculations'!A38+7),"")</f>
        <v/>
      </c>
      <c r="D38" s="11" t="str">
        <f>IF(A38&lt;&gt;"",COUNTIFS(InputTable[Delivered Date],"&gt;="&amp;'Week Calculations'!A38, InputTable[Delivered Date],"&lt;"&amp;'Week Calculations'!A38+7),"")</f>
        <v/>
      </c>
      <c r="E38" s="11" t="str">
        <f t="shared" si="3"/>
        <v/>
      </c>
      <c r="F38" s="11" t="str">
        <f t="shared" si="0"/>
        <v/>
      </c>
    </row>
    <row r="39" spans="1:6" x14ac:dyDescent="0.35">
      <c r="A39" s="10" t="str">
        <f t="shared" ref="A39:A70" si="4">IF(A38&lt;&gt;"",IF(A38+7&lt;DateMax+7, A38+7, ""),"")</f>
        <v/>
      </c>
      <c r="B39" s="10" t="str">
        <f t="shared" si="2"/>
        <v/>
      </c>
      <c r="C39" s="11" t="str">
        <f>IF(A39&lt;&gt;"",COUNTIFS(InputTable[Committed or Started Date],"&gt;="&amp;'Week Calculations'!A39, InputTable[Committed or Started Date],"&lt;"&amp;'Week Calculations'!A39+7),"")</f>
        <v/>
      </c>
      <c r="D39" s="11" t="str">
        <f>IF(A39&lt;&gt;"",COUNTIFS(InputTable[Delivered Date],"&gt;="&amp;'Week Calculations'!A39, InputTable[Delivered Date],"&lt;"&amp;'Week Calculations'!A39+7),"")</f>
        <v/>
      </c>
      <c r="E39" s="11" t="str">
        <f t="shared" si="3"/>
        <v/>
      </c>
      <c r="F39" s="11" t="str">
        <f t="shared" si="0"/>
        <v/>
      </c>
    </row>
    <row r="40" spans="1:6" x14ac:dyDescent="0.35">
      <c r="A40" s="10" t="str">
        <f t="shared" si="4"/>
        <v/>
      </c>
      <c r="B40" s="10" t="str">
        <f t="shared" si="2"/>
        <v/>
      </c>
      <c r="C40" s="11" t="str">
        <f>IF(A40&lt;&gt;"",COUNTIFS(InputTable[Committed or Started Date],"&gt;="&amp;'Week Calculations'!A40, InputTable[Committed or Started Date],"&lt;"&amp;'Week Calculations'!A40+7),"")</f>
        <v/>
      </c>
      <c r="D40" s="11" t="str">
        <f>IF(A40&lt;&gt;"",COUNTIFS(InputTable[Delivered Date],"&gt;="&amp;'Week Calculations'!A40, InputTable[Delivered Date],"&lt;"&amp;'Week Calculations'!A40+7),"")</f>
        <v/>
      </c>
      <c r="E40" s="11" t="str">
        <f t="shared" si="3"/>
        <v/>
      </c>
      <c r="F40" s="11" t="str">
        <f t="shared" si="0"/>
        <v/>
      </c>
    </row>
    <row r="41" spans="1:6" x14ac:dyDescent="0.35">
      <c r="A41" s="10" t="str">
        <f t="shared" si="4"/>
        <v/>
      </c>
      <c r="B41" s="10" t="str">
        <f t="shared" si="2"/>
        <v/>
      </c>
      <c r="C41" s="11" t="str">
        <f>IF(A41&lt;&gt;"",COUNTIFS(InputTable[Committed or Started Date],"&gt;="&amp;'Week Calculations'!A41, InputTable[Committed or Started Date],"&lt;"&amp;'Week Calculations'!A41+7),"")</f>
        <v/>
      </c>
      <c r="D41" s="11" t="str">
        <f>IF(A41&lt;&gt;"",COUNTIFS(InputTable[Delivered Date],"&gt;="&amp;'Week Calculations'!A41, InputTable[Delivered Date],"&lt;"&amp;'Week Calculations'!A41+7),"")</f>
        <v/>
      </c>
      <c r="E41" s="11" t="str">
        <f t="shared" si="3"/>
        <v/>
      </c>
      <c r="F41" s="11" t="str">
        <f t="shared" si="0"/>
        <v/>
      </c>
    </row>
    <row r="42" spans="1:6" x14ac:dyDescent="0.35">
      <c r="A42" s="10" t="str">
        <f t="shared" si="4"/>
        <v/>
      </c>
      <c r="B42" s="10" t="str">
        <f t="shared" si="2"/>
        <v/>
      </c>
      <c r="C42" s="11" t="str">
        <f>IF(A42&lt;&gt;"",COUNTIFS(InputTable[Committed or Started Date],"&gt;="&amp;'Week Calculations'!A42, InputTable[Committed or Started Date],"&lt;"&amp;'Week Calculations'!A42+7),"")</f>
        <v/>
      </c>
      <c r="D42" s="11" t="str">
        <f>IF(A42&lt;&gt;"",COUNTIFS(InputTable[Delivered Date],"&gt;="&amp;'Week Calculations'!A42, InputTable[Delivered Date],"&lt;"&amp;'Week Calculations'!A42+7),"")</f>
        <v/>
      </c>
      <c r="E42" s="11" t="str">
        <f t="shared" si="3"/>
        <v/>
      </c>
      <c r="F42" s="11" t="str">
        <f t="shared" si="0"/>
        <v/>
      </c>
    </row>
    <row r="43" spans="1:6" x14ac:dyDescent="0.35">
      <c r="A43" s="10" t="str">
        <f t="shared" si="4"/>
        <v/>
      </c>
      <c r="B43" s="10" t="str">
        <f t="shared" si="2"/>
        <v/>
      </c>
      <c r="C43" s="11" t="str">
        <f>IF(A43&lt;&gt;"",COUNTIFS(InputTable[Committed or Started Date],"&gt;="&amp;'Week Calculations'!A43, InputTable[Committed or Started Date],"&lt;"&amp;'Week Calculations'!A43+7),"")</f>
        <v/>
      </c>
      <c r="D43" s="11" t="str">
        <f>IF(A43&lt;&gt;"",COUNTIFS(InputTable[Delivered Date],"&gt;="&amp;'Week Calculations'!A43, InputTable[Delivered Date],"&lt;"&amp;'Week Calculations'!A43+7),"")</f>
        <v/>
      </c>
      <c r="E43" s="11" t="str">
        <f t="shared" si="3"/>
        <v/>
      </c>
      <c r="F43" s="11" t="str">
        <f t="shared" si="0"/>
        <v/>
      </c>
    </row>
    <row r="44" spans="1:6" x14ac:dyDescent="0.35">
      <c r="A44" s="10" t="str">
        <f t="shared" si="4"/>
        <v/>
      </c>
      <c r="B44" s="10" t="str">
        <f t="shared" si="2"/>
        <v/>
      </c>
      <c r="C44" s="11" t="str">
        <f>IF(A44&lt;&gt;"",COUNTIFS(InputTable[Committed or Started Date],"&gt;="&amp;'Week Calculations'!A44, InputTable[Committed or Started Date],"&lt;"&amp;'Week Calculations'!A44+7),"")</f>
        <v/>
      </c>
      <c r="D44" s="11" t="str">
        <f>IF(A44&lt;&gt;"",COUNTIFS(InputTable[Delivered Date],"&gt;="&amp;'Week Calculations'!A44, InputTable[Delivered Date],"&lt;"&amp;'Week Calculations'!A44+7),"")</f>
        <v/>
      </c>
      <c r="E44" s="11" t="str">
        <f t="shared" si="3"/>
        <v/>
      </c>
      <c r="F44" s="11" t="str">
        <f t="shared" si="0"/>
        <v/>
      </c>
    </row>
    <row r="45" spans="1:6" x14ac:dyDescent="0.35">
      <c r="A45" s="10" t="str">
        <f t="shared" si="4"/>
        <v/>
      </c>
      <c r="B45" s="10" t="str">
        <f t="shared" si="2"/>
        <v/>
      </c>
      <c r="C45" s="11" t="str">
        <f>IF(A45&lt;&gt;"",COUNTIFS(InputTable[Committed or Started Date],"&gt;="&amp;'Week Calculations'!A45, InputTable[Committed or Started Date],"&lt;"&amp;'Week Calculations'!A45+7),"")</f>
        <v/>
      </c>
      <c r="D45" s="11" t="str">
        <f>IF(A45&lt;&gt;"",COUNTIFS(InputTable[Delivered Date],"&gt;="&amp;'Week Calculations'!A45, InputTable[Delivered Date],"&lt;"&amp;'Week Calculations'!A45+7),"")</f>
        <v/>
      </c>
      <c r="E45" s="11" t="str">
        <f t="shared" si="3"/>
        <v/>
      </c>
      <c r="F45" s="11" t="str">
        <f t="shared" si="0"/>
        <v/>
      </c>
    </row>
    <row r="46" spans="1:6" x14ac:dyDescent="0.35">
      <c r="A46" s="10" t="str">
        <f t="shared" si="4"/>
        <v/>
      </c>
      <c r="B46" s="10" t="str">
        <f t="shared" si="2"/>
        <v/>
      </c>
      <c r="C46" s="11" t="str">
        <f>IF(A46&lt;&gt;"",COUNTIFS(InputTable[Committed or Started Date],"&gt;="&amp;'Week Calculations'!A46, InputTable[Committed or Started Date],"&lt;"&amp;'Week Calculations'!A46+7),"")</f>
        <v/>
      </c>
      <c r="D46" s="11" t="str">
        <f>IF(A46&lt;&gt;"",COUNTIFS(InputTable[Delivered Date],"&gt;="&amp;'Week Calculations'!A46, InputTable[Delivered Date],"&lt;"&amp;'Week Calculations'!A46+7),"")</f>
        <v/>
      </c>
      <c r="E46" s="11" t="str">
        <f t="shared" si="3"/>
        <v/>
      </c>
      <c r="F46" s="11" t="str">
        <f t="shared" si="0"/>
        <v/>
      </c>
    </row>
    <row r="47" spans="1:6" x14ac:dyDescent="0.35">
      <c r="A47" s="10" t="str">
        <f t="shared" si="4"/>
        <v/>
      </c>
      <c r="B47" s="10" t="str">
        <f t="shared" si="2"/>
        <v/>
      </c>
      <c r="C47" s="11" t="str">
        <f>IF(A47&lt;&gt;"",COUNTIFS(InputTable[Committed or Started Date],"&gt;="&amp;'Week Calculations'!A47, InputTable[Committed or Started Date],"&lt;"&amp;'Week Calculations'!A47+7),"")</f>
        <v/>
      </c>
      <c r="D47" s="11" t="str">
        <f>IF(A47&lt;&gt;"",COUNTIFS(InputTable[Delivered Date],"&gt;="&amp;'Week Calculations'!A47, InputTable[Delivered Date],"&lt;"&amp;'Week Calculations'!A47+7),"")</f>
        <v/>
      </c>
      <c r="E47" s="11" t="str">
        <f t="shared" si="3"/>
        <v/>
      </c>
      <c r="F47" s="11" t="str">
        <f t="shared" si="0"/>
        <v/>
      </c>
    </row>
    <row r="48" spans="1:6" x14ac:dyDescent="0.35">
      <c r="A48" s="10" t="str">
        <f t="shared" si="4"/>
        <v/>
      </c>
      <c r="B48" s="10" t="str">
        <f t="shared" si="2"/>
        <v/>
      </c>
      <c r="C48" s="11" t="str">
        <f>IF(A48&lt;&gt;"",COUNTIFS(InputTable[Committed or Started Date],"&gt;="&amp;'Week Calculations'!A48, InputTable[Committed or Started Date],"&lt;"&amp;'Week Calculations'!A48+7),"")</f>
        <v/>
      </c>
      <c r="D48" s="11" t="str">
        <f>IF(A48&lt;&gt;"",COUNTIFS(InputTable[Delivered Date],"&gt;="&amp;'Week Calculations'!A48, InputTable[Delivered Date],"&lt;"&amp;'Week Calculations'!A48+7),"")</f>
        <v/>
      </c>
      <c r="E48" s="11" t="str">
        <f t="shared" si="3"/>
        <v/>
      </c>
      <c r="F48" s="11" t="str">
        <f t="shared" si="0"/>
        <v/>
      </c>
    </row>
    <row r="49" spans="1:6" x14ac:dyDescent="0.35">
      <c r="A49" s="10" t="str">
        <f t="shared" si="4"/>
        <v/>
      </c>
      <c r="B49" s="10" t="str">
        <f t="shared" si="2"/>
        <v/>
      </c>
      <c r="C49" s="11" t="str">
        <f>IF(A49&lt;&gt;"",COUNTIFS(InputTable[Committed or Started Date],"&gt;="&amp;'Week Calculations'!A49, InputTable[Committed or Started Date],"&lt;"&amp;'Week Calculations'!A49+7),"")</f>
        <v/>
      </c>
      <c r="D49" s="11" t="str">
        <f>IF(A49&lt;&gt;"",COUNTIFS(InputTable[Delivered Date],"&gt;="&amp;'Week Calculations'!A49, InputTable[Delivered Date],"&lt;"&amp;'Week Calculations'!A49+7),"")</f>
        <v/>
      </c>
      <c r="E49" s="11" t="str">
        <f t="shared" si="3"/>
        <v/>
      </c>
      <c r="F49" s="11" t="str">
        <f t="shared" si="0"/>
        <v/>
      </c>
    </row>
    <row r="50" spans="1:6" x14ac:dyDescent="0.35">
      <c r="A50" s="10" t="str">
        <f t="shared" si="4"/>
        <v/>
      </c>
      <c r="B50" s="10" t="str">
        <f t="shared" si="2"/>
        <v/>
      </c>
      <c r="C50" s="11" t="str">
        <f>IF(A50&lt;&gt;"",COUNTIFS(InputTable[Committed or Started Date],"&gt;="&amp;'Week Calculations'!A50, InputTable[Committed or Started Date],"&lt;"&amp;'Week Calculations'!A50+7),"")</f>
        <v/>
      </c>
      <c r="D50" s="11" t="str">
        <f>IF(A50&lt;&gt;"",COUNTIFS(InputTable[Delivered Date],"&gt;="&amp;'Week Calculations'!A50, InputTable[Delivered Date],"&lt;"&amp;'Week Calculations'!A50+7),"")</f>
        <v/>
      </c>
      <c r="E50" s="11" t="str">
        <f t="shared" si="3"/>
        <v/>
      </c>
      <c r="F50" s="11" t="str">
        <f t="shared" si="0"/>
        <v/>
      </c>
    </row>
    <row r="51" spans="1:6" x14ac:dyDescent="0.35">
      <c r="A51" s="10" t="str">
        <f t="shared" si="4"/>
        <v/>
      </c>
      <c r="B51" s="10" t="str">
        <f t="shared" si="2"/>
        <v/>
      </c>
      <c r="C51" s="11" t="str">
        <f>IF(A51&lt;&gt;"",COUNTIFS(InputTable[Committed or Started Date],"&gt;="&amp;'Week Calculations'!A51, InputTable[Committed or Started Date],"&lt;"&amp;'Week Calculations'!A51+7),"")</f>
        <v/>
      </c>
      <c r="D51" s="11" t="str">
        <f>IF(A51&lt;&gt;"",COUNTIFS(InputTable[Delivered Date],"&gt;="&amp;'Week Calculations'!A51, InputTable[Delivered Date],"&lt;"&amp;'Week Calculations'!A51+7),"")</f>
        <v/>
      </c>
      <c r="E51" s="11" t="str">
        <f t="shared" si="3"/>
        <v/>
      </c>
      <c r="F51" s="11" t="str">
        <f t="shared" si="0"/>
        <v/>
      </c>
    </row>
    <row r="52" spans="1:6" x14ac:dyDescent="0.35">
      <c r="A52" s="10" t="str">
        <f t="shared" si="4"/>
        <v/>
      </c>
      <c r="B52" s="10" t="str">
        <f t="shared" si="2"/>
        <v/>
      </c>
      <c r="C52" s="11" t="str">
        <f>IF(A52&lt;&gt;"",COUNTIFS(InputTable[Committed or Started Date],"&gt;="&amp;'Week Calculations'!A52, InputTable[Committed or Started Date],"&lt;"&amp;'Week Calculations'!A52+7),"")</f>
        <v/>
      </c>
      <c r="D52" s="11" t="str">
        <f>IF(A52&lt;&gt;"",COUNTIFS(InputTable[Delivered Date],"&gt;="&amp;'Week Calculations'!A52, InputTable[Delivered Date],"&lt;"&amp;'Week Calculations'!A52+7),"")</f>
        <v/>
      </c>
      <c r="E52" s="11" t="str">
        <f t="shared" si="3"/>
        <v/>
      </c>
      <c r="F52" s="11" t="str">
        <f t="shared" si="0"/>
        <v/>
      </c>
    </row>
    <row r="53" spans="1:6" x14ac:dyDescent="0.35">
      <c r="A53" s="10" t="str">
        <f t="shared" si="4"/>
        <v/>
      </c>
      <c r="B53" s="10" t="str">
        <f t="shared" si="2"/>
        <v/>
      </c>
      <c r="C53" s="11" t="str">
        <f>IF(A53&lt;&gt;"",COUNTIFS(InputTable[Committed or Started Date],"&gt;="&amp;'Week Calculations'!A53, InputTable[Committed or Started Date],"&lt;"&amp;'Week Calculations'!A53+7),"")</f>
        <v/>
      </c>
      <c r="D53" s="11" t="str">
        <f>IF(A53&lt;&gt;"",COUNTIFS(InputTable[Delivered Date],"&gt;="&amp;'Week Calculations'!A53, InputTable[Delivered Date],"&lt;"&amp;'Week Calculations'!A53+7),"")</f>
        <v/>
      </c>
      <c r="E53" s="11" t="str">
        <f t="shared" si="3"/>
        <v/>
      </c>
      <c r="F53" s="11" t="str">
        <f t="shared" si="0"/>
        <v/>
      </c>
    </row>
    <row r="54" spans="1:6" x14ac:dyDescent="0.35">
      <c r="A54" s="10" t="str">
        <f t="shared" si="4"/>
        <v/>
      </c>
      <c r="B54" s="10" t="str">
        <f t="shared" si="2"/>
        <v/>
      </c>
      <c r="C54" s="11" t="str">
        <f>IF(A54&lt;&gt;"",COUNTIFS(InputTable[Committed or Started Date],"&gt;="&amp;'Week Calculations'!A54, InputTable[Committed or Started Date],"&lt;"&amp;'Week Calculations'!A54+7),"")</f>
        <v/>
      </c>
      <c r="D54" s="11" t="str">
        <f>IF(A54&lt;&gt;"",COUNTIFS(InputTable[Delivered Date],"&gt;="&amp;'Week Calculations'!A54, InputTable[Delivered Date],"&lt;"&amp;'Week Calculations'!A54+7),"")</f>
        <v/>
      </c>
      <c r="E54" s="11" t="str">
        <f t="shared" si="3"/>
        <v/>
      </c>
      <c r="F54" s="11" t="str">
        <f t="shared" si="0"/>
        <v/>
      </c>
    </row>
    <row r="55" spans="1:6" x14ac:dyDescent="0.35">
      <c r="A55" s="10" t="str">
        <f t="shared" si="4"/>
        <v/>
      </c>
      <c r="B55" s="10" t="str">
        <f t="shared" si="2"/>
        <v/>
      </c>
      <c r="C55" s="11" t="str">
        <f>IF(A55&lt;&gt;"",COUNTIFS(InputTable[Committed or Started Date],"&gt;="&amp;'Week Calculations'!A55, InputTable[Committed or Started Date],"&lt;"&amp;'Week Calculations'!A55+7),"")</f>
        <v/>
      </c>
      <c r="D55" s="11" t="str">
        <f>IF(A55&lt;&gt;"",COUNTIFS(InputTable[Delivered Date],"&gt;="&amp;'Week Calculations'!A55, InputTable[Delivered Date],"&lt;"&amp;'Week Calculations'!A55+7),"")</f>
        <v/>
      </c>
      <c r="E55" s="11" t="str">
        <f t="shared" si="3"/>
        <v/>
      </c>
      <c r="F55" s="11" t="str">
        <f t="shared" si="0"/>
        <v/>
      </c>
    </row>
    <row r="56" spans="1:6" x14ac:dyDescent="0.35">
      <c r="A56" s="10" t="str">
        <f t="shared" si="4"/>
        <v/>
      </c>
      <c r="B56" s="10" t="str">
        <f t="shared" si="2"/>
        <v/>
      </c>
      <c r="C56" s="11" t="str">
        <f>IF(A56&lt;&gt;"",COUNTIFS(InputTable[Committed or Started Date],"&gt;="&amp;'Week Calculations'!A56, InputTable[Committed or Started Date],"&lt;"&amp;'Week Calculations'!A56+7),"")</f>
        <v/>
      </c>
      <c r="D56" s="11" t="str">
        <f>IF(A56&lt;&gt;"",COUNTIFS(InputTable[Delivered Date],"&gt;="&amp;'Week Calculations'!A56, InputTable[Delivered Date],"&lt;"&amp;'Week Calculations'!A56+7),"")</f>
        <v/>
      </c>
      <c r="E56" s="11" t="str">
        <f t="shared" si="3"/>
        <v/>
      </c>
      <c r="F56" s="11" t="str">
        <f t="shared" si="0"/>
        <v/>
      </c>
    </row>
    <row r="57" spans="1:6" x14ac:dyDescent="0.35">
      <c r="A57" s="10" t="str">
        <f t="shared" si="4"/>
        <v/>
      </c>
      <c r="B57" s="10" t="str">
        <f t="shared" si="2"/>
        <v/>
      </c>
      <c r="C57" s="11" t="str">
        <f>IF(A57&lt;&gt;"",COUNTIFS(InputTable[Committed or Started Date],"&gt;="&amp;'Week Calculations'!A57, InputTable[Committed or Started Date],"&lt;"&amp;'Week Calculations'!A57+7),"")</f>
        <v/>
      </c>
      <c r="D57" s="11" t="str">
        <f>IF(A57&lt;&gt;"",COUNTIFS(InputTable[Delivered Date],"&gt;="&amp;'Week Calculations'!A57, InputTable[Delivered Date],"&lt;"&amp;'Week Calculations'!A57+7),"")</f>
        <v/>
      </c>
      <c r="E57" s="11" t="str">
        <f t="shared" si="3"/>
        <v/>
      </c>
      <c r="F57" s="11" t="str">
        <f t="shared" si="0"/>
        <v/>
      </c>
    </row>
    <row r="58" spans="1:6" x14ac:dyDescent="0.35">
      <c r="A58" s="10" t="str">
        <f t="shared" si="4"/>
        <v/>
      </c>
      <c r="B58" s="10" t="str">
        <f t="shared" si="2"/>
        <v/>
      </c>
      <c r="C58" s="11" t="str">
        <f>IF(A58&lt;&gt;"",COUNTIFS(InputTable[Committed or Started Date],"&gt;="&amp;'Week Calculations'!A58, InputTable[Committed or Started Date],"&lt;"&amp;'Week Calculations'!A58+7),"")</f>
        <v/>
      </c>
      <c r="D58" s="11" t="str">
        <f>IF(A58&lt;&gt;"",COUNTIFS(InputTable[Delivered Date],"&gt;="&amp;'Week Calculations'!A58, InputTable[Delivered Date],"&lt;"&amp;'Week Calculations'!A58+7),"")</f>
        <v/>
      </c>
      <c r="E58" s="11" t="str">
        <f t="shared" si="3"/>
        <v/>
      </c>
      <c r="F58" s="11" t="str">
        <f t="shared" si="0"/>
        <v/>
      </c>
    </row>
    <row r="59" spans="1:6" x14ac:dyDescent="0.35">
      <c r="A59" s="10" t="str">
        <f t="shared" si="4"/>
        <v/>
      </c>
      <c r="B59" s="10" t="str">
        <f t="shared" si="2"/>
        <v/>
      </c>
      <c r="C59" s="11" t="str">
        <f>IF(A59&lt;&gt;"",COUNTIFS(InputTable[Committed or Started Date],"&gt;="&amp;'Week Calculations'!A59, InputTable[Committed or Started Date],"&lt;"&amp;'Week Calculations'!A59+7),"")</f>
        <v/>
      </c>
      <c r="D59" s="11" t="str">
        <f>IF(A59&lt;&gt;"",COUNTIFS(InputTable[Delivered Date],"&gt;="&amp;'Week Calculations'!A59, InputTable[Delivered Date],"&lt;"&amp;'Week Calculations'!A59+7),"")</f>
        <v/>
      </c>
      <c r="E59" s="11" t="str">
        <f t="shared" si="3"/>
        <v/>
      </c>
      <c r="F59" s="11" t="str">
        <f t="shared" si="0"/>
        <v/>
      </c>
    </row>
    <row r="60" spans="1:6" x14ac:dyDescent="0.35">
      <c r="A60" s="10" t="str">
        <f t="shared" si="4"/>
        <v/>
      </c>
      <c r="B60" s="10" t="str">
        <f t="shared" si="2"/>
        <v/>
      </c>
      <c r="C60" s="11" t="str">
        <f>IF(A60&lt;&gt;"",COUNTIFS(InputTable[Committed or Started Date],"&gt;="&amp;'Week Calculations'!A60, InputTable[Committed or Started Date],"&lt;"&amp;'Week Calculations'!A60+7),"")</f>
        <v/>
      </c>
      <c r="D60" s="11" t="str">
        <f>IF(A60&lt;&gt;"",COUNTIFS(InputTable[Delivered Date],"&gt;="&amp;'Week Calculations'!A60, InputTable[Delivered Date],"&lt;"&amp;'Week Calculations'!A60+7),"")</f>
        <v/>
      </c>
      <c r="E60" s="11" t="str">
        <f t="shared" si="3"/>
        <v/>
      </c>
      <c r="F60" s="11" t="str">
        <f t="shared" si="0"/>
        <v/>
      </c>
    </row>
    <row r="61" spans="1:6" x14ac:dyDescent="0.35">
      <c r="A61" s="10" t="str">
        <f t="shared" si="4"/>
        <v/>
      </c>
      <c r="B61" s="10" t="str">
        <f t="shared" si="2"/>
        <v/>
      </c>
      <c r="C61" s="11" t="str">
        <f>IF(A61&lt;&gt;"",COUNTIFS(InputTable[Committed or Started Date],"&gt;="&amp;'Week Calculations'!A61, InputTable[Committed or Started Date],"&lt;"&amp;'Week Calculations'!A61+7),"")</f>
        <v/>
      </c>
      <c r="D61" s="11" t="str">
        <f>IF(A61&lt;&gt;"",COUNTIFS(InputTable[Delivered Date],"&gt;="&amp;'Week Calculations'!A61, InputTable[Delivered Date],"&lt;"&amp;'Week Calculations'!A61+7),"")</f>
        <v/>
      </c>
      <c r="E61" s="11" t="str">
        <f t="shared" si="3"/>
        <v/>
      </c>
      <c r="F61" s="11" t="str">
        <f t="shared" si="0"/>
        <v/>
      </c>
    </row>
    <row r="62" spans="1:6" x14ac:dyDescent="0.35">
      <c r="A62" s="10" t="str">
        <f t="shared" si="4"/>
        <v/>
      </c>
      <c r="B62" s="10" t="str">
        <f t="shared" si="2"/>
        <v/>
      </c>
      <c r="C62" s="11" t="str">
        <f>IF(A62&lt;&gt;"",COUNTIFS(InputTable[Committed or Started Date],"&gt;="&amp;'Week Calculations'!A62, InputTable[Committed or Started Date],"&lt;"&amp;'Week Calculations'!A62+7),"")</f>
        <v/>
      </c>
      <c r="D62" s="11" t="str">
        <f>IF(A62&lt;&gt;"",COUNTIFS(InputTable[Delivered Date],"&gt;="&amp;'Week Calculations'!A62, InputTable[Delivered Date],"&lt;"&amp;'Week Calculations'!A62+7),"")</f>
        <v/>
      </c>
      <c r="E62" s="11" t="str">
        <f t="shared" si="3"/>
        <v/>
      </c>
      <c r="F62" s="11" t="str">
        <f t="shared" si="0"/>
        <v/>
      </c>
    </row>
    <row r="63" spans="1:6" x14ac:dyDescent="0.35">
      <c r="A63" s="10" t="str">
        <f t="shared" si="4"/>
        <v/>
      </c>
      <c r="B63" s="10" t="str">
        <f t="shared" si="2"/>
        <v/>
      </c>
      <c r="C63" s="11" t="str">
        <f>IF(A63&lt;&gt;"",COUNTIFS(InputTable[Committed or Started Date],"&gt;="&amp;'Week Calculations'!A63, InputTable[Committed or Started Date],"&lt;"&amp;'Week Calculations'!A63+7),"")</f>
        <v/>
      </c>
      <c r="D63" s="11" t="str">
        <f>IF(A63&lt;&gt;"",COUNTIFS(InputTable[Delivered Date],"&gt;="&amp;'Week Calculations'!A63, InputTable[Delivered Date],"&lt;"&amp;'Week Calculations'!A63+7),"")</f>
        <v/>
      </c>
      <c r="E63" s="11" t="str">
        <f t="shared" si="3"/>
        <v/>
      </c>
      <c r="F63" s="11" t="str">
        <f t="shared" si="0"/>
        <v/>
      </c>
    </row>
    <row r="64" spans="1:6" x14ac:dyDescent="0.35">
      <c r="A64" s="10" t="str">
        <f t="shared" si="4"/>
        <v/>
      </c>
      <c r="B64" s="10" t="str">
        <f t="shared" si="2"/>
        <v/>
      </c>
      <c r="C64" s="11" t="str">
        <f>IF(A64&lt;&gt;"",COUNTIFS(InputTable[Committed or Started Date],"&gt;="&amp;'Week Calculations'!A64, InputTable[Committed or Started Date],"&lt;"&amp;'Week Calculations'!A64+7),"")</f>
        <v/>
      </c>
      <c r="D64" s="11" t="str">
        <f>IF(A64&lt;&gt;"",COUNTIFS(InputTable[Delivered Date],"&gt;="&amp;'Week Calculations'!A64, InputTable[Delivered Date],"&lt;"&amp;'Week Calculations'!A64+7),"")</f>
        <v/>
      </c>
      <c r="E64" s="11" t="str">
        <f t="shared" si="3"/>
        <v/>
      </c>
      <c r="F64" s="11" t="str">
        <f t="shared" si="0"/>
        <v/>
      </c>
    </row>
    <row r="65" spans="1:6" x14ac:dyDescent="0.35">
      <c r="A65" s="10" t="str">
        <f t="shared" si="4"/>
        <v/>
      </c>
      <c r="B65" s="10" t="str">
        <f t="shared" si="2"/>
        <v/>
      </c>
      <c r="C65" s="11" t="str">
        <f>IF(A65&lt;&gt;"",COUNTIFS(InputTable[Committed or Started Date],"&gt;="&amp;'Week Calculations'!A65, InputTable[Committed or Started Date],"&lt;"&amp;'Week Calculations'!A65+7),"")</f>
        <v/>
      </c>
      <c r="D65" s="11" t="str">
        <f>IF(A65&lt;&gt;"",COUNTIFS(InputTable[Delivered Date],"&gt;="&amp;'Week Calculations'!A65, InputTable[Delivered Date],"&lt;"&amp;'Week Calculations'!A65+7),"")</f>
        <v/>
      </c>
      <c r="E65" s="11" t="str">
        <f t="shared" si="3"/>
        <v/>
      </c>
      <c r="F65" s="11" t="str">
        <f t="shared" si="0"/>
        <v/>
      </c>
    </row>
    <row r="66" spans="1:6" x14ac:dyDescent="0.35">
      <c r="A66" s="10" t="str">
        <f t="shared" si="4"/>
        <v/>
      </c>
      <c r="B66" s="10" t="str">
        <f t="shared" si="2"/>
        <v/>
      </c>
      <c r="C66" s="11" t="str">
        <f>IF(A66&lt;&gt;"",COUNTIFS(InputTable[Committed or Started Date],"&gt;="&amp;'Week Calculations'!A66, InputTable[Committed or Started Date],"&lt;"&amp;'Week Calculations'!A66+7),"")</f>
        <v/>
      </c>
      <c r="D66" s="11" t="str">
        <f>IF(A66&lt;&gt;"",COUNTIFS(InputTable[Delivered Date],"&gt;="&amp;'Week Calculations'!A66, InputTable[Delivered Date],"&lt;"&amp;'Week Calculations'!A66+7),"")</f>
        <v/>
      </c>
      <c r="E66" s="11" t="str">
        <f t="shared" si="3"/>
        <v/>
      </c>
      <c r="F66" s="11" t="str">
        <f t="shared" si="0"/>
        <v/>
      </c>
    </row>
    <row r="67" spans="1:6" x14ac:dyDescent="0.35">
      <c r="A67" s="10" t="str">
        <f t="shared" si="4"/>
        <v/>
      </c>
      <c r="B67" s="10" t="str">
        <f t="shared" si="2"/>
        <v/>
      </c>
      <c r="C67" s="11" t="str">
        <f>IF(A67&lt;&gt;"",COUNTIFS(InputTable[Committed or Started Date],"&gt;="&amp;'Week Calculations'!A67, InputTable[Committed or Started Date],"&lt;"&amp;'Week Calculations'!A67+7),"")</f>
        <v/>
      </c>
      <c r="D67" s="11" t="str">
        <f>IF(A67&lt;&gt;"",COUNTIFS(InputTable[Delivered Date],"&gt;="&amp;'Week Calculations'!A67, InputTable[Delivered Date],"&lt;"&amp;'Week Calculations'!A67+7),"")</f>
        <v/>
      </c>
      <c r="E67" s="11" t="str">
        <f t="shared" si="3"/>
        <v/>
      </c>
      <c r="F67" s="11" t="str">
        <f t="shared" si="0"/>
        <v/>
      </c>
    </row>
    <row r="68" spans="1:6" x14ac:dyDescent="0.35">
      <c r="A68" s="10" t="str">
        <f t="shared" si="4"/>
        <v/>
      </c>
      <c r="B68" s="10" t="str">
        <f t="shared" si="2"/>
        <v/>
      </c>
      <c r="C68" s="11" t="str">
        <f>IF(A68&lt;&gt;"",COUNTIFS(InputTable[Committed or Started Date],"&gt;="&amp;'Week Calculations'!A68, InputTable[Committed or Started Date],"&lt;"&amp;'Week Calculations'!A68+7),"")</f>
        <v/>
      </c>
      <c r="D68" s="11" t="str">
        <f>IF(A68&lt;&gt;"",COUNTIFS(InputTable[Delivered Date],"&gt;="&amp;'Week Calculations'!A68, InputTable[Delivered Date],"&lt;"&amp;'Week Calculations'!A68+7),"")</f>
        <v/>
      </c>
      <c r="E68" s="11" t="str">
        <f t="shared" si="3"/>
        <v/>
      </c>
      <c r="F68" s="11" t="str">
        <f t="shared" si="0"/>
        <v/>
      </c>
    </row>
    <row r="69" spans="1:6" x14ac:dyDescent="0.35">
      <c r="A69" s="10" t="str">
        <f t="shared" si="4"/>
        <v/>
      </c>
      <c r="B69" s="10" t="str">
        <f t="shared" si="2"/>
        <v/>
      </c>
      <c r="C69" s="11" t="str">
        <f>IF(A69&lt;&gt;"",COUNTIFS(InputTable[Committed or Started Date],"&gt;="&amp;'Week Calculations'!A69, InputTable[Committed or Started Date],"&lt;"&amp;'Week Calculations'!A69+7),"")</f>
        <v/>
      </c>
      <c r="D69" s="11" t="str">
        <f>IF(A69&lt;&gt;"",COUNTIFS(InputTable[Delivered Date],"&gt;="&amp;'Week Calculations'!A69, InputTable[Delivered Date],"&lt;"&amp;'Week Calculations'!A69+7),"")</f>
        <v/>
      </c>
      <c r="E69" s="11" t="str">
        <f t="shared" si="3"/>
        <v/>
      </c>
      <c r="F69" s="11" t="str">
        <f t="shared" si="0"/>
        <v/>
      </c>
    </row>
    <row r="70" spans="1:6" x14ac:dyDescent="0.35">
      <c r="A70" s="10" t="str">
        <f t="shared" si="4"/>
        <v/>
      </c>
      <c r="B70" s="10" t="str">
        <f t="shared" si="2"/>
        <v/>
      </c>
      <c r="C70" s="11" t="str">
        <f>IF(A70&lt;&gt;"",COUNTIFS(InputTable[Committed or Started Date],"&gt;="&amp;'Week Calculations'!A70, InputTable[Committed or Started Date],"&lt;"&amp;'Week Calculations'!A70+7),"")</f>
        <v/>
      </c>
      <c r="D70" s="11" t="str">
        <f>IF(A70&lt;&gt;"",COUNTIFS(InputTable[Delivered Date],"&gt;="&amp;'Week Calculations'!A70, InputTable[Delivered Date],"&lt;"&amp;'Week Calculations'!A70+7),"")</f>
        <v/>
      </c>
      <c r="E70" s="11" t="str">
        <f t="shared" si="3"/>
        <v/>
      </c>
      <c r="F70" s="11" t="str">
        <f t="shared" ref="F70:F133" si="5">IF(A70&lt;&gt;"", PlannedLimit,"")</f>
        <v/>
      </c>
    </row>
    <row r="71" spans="1:6" x14ac:dyDescent="0.35">
      <c r="A71" s="10" t="str">
        <f t="shared" ref="A71:A102" si="6">IF(A70&lt;&gt;"",IF(A70+7&lt;DateMax+7, A70+7, ""),"")</f>
        <v/>
      </c>
      <c r="B71" s="10" t="str">
        <f t="shared" ref="B71:B134" si="7">IF(A71&lt;&gt;"",A71+6,"")</f>
        <v/>
      </c>
      <c r="C71" s="11" t="str">
        <f>IF(A71&lt;&gt;"",COUNTIFS(InputTable[Committed or Started Date],"&gt;="&amp;'Week Calculations'!A71, InputTable[Committed or Started Date],"&lt;"&amp;'Week Calculations'!A71+7),"")</f>
        <v/>
      </c>
      <c r="D71" s="11" t="str">
        <f>IF(A71&lt;&gt;"",COUNTIFS(InputTable[Delivered Date],"&gt;="&amp;'Week Calculations'!A71, InputTable[Delivered Date],"&lt;"&amp;'Week Calculations'!A71+7),"")</f>
        <v/>
      </c>
      <c r="E71" s="11" t="str">
        <f t="shared" si="3"/>
        <v/>
      </c>
      <c r="F71" s="11" t="str">
        <f t="shared" si="5"/>
        <v/>
      </c>
    </row>
    <row r="72" spans="1:6" x14ac:dyDescent="0.35">
      <c r="A72" s="10" t="str">
        <f t="shared" si="6"/>
        <v/>
      </c>
      <c r="B72" s="10" t="str">
        <f t="shared" si="7"/>
        <v/>
      </c>
      <c r="C72" s="11" t="str">
        <f>IF(A72&lt;&gt;"",COUNTIFS(InputTable[Committed or Started Date],"&gt;="&amp;'Week Calculations'!A72, InputTable[Committed or Started Date],"&lt;"&amp;'Week Calculations'!A72+7),"")</f>
        <v/>
      </c>
      <c r="D72" s="11" t="str">
        <f>IF(A72&lt;&gt;"",COUNTIFS(InputTable[Delivered Date],"&gt;="&amp;'Week Calculations'!A72, InputTable[Delivered Date],"&lt;"&amp;'Week Calculations'!A72+7),"")</f>
        <v/>
      </c>
      <c r="E72" s="11" t="str">
        <f t="shared" ref="E72:E135" si="8">IF(AND(E71&lt;&gt;"",C72&lt;&gt;""),E71+C72-D72,"")</f>
        <v/>
      </c>
      <c r="F72" s="11" t="str">
        <f t="shared" si="5"/>
        <v/>
      </c>
    </row>
    <row r="73" spans="1:6" x14ac:dyDescent="0.35">
      <c r="A73" s="10" t="str">
        <f t="shared" si="6"/>
        <v/>
      </c>
      <c r="B73" s="10" t="str">
        <f t="shared" si="7"/>
        <v/>
      </c>
      <c r="C73" s="11" t="str">
        <f>IF(A73&lt;&gt;"",COUNTIFS(InputTable[Committed or Started Date],"&gt;="&amp;'Week Calculations'!A73, InputTable[Committed or Started Date],"&lt;"&amp;'Week Calculations'!A73+7),"")</f>
        <v/>
      </c>
      <c r="D73" s="11" t="str">
        <f>IF(A73&lt;&gt;"",COUNTIFS(InputTable[Delivered Date],"&gt;="&amp;'Week Calculations'!A73, InputTable[Delivered Date],"&lt;"&amp;'Week Calculations'!A73+7),"")</f>
        <v/>
      </c>
      <c r="E73" s="11" t="str">
        <f t="shared" si="8"/>
        <v/>
      </c>
      <c r="F73" s="11" t="str">
        <f t="shared" si="5"/>
        <v/>
      </c>
    </row>
    <row r="74" spans="1:6" x14ac:dyDescent="0.35">
      <c r="A74" s="10" t="str">
        <f t="shared" si="6"/>
        <v/>
      </c>
      <c r="B74" s="10" t="str">
        <f t="shared" si="7"/>
        <v/>
      </c>
      <c r="C74" s="11" t="str">
        <f>IF(A74&lt;&gt;"",COUNTIFS(InputTable[Committed or Started Date],"&gt;="&amp;'Week Calculations'!A74, InputTable[Committed or Started Date],"&lt;"&amp;'Week Calculations'!A74+7),"")</f>
        <v/>
      </c>
      <c r="D74" s="11" t="str">
        <f>IF(A74&lt;&gt;"",COUNTIFS(InputTable[Delivered Date],"&gt;="&amp;'Week Calculations'!A74, InputTable[Delivered Date],"&lt;"&amp;'Week Calculations'!A74+7),"")</f>
        <v/>
      </c>
      <c r="E74" s="11" t="str">
        <f t="shared" si="8"/>
        <v/>
      </c>
      <c r="F74" s="11" t="str">
        <f t="shared" si="5"/>
        <v/>
      </c>
    </row>
    <row r="75" spans="1:6" x14ac:dyDescent="0.35">
      <c r="A75" s="10" t="str">
        <f t="shared" si="6"/>
        <v/>
      </c>
      <c r="B75" s="10" t="str">
        <f t="shared" si="7"/>
        <v/>
      </c>
      <c r="C75" s="11" t="str">
        <f>IF(A75&lt;&gt;"",COUNTIFS(InputTable[Committed or Started Date],"&gt;="&amp;'Week Calculations'!A75, InputTable[Committed or Started Date],"&lt;"&amp;'Week Calculations'!A75+7),"")</f>
        <v/>
      </c>
      <c r="D75" s="11" t="str">
        <f>IF(A75&lt;&gt;"",COUNTIFS(InputTable[Delivered Date],"&gt;="&amp;'Week Calculations'!A75, InputTable[Delivered Date],"&lt;"&amp;'Week Calculations'!A75+7),"")</f>
        <v/>
      </c>
      <c r="E75" s="11" t="str">
        <f t="shared" si="8"/>
        <v/>
      </c>
      <c r="F75" s="11" t="str">
        <f t="shared" si="5"/>
        <v/>
      </c>
    </row>
    <row r="76" spans="1:6" x14ac:dyDescent="0.35">
      <c r="A76" s="10" t="str">
        <f t="shared" si="6"/>
        <v/>
      </c>
      <c r="B76" s="10" t="str">
        <f t="shared" si="7"/>
        <v/>
      </c>
      <c r="C76" s="11" t="str">
        <f>IF(A76&lt;&gt;"",COUNTIFS(InputTable[Committed or Started Date],"&gt;="&amp;'Week Calculations'!A76, InputTable[Committed or Started Date],"&lt;"&amp;'Week Calculations'!A76+7),"")</f>
        <v/>
      </c>
      <c r="D76" s="11" t="str">
        <f>IF(A76&lt;&gt;"",COUNTIFS(InputTable[Delivered Date],"&gt;="&amp;'Week Calculations'!A76, InputTable[Delivered Date],"&lt;"&amp;'Week Calculations'!A76+7),"")</f>
        <v/>
      </c>
      <c r="E76" s="11" t="str">
        <f t="shared" si="8"/>
        <v/>
      </c>
      <c r="F76" s="11" t="str">
        <f t="shared" si="5"/>
        <v/>
      </c>
    </row>
    <row r="77" spans="1:6" x14ac:dyDescent="0.35">
      <c r="A77" s="10" t="str">
        <f t="shared" si="6"/>
        <v/>
      </c>
      <c r="B77" s="10" t="str">
        <f t="shared" si="7"/>
        <v/>
      </c>
      <c r="C77" s="11" t="str">
        <f>IF(A77&lt;&gt;"",COUNTIFS(InputTable[Committed or Started Date],"&gt;="&amp;'Week Calculations'!A77, InputTable[Committed or Started Date],"&lt;"&amp;'Week Calculations'!A77+7),"")</f>
        <v/>
      </c>
      <c r="D77" s="11" t="str">
        <f>IF(A77&lt;&gt;"",COUNTIFS(InputTable[Delivered Date],"&gt;="&amp;'Week Calculations'!A77, InputTable[Delivered Date],"&lt;"&amp;'Week Calculations'!A77+7),"")</f>
        <v/>
      </c>
      <c r="E77" s="11" t="str">
        <f t="shared" si="8"/>
        <v/>
      </c>
      <c r="F77" s="11" t="str">
        <f t="shared" si="5"/>
        <v/>
      </c>
    </row>
    <row r="78" spans="1:6" x14ac:dyDescent="0.35">
      <c r="A78" s="10" t="str">
        <f t="shared" si="6"/>
        <v/>
      </c>
      <c r="B78" s="10" t="str">
        <f t="shared" si="7"/>
        <v/>
      </c>
      <c r="C78" s="11" t="str">
        <f>IF(A78&lt;&gt;"",COUNTIFS(InputTable[Committed or Started Date],"&gt;="&amp;'Week Calculations'!A78, InputTable[Committed or Started Date],"&lt;"&amp;'Week Calculations'!A78+7),"")</f>
        <v/>
      </c>
      <c r="D78" s="11" t="str">
        <f>IF(A78&lt;&gt;"",COUNTIFS(InputTable[Delivered Date],"&gt;="&amp;'Week Calculations'!A78, InputTable[Delivered Date],"&lt;"&amp;'Week Calculations'!A78+7),"")</f>
        <v/>
      </c>
      <c r="E78" s="11" t="str">
        <f t="shared" si="8"/>
        <v/>
      </c>
      <c r="F78" s="11" t="str">
        <f t="shared" si="5"/>
        <v/>
      </c>
    </row>
    <row r="79" spans="1:6" x14ac:dyDescent="0.35">
      <c r="A79" s="10" t="str">
        <f t="shared" si="6"/>
        <v/>
      </c>
      <c r="B79" s="10" t="str">
        <f t="shared" si="7"/>
        <v/>
      </c>
      <c r="C79" s="11" t="str">
        <f>IF(A79&lt;&gt;"",COUNTIFS(InputTable[Committed or Started Date],"&gt;="&amp;'Week Calculations'!A79, InputTable[Committed or Started Date],"&lt;"&amp;'Week Calculations'!A79+7),"")</f>
        <v/>
      </c>
      <c r="D79" s="11" t="str">
        <f>IF(A79&lt;&gt;"",COUNTIFS(InputTable[Delivered Date],"&gt;="&amp;'Week Calculations'!A79, InputTable[Delivered Date],"&lt;"&amp;'Week Calculations'!A79+7),"")</f>
        <v/>
      </c>
      <c r="E79" s="11" t="str">
        <f t="shared" si="8"/>
        <v/>
      </c>
      <c r="F79" s="11" t="str">
        <f t="shared" si="5"/>
        <v/>
      </c>
    </row>
    <row r="80" spans="1:6" x14ac:dyDescent="0.35">
      <c r="A80" s="10" t="str">
        <f t="shared" si="6"/>
        <v/>
      </c>
      <c r="B80" s="10" t="str">
        <f t="shared" si="7"/>
        <v/>
      </c>
      <c r="C80" s="11" t="str">
        <f>IF(A80&lt;&gt;"",COUNTIFS(InputTable[Committed or Started Date],"&gt;="&amp;'Week Calculations'!A80, InputTable[Committed or Started Date],"&lt;"&amp;'Week Calculations'!A80+7),"")</f>
        <v/>
      </c>
      <c r="D80" s="11" t="str">
        <f>IF(A80&lt;&gt;"",COUNTIFS(InputTable[Delivered Date],"&gt;="&amp;'Week Calculations'!A80, InputTable[Delivered Date],"&lt;"&amp;'Week Calculations'!A80+7),"")</f>
        <v/>
      </c>
      <c r="E80" s="11" t="str">
        <f t="shared" si="8"/>
        <v/>
      </c>
      <c r="F80" s="11" t="str">
        <f t="shared" si="5"/>
        <v/>
      </c>
    </row>
    <row r="81" spans="1:6" x14ac:dyDescent="0.35">
      <c r="A81" s="10" t="str">
        <f t="shared" si="6"/>
        <v/>
      </c>
      <c r="B81" s="10" t="str">
        <f t="shared" si="7"/>
        <v/>
      </c>
      <c r="C81" s="11" t="str">
        <f>IF(A81&lt;&gt;"",COUNTIFS(InputTable[Committed or Started Date],"&gt;="&amp;'Week Calculations'!A81, InputTable[Committed or Started Date],"&lt;"&amp;'Week Calculations'!A81+7),"")</f>
        <v/>
      </c>
      <c r="D81" s="11" t="str">
        <f>IF(A81&lt;&gt;"",COUNTIFS(InputTable[Delivered Date],"&gt;="&amp;'Week Calculations'!A81, InputTable[Delivered Date],"&lt;"&amp;'Week Calculations'!A81+7),"")</f>
        <v/>
      </c>
      <c r="E81" s="11" t="str">
        <f t="shared" si="8"/>
        <v/>
      </c>
      <c r="F81" s="11" t="str">
        <f t="shared" si="5"/>
        <v/>
      </c>
    </row>
    <row r="82" spans="1:6" x14ac:dyDescent="0.35">
      <c r="A82" s="10" t="str">
        <f t="shared" si="6"/>
        <v/>
      </c>
      <c r="B82" s="10" t="str">
        <f t="shared" si="7"/>
        <v/>
      </c>
      <c r="C82" s="11" t="str">
        <f>IF(A82&lt;&gt;"",COUNTIFS(InputTable[Committed or Started Date],"&gt;="&amp;'Week Calculations'!A82, InputTable[Committed or Started Date],"&lt;"&amp;'Week Calculations'!A82+7),"")</f>
        <v/>
      </c>
      <c r="D82" s="11" t="str">
        <f>IF(A82&lt;&gt;"",COUNTIFS(InputTable[Delivered Date],"&gt;="&amp;'Week Calculations'!A82, InputTable[Delivered Date],"&lt;"&amp;'Week Calculations'!A82+7),"")</f>
        <v/>
      </c>
      <c r="E82" s="11" t="str">
        <f t="shared" si="8"/>
        <v/>
      </c>
      <c r="F82" s="11" t="str">
        <f t="shared" si="5"/>
        <v/>
      </c>
    </row>
    <row r="83" spans="1:6" x14ac:dyDescent="0.35">
      <c r="A83" s="10" t="str">
        <f t="shared" si="6"/>
        <v/>
      </c>
      <c r="B83" s="10" t="str">
        <f t="shared" si="7"/>
        <v/>
      </c>
      <c r="C83" s="11" t="str">
        <f>IF(A83&lt;&gt;"",COUNTIFS(InputTable[Committed or Started Date],"&gt;="&amp;'Week Calculations'!A83, InputTable[Committed or Started Date],"&lt;"&amp;'Week Calculations'!A83+7),"")</f>
        <v/>
      </c>
      <c r="D83" s="11" t="str">
        <f>IF(A83&lt;&gt;"",COUNTIFS(InputTable[Delivered Date],"&gt;="&amp;'Week Calculations'!A83, InputTable[Delivered Date],"&lt;"&amp;'Week Calculations'!A83+7),"")</f>
        <v/>
      </c>
      <c r="E83" s="11" t="str">
        <f t="shared" si="8"/>
        <v/>
      </c>
      <c r="F83" s="11" t="str">
        <f t="shared" si="5"/>
        <v/>
      </c>
    </row>
    <row r="84" spans="1:6" x14ac:dyDescent="0.35">
      <c r="A84" s="10" t="str">
        <f t="shared" si="6"/>
        <v/>
      </c>
      <c r="B84" s="10" t="str">
        <f t="shared" si="7"/>
        <v/>
      </c>
      <c r="C84" s="11" t="str">
        <f>IF(A84&lt;&gt;"",COUNTIFS(InputTable[Committed or Started Date],"&gt;="&amp;'Week Calculations'!A84, InputTable[Committed or Started Date],"&lt;"&amp;'Week Calculations'!A84+7),"")</f>
        <v/>
      </c>
      <c r="D84" s="11" t="str">
        <f>IF(A84&lt;&gt;"",COUNTIFS(InputTable[Delivered Date],"&gt;="&amp;'Week Calculations'!A84, InputTable[Delivered Date],"&lt;"&amp;'Week Calculations'!A84+7),"")</f>
        <v/>
      </c>
      <c r="E84" s="11" t="str">
        <f t="shared" si="8"/>
        <v/>
      </c>
      <c r="F84" s="11" t="str">
        <f t="shared" si="5"/>
        <v/>
      </c>
    </row>
    <row r="85" spans="1:6" x14ac:dyDescent="0.35">
      <c r="A85" s="10" t="str">
        <f t="shared" si="6"/>
        <v/>
      </c>
      <c r="B85" s="10" t="str">
        <f t="shared" si="7"/>
        <v/>
      </c>
      <c r="C85" s="11" t="str">
        <f>IF(A85&lt;&gt;"",COUNTIFS(InputTable[Committed or Started Date],"&gt;="&amp;'Week Calculations'!A85, InputTable[Committed or Started Date],"&lt;"&amp;'Week Calculations'!A85+7),"")</f>
        <v/>
      </c>
      <c r="D85" s="11" t="str">
        <f>IF(A85&lt;&gt;"",COUNTIFS(InputTable[Delivered Date],"&gt;="&amp;'Week Calculations'!A85, InputTable[Delivered Date],"&lt;"&amp;'Week Calculations'!A85+7),"")</f>
        <v/>
      </c>
      <c r="E85" s="11" t="str">
        <f t="shared" si="8"/>
        <v/>
      </c>
      <c r="F85" s="11" t="str">
        <f t="shared" si="5"/>
        <v/>
      </c>
    </row>
    <row r="86" spans="1:6" x14ac:dyDescent="0.35">
      <c r="A86" s="10" t="str">
        <f t="shared" si="6"/>
        <v/>
      </c>
      <c r="B86" s="10" t="str">
        <f t="shared" si="7"/>
        <v/>
      </c>
      <c r="C86" s="11" t="str">
        <f>IF(A86&lt;&gt;"",COUNTIFS(InputTable[Committed or Started Date],"&gt;="&amp;'Week Calculations'!A86, InputTable[Committed or Started Date],"&lt;"&amp;'Week Calculations'!A86+7),"")</f>
        <v/>
      </c>
      <c r="D86" s="11" t="str">
        <f>IF(A86&lt;&gt;"",COUNTIFS(InputTable[Delivered Date],"&gt;="&amp;'Week Calculations'!A86, InputTable[Delivered Date],"&lt;"&amp;'Week Calculations'!A86+7),"")</f>
        <v/>
      </c>
      <c r="E86" s="11" t="str">
        <f t="shared" si="8"/>
        <v/>
      </c>
      <c r="F86" s="11" t="str">
        <f t="shared" si="5"/>
        <v/>
      </c>
    </row>
    <row r="87" spans="1:6" x14ac:dyDescent="0.35">
      <c r="A87" s="10" t="str">
        <f t="shared" si="6"/>
        <v/>
      </c>
      <c r="B87" s="10" t="str">
        <f t="shared" si="7"/>
        <v/>
      </c>
      <c r="C87" s="11" t="str">
        <f>IF(A87&lt;&gt;"",COUNTIFS(InputTable[Committed or Started Date],"&gt;="&amp;'Week Calculations'!A87, InputTable[Committed or Started Date],"&lt;"&amp;'Week Calculations'!A87+7),"")</f>
        <v/>
      </c>
      <c r="D87" s="11" t="str">
        <f>IF(A87&lt;&gt;"",COUNTIFS(InputTable[Delivered Date],"&gt;="&amp;'Week Calculations'!A87, InputTable[Delivered Date],"&lt;"&amp;'Week Calculations'!A87+7),"")</f>
        <v/>
      </c>
      <c r="E87" s="11" t="str">
        <f t="shared" si="8"/>
        <v/>
      </c>
      <c r="F87" s="11" t="str">
        <f t="shared" si="5"/>
        <v/>
      </c>
    </row>
    <row r="88" spans="1:6" x14ac:dyDescent="0.35">
      <c r="A88" s="10" t="str">
        <f t="shared" si="6"/>
        <v/>
      </c>
      <c r="B88" s="10" t="str">
        <f t="shared" si="7"/>
        <v/>
      </c>
      <c r="C88" s="11" t="str">
        <f>IF(A88&lt;&gt;"",COUNTIFS(InputTable[Committed or Started Date],"&gt;="&amp;'Week Calculations'!A88, InputTable[Committed or Started Date],"&lt;"&amp;'Week Calculations'!A88+7),"")</f>
        <v/>
      </c>
      <c r="D88" s="11" t="str">
        <f>IF(A88&lt;&gt;"",COUNTIFS(InputTable[Delivered Date],"&gt;="&amp;'Week Calculations'!A88, InputTable[Delivered Date],"&lt;"&amp;'Week Calculations'!A88+7),"")</f>
        <v/>
      </c>
      <c r="E88" s="11" t="str">
        <f t="shared" si="8"/>
        <v/>
      </c>
      <c r="F88" s="11" t="str">
        <f t="shared" si="5"/>
        <v/>
      </c>
    </row>
    <row r="89" spans="1:6" x14ac:dyDescent="0.35">
      <c r="A89" s="10" t="str">
        <f t="shared" si="6"/>
        <v/>
      </c>
      <c r="B89" s="10" t="str">
        <f t="shared" si="7"/>
        <v/>
      </c>
      <c r="C89" s="11" t="str">
        <f>IF(A89&lt;&gt;"",COUNTIFS(InputTable[Committed or Started Date],"&gt;="&amp;'Week Calculations'!A89, InputTable[Committed or Started Date],"&lt;"&amp;'Week Calculations'!A89+7),"")</f>
        <v/>
      </c>
      <c r="D89" s="11" t="str">
        <f>IF(A89&lt;&gt;"",COUNTIFS(InputTable[Delivered Date],"&gt;="&amp;'Week Calculations'!A89, InputTable[Delivered Date],"&lt;"&amp;'Week Calculations'!A89+7),"")</f>
        <v/>
      </c>
      <c r="E89" s="11" t="str">
        <f t="shared" si="8"/>
        <v/>
      </c>
      <c r="F89" s="11" t="str">
        <f t="shared" si="5"/>
        <v/>
      </c>
    </row>
    <row r="90" spans="1:6" x14ac:dyDescent="0.35">
      <c r="A90" s="10" t="str">
        <f t="shared" si="6"/>
        <v/>
      </c>
      <c r="B90" s="10" t="str">
        <f t="shared" si="7"/>
        <v/>
      </c>
      <c r="C90" s="11" t="str">
        <f>IF(A90&lt;&gt;"",COUNTIFS(InputTable[Committed or Started Date],"&gt;="&amp;'Week Calculations'!A90, InputTable[Committed or Started Date],"&lt;"&amp;'Week Calculations'!A90+7),"")</f>
        <v/>
      </c>
      <c r="D90" s="11" t="str">
        <f>IF(A90&lt;&gt;"",COUNTIFS(InputTable[Delivered Date],"&gt;="&amp;'Week Calculations'!A90, InputTable[Delivered Date],"&lt;"&amp;'Week Calculations'!A90+7),"")</f>
        <v/>
      </c>
      <c r="E90" s="11" t="str">
        <f t="shared" si="8"/>
        <v/>
      </c>
      <c r="F90" s="11" t="str">
        <f t="shared" si="5"/>
        <v/>
      </c>
    </row>
    <row r="91" spans="1:6" x14ac:dyDescent="0.35">
      <c r="A91" s="10" t="str">
        <f t="shared" si="6"/>
        <v/>
      </c>
      <c r="B91" s="10" t="str">
        <f t="shared" si="7"/>
        <v/>
      </c>
      <c r="C91" s="11" t="str">
        <f>IF(A91&lt;&gt;"",COUNTIFS(InputTable[Committed or Started Date],"&gt;="&amp;'Week Calculations'!A91, InputTable[Committed or Started Date],"&lt;"&amp;'Week Calculations'!A91+7),"")</f>
        <v/>
      </c>
      <c r="D91" s="11" t="str">
        <f>IF(A91&lt;&gt;"",COUNTIFS(InputTable[Delivered Date],"&gt;="&amp;'Week Calculations'!A91, InputTable[Delivered Date],"&lt;"&amp;'Week Calculations'!A91+7),"")</f>
        <v/>
      </c>
      <c r="E91" s="11" t="str">
        <f t="shared" si="8"/>
        <v/>
      </c>
      <c r="F91" s="11" t="str">
        <f t="shared" si="5"/>
        <v/>
      </c>
    </row>
    <row r="92" spans="1:6" x14ac:dyDescent="0.35">
      <c r="A92" s="10" t="str">
        <f t="shared" si="6"/>
        <v/>
      </c>
      <c r="B92" s="10" t="str">
        <f t="shared" si="7"/>
        <v/>
      </c>
      <c r="C92" s="11" t="str">
        <f>IF(A92&lt;&gt;"",COUNTIFS(InputTable[Committed or Started Date],"&gt;="&amp;'Week Calculations'!A92, InputTable[Committed or Started Date],"&lt;"&amp;'Week Calculations'!A92+7),"")</f>
        <v/>
      </c>
      <c r="D92" s="11" t="str">
        <f>IF(A92&lt;&gt;"",COUNTIFS(InputTable[Delivered Date],"&gt;="&amp;'Week Calculations'!A92, InputTable[Delivered Date],"&lt;"&amp;'Week Calculations'!A92+7),"")</f>
        <v/>
      </c>
      <c r="E92" s="11" t="str">
        <f t="shared" si="8"/>
        <v/>
      </c>
      <c r="F92" s="11" t="str">
        <f t="shared" si="5"/>
        <v/>
      </c>
    </row>
    <row r="93" spans="1:6" x14ac:dyDescent="0.35">
      <c r="A93" s="10" t="str">
        <f t="shared" si="6"/>
        <v/>
      </c>
      <c r="B93" s="10" t="str">
        <f t="shared" si="7"/>
        <v/>
      </c>
      <c r="C93" s="11" t="str">
        <f>IF(A93&lt;&gt;"",COUNTIFS(InputTable[Committed or Started Date],"&gt;="&amp;'Week Calculations'!A93, InputTable[Committed or Started Date],"&lt;"&amp;'Week Calculations'!A93+7),"")</f>
        <v/>
      </c>
      <c r="D93" s="11" t="str">
        <f>IF(A93&lt;&gt;"",COUNTIFS(InputTable[Delivered Date],"&gt;="&amp;'Week Calculations'!A93, InputTable[Delivered Date],"&lt;"&amp;'Week Calculations'!A93+7),"")</f>
        <v/>
      </c>
      <c r="E93" s="11" t="str">
        <f t="shared" si="8"/>
        <v/>
      </c>
      <c r="F93" s="11" t="str">
        <f t="shared" si="5"/>
        <v/>
      </c>
    </row>
    <row r="94" spans="1:6" x14ac:dyDescent="0.35">
      <c r="A94" s="10" t="str">
        <f t="shared" si="6"/>
        <v/>
      </c>
      <c r="B94" s="10" t="str">
        <f t="shared" si="7"/>
        <v/>
      </c>
      <c r="C94" s="11" t="str">
        <f>IF(A94&lt;&gt;"",COUNTIFS(InputTable[Committed or Started Date],"&gt;="&amp;'Week Calculations'!A94, InputTable[Committed or Started Date],"&lt;"&amp;'Week Calculations'!A94+7),"")</f>
        <v/>
      </c>
      <c r="D94" s="11" t="str">
        <f>IF(A94&lt;&gt;"",COUNTIFS(InputTable[Delivered Date],"&gt;="&amp;'Week Calculations'!A94, InputTable[Delivered Date],"&lt;"&amp;'Week Calculations'!A94+7),"")</f>
        <v/>
      </c>
      <c r="E94" s="11" t="str">
        <f t="shared" si="8"/>
        <v/>
      </c>
      <c r="F94" s="11" t="str">
        <f t="shared" si="5"/>
        <v/>
      </c>
    </row>
    <row r="95" spans="1:6" x14ac:dyDescent="0.35">
      <c r="A95" s="10" t="str">
        <f t="shared" si="6"/>
        <v/>
      </c>
      <c r="B95" s="10" t="str">
        <f t="shared" si="7"/>
        <v/>
      </c>
      <c r="C95" s="11" t="str">
        <f>IF(A95&lt;&gt;"",COUNTIFS(InputTable[Committed or Started Date],"&gt;="&amp;'Week Calculations'!A95, InputTable[Committed or Started Date],"&lt;"&amp;'Week Calculations'!A95+7),"")</f>
        <v/>
      </c>
      <c r="D95" s="11" t="str">
        <f>IF(A95&lt;&gt;"",COUNTIFS(InputTable[Delivered Date],"&gt;="&amp;'Week Calculations'!A95, InputTable[Delivered Date],"&lt;"&amp;'Week Calculations'!A95+7),"")</f>
        <v/>
      </c>
      <c r="E95" s="11" t="str">
        <f t="shared" si="8"/>
        <v/>
      </c>
      <c r="F95" s="11" t="str">
        <f t="shared" si="5"/>
        <v/>
      </c>
    </row>
    <row r="96" spans="1:6" x14ac:dyDescent="0.35">
      <c r="A96" s="10" t="str">
        <f t="shared" si="6"/>
        <v/>
      </c>
      <c r="B96" s="10" t="str">
        <f t="shared" si="7"/>
        <v/>
      </c>
      <c r="C96" s="11" t="str">
        <f>IF(A96&lt;&gt;"",COUNTIFS(InputTable[Committed or Started Date],"&gt;="&amp;'Week Calculations'!A96, InputTable[Committed or Started Date],"&lt;"&amp;'Week Calculations'!A96+7),"")</f>
        <v/>
      </c>
      <c r="D96" s="11" t="str">
        <f>IF(A96&lt;&gt;"",COUNTIFS(InputTable[Delivered Date],"&gt;="&amp;'Week Calculations'!A96, InputTable[Delivered Date],"&lt;"&amp;'Week Calculations'!A96+7),"")</f>
        <v/>
      </c>
      <c r="E96" s="11" t="str">
        <f t="shared" si="8"/>
        <v/>
      </c>
      <c r="F96" s="11" t="str">
        <f t="shared" si="5"/>
        <v/>
      </c>
    </row>
    <row r="97" spans="1:6" x14ac:dyDescent="0.35">
      <c r="A97" s="10" t="str">
        <f t="shared" si="6"/>
        <v/>
      </c>
      <c r="B97" s="10" t="str">
        <f t="shared" si="7"/>
        <v/>
      </c>
      <c r="C97" s="11" t="str">
        <f>IF(A97&lt;&gt;"",COUNTIFS(InputTable[Committed or Started Date],"&gt;="&amp;'Week Calculations'!A97, InputTable[Committed or Started Date],"&lt;"&amp;'Week Calculations'!A97+7),"")</f>
        <v/>
      </c>
      <c r="D97" s="11" t="str">
        <f>IF(A97&lt;&gt;"",COUNTIFS(InputTable[Delivered Date],"&gt;="&amp;'Week Calculations'!A97, InputTable[Delivered Date],"&lt;"&amp;'Week Calculations'!A97+7),"")</f>
        <v/>
      </c>
      <c r="E97" s="11" t="str">
        <f t="shared" si="8"/>
        <v/>
      </c>
      <c r="F97" s="11" t="str">
        <f t="shared" si="5"/>
        <v/>
      </c>
    </row>
    <row r="98" spans="1:6" x14ac:dyDescent="0.35">
      <c r="A98" s="10" t="str">
        <f t="shared" si="6"/>
        <v/>
      </c>
      <c r="B98" s="10" t="str">
        <f t="shared" si="7"/>
        <v/>
      </c>
      <c r="C98" s="11" t="str">
        <f>IF(A98&lt;&gt;"",COUNTIFS(InputTable[Committed or Started Date],"&gt;="&amp;'Week Calculations'!A98, InputTable[Committed or Started Date],"&lt;"&amp;'Week Calculations'!A98+7),"")</f>
        <v/>
      </c>
      <c r="D98" s="11" t="str">
        <f>IF(A98&lt;&gt;"",COUNTIFS(InputTable[Delivered Date],"&gt;="&amp;'Week Calculations'!A98, InputTable[Delivered Date],"&lt;"&amp;'Week Calculations'!A98+7),"")</f>
        <v/>
      </c>
      <c r="E98" s="11" t="str">
        <f t="shared" si="8"/>
        <v/>
      </c>
      <c r="F98" s="11" t="str">
        <f t="shared" si="5"/>
        <v/>
      </c>
    </row>
    <row r="99" spans="1:6" x14ac:dyDescent="0.35">
      <c r="A99" s="10" t="str">
        <f t="shared" si="6"/>
        <v/>
      </c>
      <c r="B99" s="10" t="str">
        <f t="shared" si="7"/>
        <v/>
      </c>
      <c r="C99" s="11" t="str">
        <f>IF(A99&lt;&gt;"",COUNTIFS(InputTable[Committed or Started Date],"&gt;="&amp;'Week Calculations'!A99, InputTable[Committed or Started Date],"&lt;"&amp;'Week Calculations'!A99+7),"")</f>
        <v/>
      </c>
      <c r="D99" s="11" t="str">
        <f>IF(A99&lt;&gt;"",COUNTIFS(InputTable[Delivered Date],"&gt;="&amp;'Week Calculations'!A99, InputTable[Delivered Date],"&lt;"&amp;'Week Calculations'!A99+7),"")</f>
        <v/>
      </c>
      <c r="E99" s="11" t="str">
        <f t="shared" si="8"/>
        <v/>
      </c>
      <c r="F99" s="11" t="str">
        <f t="shared" si="5"/>
        <v/>
      </c>
    </row>
    <row r="100" spans="1:6" x14ac:dyDescent="0.35">
      <c r="A100" s="10" t="str">
        <f t="shared" si="6"/>
        <v/>
      </c>
      <c r="B100" s="10" t="str">
        <f t="shared" si="7"/>
        <v/>
      </c>
      <c r="C100" s="11" t="str">
        <f>IF(A100&lt;&gt;"",COUNTIFS(InputTable[Committed or Started Date],"&gt;="&amp;'Week Calculations'!A100, InputTable[Committed or Started Date],"&lt;"&amp;'Week Calculations'!A100+7),"")</f>
        <v/>
      </c>
      <c r="D100" s="11" t="str">
        <f>IF(A100&lt;&gt;"",COUNTIFS(InputTable[Delivered Date],"&gt;="&amp;'Week Calculations'!A100, InputTable[Delivered Date],"&lt;"&amp;'Week Calculations'!A100+7),"")</f>
        <v/>
      </c>
      <c r="E100" s="11" t="str">
        <f t="shared" si="8"/>
        <v/>
      </c>
      <c r="F100" s="11" t="str">
        <f t="shared" si="5"/>
        <v/>
      </c>
    </row>
    <row r="101" spans="1:6" x14ac:dyDescent="0.35">
      <c r="A101" s="10" t="str">
        <f t="shared" si="6"/>
        <v/>
      </c>
      <c r="B101" s="10" t="str">
        <f t="shared" si="7"/>
        <v/>
      </c>
      <c r="C101" s="11" t="str">
        <f>IF(A101&lt;&gt;"",COUNTIFS(InputTable[Committed or Started Date],"&gt;="&amp;'Week Calculations'!A101, InputTable[Committed or Started Date],"&lt;"&amp;'Week Calculations'!A101+7),"")</f>
        <v/>
      </c>
      <c r="D101" s="11" t="str">
        <f>IF(A101&lt;&gt;"",COUNTIFS(InputTable[Delivered Date],"&gt;="&amp;'Week Calculations'!A101, InputTable[Delivered Date],"&lt;"&amp;'Week Calculations'!A101+7),"")</f>
        <v/>
      </c>
      <c r="E101" s="11" t="str">
        <f t="shared" si="8"/>
        <v/>
      </c>
      <c r="F101" s="11" t="str">
        <f t="shared" si="5"/>
        <v/>
      </c>
    </row>
    <row r="102" spans="1:6" x14ac:dyDescent="0.35">
      <c r="A102" s="10" t="str">
        <f t="shared" si="6"/>
        <v/>
      </c>
      <c r="B102" s="10" t="str">
        <f t="shared" si="7"/>
        <v/>
      </c>
      <c r="C102" s="11" t="str">
        <f>IF(A102&lt;&gt;"",COUNTIFS(InputTable[Committed or Started Date],"&gt;="&amp;'Week Calculations'!A102, InputTable[Committed or Started Date],"&lt;"&amp;'Week Calculations'!A102+7),"")</f>
        <v/>
      </c>
      <c r="D102" s="11" t="str">
        <f>IF(A102&lt;&gt;"",COUNTIFS(InputTable[Delivered Date],"&gt;="&amp;'Week Calculations'!A102, InputTable[Delivered Date],"&lt;"&amp;'Week Calculations'!A102+7),"")</f>
        <v/>
      </c>
      <c r="E102" s="11" t="str">
        <f t="shared" si="8"/>
        <v/>
      </c>
      <c r="F102" s="11" t="str">
        <f t="shared" si="5"/>
        <v/>
      </c>
    </row>
    <row r="103" spans="1:6" x14ac:dyDescent="0.35">
      <c r="A103" s="10" t="str">
        <f t="shared" ref="A103:A134" si="9">IF(A102&lt;&gt;"",IF(A102+7&lt;DateMax+7, A102+7, ""),"")</f>
        <v/>
      </c>
      <c r="B103" s="10" t="str">
        <f t="shared" si="7"/>
        <v/>
      </c>
      <c r="C103" s="11" t="str">
        <f>IF(A103&lt;&gt;"",COUNTIFS(InputTable[Committed or Started Date],"&gt;="&amp;'Week Calculations'!A103, InputTable[Committed or Started Date],"&lt;"&amp;'Week Calculations'!A103+7),"")</f>
        <v/>
      </c>
      <c r="D103" s="11" t="str">
        <f>IF(A103&lt;&gt;"",COUNTIFS(InputTable[Delivered Date],"&gt;="&amp;'Week Calculations'!A103, InputTable[Delivered Date],"&lt;"&amp;'Week Calculations'!A103+7),"")</f>
        <v/>
      </c>
      <c r="E103" s="11" t="str">
        <f t="shared" si="8"/>
        <v/>
      </c>
      <c r="F103" s="11" t="str">
        <f t="shared" si="5"/>
        <v/>
      </c>
    </row>
    <row r="104" spans="1:6" x14ac:dyDescent="0.35">
      <c r="A104" s="10" t="str">
        <f t="shared" si="9"/>
        <v/>
      </c>
      <c r="B104" s="10" t="str">
        <f t="shared" si="7"/>
        <v/>
      </c>
      <c r="C104" s="11" t="str">
        <f>IF(A104&lt;&gt;"",COUNTIFS(InputTable[Committed or Started Date],"&gt;="&amp;'Week Calculations'!A104, InputTable[Committed or Started Date],"&lt;"&amp;'Week Calculations'!A104+7),"")</f>
        <v/>
      </c>
      <c r="D104" s="11" t="str">
        <f>IF(A104&lt;&gt;"",COUNTIFS(InputTable[Delivered Date],"&gt;="&amp;'Week Calculations'!A104, InputTable[Delivered Date],"&lt;"&amp;'Week Calculations'!A104+7),"")</f>
        <v/>
      </c>
      <c r="E104" s="11" t="str">
        <f t="shared" si="8"/>
        <v/>
      </c>
      <c r="F104" s="11" t="str">
        <f t="shared" si="5"/>
        <v/>
      </c>
    </row>
    <row r="105" spans="1:6" x14ac:dyDescent="0.35">
      <c r="A105" s="10" t="str">
        <f t="shared" si="9"/>
        <v/>
      </c>
      <c r="B105" s="10" t="str">
        <f t="shared" si="7"/>
        <v/>
      </c>
      <c r="C105" s="11" t="str">
        <f>IF(A105&lt;&gt;"",COUNTIFS(InputTable[Committed or Started Date],"&gt;="&amp;'Week Calculations'!A105, InputTable[Committed or Started Date],"&lt;"&amp;'Week Calculations'!A105+7),"")</f>
        <v/>
      </c>
      <c r="D105" s="11" t="str">
        <f>IF(A105&lt;&gt;"",COUNTIFS(InputTable[Delivered Date],"&gt;="&amp;'Week Calculations'!A105, InputTable[Delivered Date],"&lt;"&amp;'Week Calculations'!A105+7),"")</f>
        <v/>
      </c>
      <c r="E105" s="11" t="str">
        <f t="shared" si="8"/>
        <v/>
      </c>
      <c r="F105" s="11" t="str">
        <f t="shared" si="5"/>
        <v/>
      </c>
    </row>
    <row r="106" spans="1:6" x14ac:dyDescent="0.35">
      <c r="A106" s="10" t="str">
        <f t="shared" si="9"/>
        <v/>
      </c>
      <c r="B106" s="10" t="str">
        <f t="shared" si="7"/>
        <v/>
      </c>
      <c r="C106" s="11" t="str">
        <f>IF(A106&lt;&gt;"",COUNTIFS(InputTable[Committed or Started Date],"&gt;="&amp;'Week Calculations'!A106, InputTable[Committed or Started Date],"&lt;"&amp;'Week Calculations'!A106+7),"")</f>
        <v/>
      </c>
      <c r="D106" s="11" t="str">
        <f>IF(A106&lt;&gt;"",COUNTIFS(InputTable[Delivered Date],"&gt;="&amp;'Week Calculations'!A106, InputTable[Delivered Date],"&lt;"&amp;'Week Calculations'!A106+7),"")</f>
        <v/>
      </c>
      <c r="E106" s="11" t="str">
        <f t="shared" si="8"/>
        <v/>
      </c>
      <c r="F106" s="11" t="str">
        <f t="shared" si="5"/>
        <v/>
      </c>
    </row>
    <row r="107" spans="1:6" x14ac:dyDescent="0.35">
      <c r="A107" s="10" t="str">
        <f t="shared" si="9"/>
        <v/>
      </c>
      <c r="B107" s="10" t="str">
        <f t="shared" si="7"/>
        <v/>
      </c>
      <c r="C107" s="11" t="str">
        <f>IF(A107&lt;&gt;"",COUNTIFS(InputTable[Committed or Started Date],"&gt;="&amp;'Week Calculations'!A107, InputTable[Committed or Started Date],"&lt;"&amp;'Week Calculations'!A107+7),"")</f>
        <v/>
      </c>
      <c r="D107" s="11" t="str">
        <f>IF(A107&lt;&gt;"",COUNTIFS(InputTable[Delivered Date],"&gt;="&amp;'Week Calculations'!A107, InputTable[Delivered Date],"&lt;"&amp;'Week Calculations'!A107+7),"")</f>
        <v/>
      </c>
      <c r="E107" s="11" t="str">
        <f t="shared" si="8"/>
        <v/>
      </c>
      <c r="F107" s="11" t="str">
        <f t="shared" si="5"/>
        <v/>
      </c>
    </row>
    <row r="108" spans="1:6" x14ac:dyDescent="0.35">
      <c r="A108" s="10" t="str">
        <f t="shared" si="9"/>
        <v/>
      </c>
      <c r="B108" s="10" t="str">
        <f t="shared" si="7"/>
        <v/>
      </c>
      <c r="C108" s="11" t="str">
        <f>IF(A108&lt;&gt;"",COUNTIFS(InputTable[Committed or Started Date],"&gt;="&amp;'Week Calculations'!A108, InputTable[Committed or Started Date],"&lt;"&amp;'Week Calculations'!A108+7),"")</f>
        <v/>
      </c>
      <c r="D108" s="11" t="str">
        <f>IF(A108&lt;&gt;"",COUNTIFS(InputTable[Delivered Date],"&gt;="&amp;'Week Calculations'!A108, InputTable[Delivered Date],"&lt;"&amp;'Week Calculations'!A108+7),"")</f>
        <v/>
      </c>
      <c r="E108" s="11" t="str">
        <f t="shared" si="8"/>
        <v/>
      </c>
      <c r="F108" s="11" t="str">
        <f t="shared" si="5"/>
        <v/>
      </c>
    </row>
    <row r="109" spans="1:6" x14ac:dyDescent="0.35">
      <c r="A109" s="10" t="str">
        <f t="shared" si="9"/>
        <v/>
      </c>
      <c r="B109" s="10" t="str">
        <f t="shared" si="7"/>
        <v/>
      </c>
      <c r="C109" s="11" t="str">
        <f>IF(A109&lt;&gt;"",COUNTIFS(InputTable[Committed or Started Date],"&gt;="&amp;'Week Calculations'!A109, InputTable[Committed or Started Date],"&lt;"&amp;'Week Calculations'!A109+7),"")</f>
        <v/>
      </c>
      <c r="D109" s="11" t="str">
        <f>IF(A109&lt;&gt;"",COUNTIFS(InputTable[Delivered Date],"&gt;="&amp;'Week Calculations'!A109, InputTable[Delivered Date],"&lt;"&amp;'Week Calculations'!A109+7),"")</f>
        <v/>
      </c>
      <c r="E109" s="11" t="str">
        <f t="shared" si="8"/>
        <v/>
      </c>
      <c r="F109" s="11" t="str">
        <f t="shared" si="5"/>
        <v/>
      </c>
    </row>
    <row r="110" spans="1:6" x14ac:dyDescent="0.35">
      <c r="A110" s="10" t="str">
        <f t="shared" si="9"/>
        <v/>
      </c>
      <c r="B110" s="10" t="str">
        <f t="shared" si="7"/>
        <v/>
      </c>
      <c r="C110" s="11" t="str">
        <f>IF(A110&lt;&gt;"",COUNTIFS(InputTable[Committed or Started Date],"&gt;="&amp;'Week Calculations'!A110, InputTable[Committed or Started Date],"&lt;"&amp;'Week Calculations'!A110+7),"")</f>
        <v/>
      </c>
      <c r="D110" s="11" t="str">
        <f>IF(A110&lt;&gt;"",COUNTIFS(InputTable[Delivered Date],"&gt;="&amp;'Week Calculations'!A110, InputTable[Delivered Date],"&lt;"&amp;'Week Calculations'!A110+7),"")</f>
        <v/>
      </c>
      <c r="E110" s="11" t="str">
        <f t="shared" si="8"/>
        <v/>
      </c>
      <c r="F110" s="11" t="str">
        <f t="shared" si="5"/>
        <v/>
      </c>
    </row>
    <row r="111" spans="1:6" x14ac:dyDescent="0.35">
      <c r="A111" s="10" t="str">
        <f t="shared" si="9"/>
        <v/>
      </c>
      <c r="B111" s="10" t="str">
        <f t="shared" si="7"/>
        <v/>
      </c>
      <c r="C111" s="11" t="str">
        <f>IF(A111&lt;&gt;"",COUNTIFS(InputTable[Committed or Started Date],"&gt;="&amp;'Week Calculations'!A111, InputTable[Committed or Started Date],"&lt;"&amp;'Week Calculations'!A111+7),"")</f>
        <v/>
      </c>
      <c r="D111" s="11" t="str">
        <f>IF(A111&lt;&gt;"",COUNTIFS(InputTable[Delivered Date],"&gt;="&amp;'Week Calculations'!A111, InputTable[Delivered Date],"&lt;"&amp;'Week Calculations'!A111+7),"")</f>
        <v/>
      </c>
      <c r="E111" s="11" t="str">
        <f t="shared" si="8"/>
        <v/>
      </c>
      <c r="F111" s="11" t="str">
        <f t="shared" si="5"/>
        <v/>
      </c>
    </row>
    <row r="112" spans="1:6" x14ac:dyDescent="0.35">
      <c r="A112" s="10" t="str">
        <f t="shared" si="9"/>
        <v/>
      </c>
      <c r="B112" s="10" t="str">
        <f t="shared" si="7"/>
        <v/>
      </c>
      <c r="C112" s="11" t="str">
        <f>IF(A112&lt;&gt;"",COUNTIFS(InputTable[Committed or Started Date],"&gt;="&amp;'Week Calculations'!A112, InputTable[Committed or Started Date],"&lt;"&amp;'Week Calculations'!A112+7),"")</f>
        <v/>
      </c>
      <c r="D112" s="11" t="str">
        <f>IF(A112&lt;&gt;"",COUNTIFS(InputTable[Delivered Date],"&gt;="&amp;'Week Calculations'!A112, InputTable[Delivered Date],"&lt;"&amp;'Week Calculations'!A112+7),"")</f>
        <v/>
      </c>
      <c r="E112" s="11" t="str">
        <f t="shared" si="8"/>
        <v/>
      </c>
      <c r="F112" s="11" t="str">
        <f t="shared" si="5"/>
        <v/>
      </c>
    </row>
    <row r="113" spans="1:6" x14ac:dyDescent="0.35">
      <c r="A113" s="10" t="str">
        <f t="shared" si="9"/>
        <v/>
      </c>
      <c r="B113" s="10" t="str">
        <f t="shared" si="7"/>
        <v/>
      </c>
      <c r="C113" s="11" t="str">
        <f>IF(A113&lt;&gt;"",COUNTIFS(InputTable[Committed or Started Date],"&gt;="&amp;'Week Calculations'!A113, InputTable[Committed or Started Date],"&lt;"&amp;'Week Calculations'!A113+7),"")</f>
        <v/>
      </c>
      <c r="D113" s="11" t="str">
        <f>IF(A113&lt;&gt;"",COUNTIFS(InputTable[Delivered Date],"&gt;="&amp;'Week Calculations'!A113, InputTable[Delivered Date],"&lt;"&amp;'Week Calculations'!A113+7),"")</f>
        <v/>
      </c>
      <c r="E113" s="11" t="str">
        <f t="shared" si="8"/>
        <v/>
      </c>
      <c r="F113" s="11" t="str">
        <f t="shared" si="5"/>
        <v/>
      </c>
    </row>
    <row r="114" spans="1:6" x14ac:dyDescent="0.35">
      <c r="A114" s="10" t="str">
        <f t="shared" si="9"/>
        <v/>
      </c>
      <c r="B114" s="10" t="str">
        <f t="shared" si="7"/>
        <v/>
      </c>
      <c r="C114" s="11" t="str">
        <f>IF(A114&lt;&gt;"",COUNTIFS(InputTable[Committed or Started Date],"&gt;="&amp;'Week Calculations'!A114, InputTable[Committed or Started Date],"&lt;"&amp;'Week Calculations'!A114+7),"")</f>
        <v/>
      </c>
      <c r="D114" s="11" t="str">
        <f>IF(A114&lt;&gt;"",COUNTIFS(InputTable[Delivered Date],"&gt;="&amp;'Week Calculations'!A114, InputTable[Delivered Date],"&lt;"&amp;'Week Calculations'!A114+7),"")</f>
        <v/>
      </c>
      <c r="E114" s="11" t="str">
        <f t="shared" si="8"/>
        <v/>
      </c>
      <c r="F114" s="11" t="str">
        <f t="shared" si="5"/>
        <v/>
      </c>
    </row>
    <row r="115" spans="1:6" x14ac:dyDescent="0.35">
      <c r="A115" s="10" t="str">
        <f t="shared" si="9"/>
        <v/>
      </c>
      <c r="B115" s="10" t="str">
        <f t="shared" si="7"/>
        <v/>
      </c>
      <c r="C115" s="11" t="str">
        <f>IF(A115&lt;&gt;"",COUNTIFS(InputTable[Committed or Started Date],"&gt;="&amp;'Week Calculations'!A115, InputTable[Committed or Started Date],"&lt;"&amp;'Week Calculations'!A115+7),"")</f>
        <v/>
      </c>
      <c r="D115" s="11" t="str">
        <f>IF(A115&lt;&gt;"",COUNTIFS(InputTable[Delivered Date],"&gt;="&amp;'Week Calculations'!A115, InputTable[Delivered Date],"&lt;"&amp;'Week Calculations'!A115+7),"")</f>
        <v/>
      </c>
      <c r="E115" s="11" t="str">
        <f t="shared" si="8"/>
        <v/>
      </c>
      <c r="F115" s="11" t="str">
        <f t="shared" si="5"/>
        <v/>
      </c>
    </row>
    <row r="116" spans="1:6" x14ac:dyDescent="0.35">
      <c r="A116" s="10" t="str">
        <f t="shared" si="9"/>
        <v/>
      </c>
      <c r="B116" s="10" t="str">
        <f t="shared" si="7"/>
        <v/>
      </c>
      <c r="C116" s="11" t="str">
        <f>IF(A116&lt;&gt;"",COUNTIFS(InputTable[Committed or Started Date],"&gt;="&amp;'Week Calculations'!A116, InputTable[Committed or Started Date],"&lt;"&amp;'Week Calculations'!A116+7),"")</f>
        <v/>
      </c>
      <c r="D116" s="11" t="str">
        <f>IF(A116&lt;&gt;"",COUNTIFS(InputTable[Delivered Date],"&gt;="&amp;'Week Calculations'!A116, InputTable[Delivered Date],"&lt;"&amp;'Week Calculations'!A116+7),"")</f>
        <v/>
      </c>
      <c r="E116" s="11" t="str">
        <f t="shared" si="8"/>
        <v/>
      </c>
      <c r="F116" s="11" t="str">
        <f t="shared" si="5"/>
        <v/>
      </c>
    </row>
    <row r="117" spans="1:6" x14ac:dyDescent="0.35">
      <c r="A117" s="10" t="str">
        <f t="shared" si="9"/>
        <v/>
      </c>
      <c r="B117" s="10" t="str">
        <f t="shared" si="7"/>
        <v/>
      </c>
      <c r="C117" s="11" t="str">
        <f>IF(A117&lt;&gt;"",COUNTIFS(InputTable[Committed or Started Date],"&gt;="&amp;'Week Calculations'!A117, InputTable[Committed or Started Date],"&lt;"&amp;'Week Calculations'!A117+7),"")</f>
        <v/>
      </c>
      <c r="D117" s="11" t="str">
        <f>IF(A117&lt;&gt;"",COUNTIFS(InputTable[Delivered Date],"&gt;="&amp;'Week Calculations'!A117, InputTable[Delivered Date],"&lt;"&amp;'Week Calculations'!A117+7),"")</f>
        <v/>
      </c>
      <c r="E117" s="11" t="str">
        <f t="shared" si="8"/>
        <v/>
      </c>
      <c r="F117" s="11" t="str">
        <f t="shared" si="5"/>
        <v/>
      </c>
    </row>
    <row r="118" spans="1:6" x14ac:dyDescent="0.35">
      <c r="A118" s="10" t="str">
        <f t="shared" si="9"/>
        <v/>
      </c>
      <c r="B118" s="10" t="str">
        <f t="shared" si="7"/>
        <v/>
      </c>
      <c r="C118" s="11" t="str">
        <f>IF(A118&lt;&gt;"",COUNTIFS(InputTable[Committed or Started Date],"&gt;="&amp;'Week Calculations'!A118, InputTable[Committed or Started Date],"&lt;"&amp;'Week Calculations'!A118+7),"")</f>
        <v/>
      </c>
      <c r="D118" s="11" t="str">
        <f>IF(A118&lt;&gt;"",COUNTIFS(InputTable[Delivered Date],"&gt;="&amp;'Week Calculations'!A118, InputTable[Delivered Date],"&lt;"&amp;'Week Calculations'!A118+7),"")</f>
        <v/>
      </c>
      <c r="E118" s="11" t="str">
        <f t="shared" si="8"/>
        <v/>
      </c>
      <c r="F118" s="11" t="str">
        <f t="shared" si="5"/>
        <v/>
      </c>
    </row>
    <row r="119" spans="1:6" x14ac:dyDescent="0.35">
      <c r="A119" s="10" t="str">
        <f t="shared" si="9"/>
        <v/>
      </c>
      <c r="B119" s="10" t="str">
        <f t="shared" si="7"/>
        <v/>
      </c>
      <c r="C119" s="11" t="str">
        <f>IF(A119&lt;&gt;"",COUNTIFS(InputTable[Committed or Started Date],"&gt;="&amp;'Week Calculations'!A119, InputTable[Committed or Started Date],"&lt;"&amp;'Week Calculations'!A119+7),"")</f>
        <v/>
      </c>
      <c r="D119" s="11" t="str">
        <f>IF(A119&lt;&gt;"",COUNTIFS(InputTable[Delivered Date],"&gt;="&amp;'Week Calculations'!A119, InputTable[Delivered Date],"&lt;"&amp;'Week Calculations'!A119+7),"")</f>
        <v/>
      </c>
      <c r="E119" s="11" t="str">
        <f t="shared" si="8"/>
        <v/>
      </c>
      <c r="F119" s="11" t="str">
        <f t="shared" si="5"/>
        <v/>
      </c>
    </row>
    <row r="120" spans="1:6" x14ac:dyDescent="0.35">
      <c r="A120" s="10" t="str">
        <f t="shared" si="9"/>
        <v/>
      </c>
      <c r="B120" s="10" t="str">
        <f t="shared" si="7"/>
        <v/>
      </c>
      <c r="C120" s="11" t="str">
        <f>IF(A120&lt;&gt;"",COUNTIFS(InputTable[Committed or Started Date],"&gt;="&amp;'Week Calculations'!A120, InputTable[Committed or Started Date],"&lt;"&amp;'Week Calculations'!A120+7),"")</f>
        <v/>
      </c>
      <c r="D120" s="11" t="str">
        <f>IF(A120&lt;&gt;"",COUNTIFS(InputTable[Delivered Date],"&gt;="&amp;'Week Calculations'!A120, InputTable[Delivered Date],"&lt;"&amp;'Week Calculations'!A120+7),"")</f>
        <v/>
      </c>
      <c r="E120" s="11" t="str">
        <f t="shared" si="8"/>
        <v/>
      </c>
      <c r="F120" s="11" t="str">
        <f t="shared" si="5"/>
        <v/>
      </c>
    </row>
    <row r="121" spans="1:6" x14ac:dyDescent="0.35">
      <c r="A121" s="10" t="str">
        <f t="shared" si="9"/>
        <v/>
      </c>
      <c r="B121" s="10" t="str">
        <f t="shared" si="7"/>
        <v/>
      </c>
      <c r="C121" s="11" t="str">
        <f>IF(A121&lt;&gt;"",COUNTIFS(InputTable[Committed or Started Date],"&gt;="&amp;'Week Calculations'!A121, InputTable[Committed or Started Date],"&lt;"&amp;'Week Calculations'!A121+7),"")</f>
        <v/>
      </c>
      <c r="D121" s="11" t="str">
        <f>IF(A121&lt;&gt;"",COUNTIFS(InputTable[Delivered Date],"&gt;="&amp;'Week Calculations'!A121, InputTable[Delivered Date],"&lt;"&amp;'Week Calculations'!A121+7),"")</f>
        <v/>
      </c>
      <c r="E121" s="11" t="str">
        <f t="shared" si="8"/>
        <v/>
      </c>
      <c r="F121" s="11" t="str">
        <f t="shared" si="5"/>
        <v/>
      </c>
    </row>
    <row r="122" spans="1:6" x14ac:dyDescent="0.35">
      <c r="A122" s="10" t="str">
        <f t="shared" si="9"/>
        <v/>
      </c>
      <c r="B122" s="10" t="str">
        <f t="shared" si="7"/>
        <v/>
      </c>
      <c r="C122" s="11" t="str">
        <f>IF(A122&lt;&gt;"",COUNTIFS(InputTable[Committed or Started Date],"&gt;="&amp;'Week Calculations'!A122, InputTable[Committed or Started Date],"&lt;"&amp;'Week Calculations'!A122+7),"")</f>
        <v/>
      </c>
      <c r="D122" s="11" t="str">
        <f>IF(A122&lt;&gt;"",COUNTIFS(InputTable[Delivered Date],"&gt;="&amp;'Week Calculations'!A122, InputTable[Delivered Date],"&lt;"&amp;'Week Calculations'!A122+7),"")</f>
        <v/>
      </c>
      <c r="E122" s="11" t="str">
        <f t="shared" si="8"/>
        <v/>
      </c>
      <c r="F122" s="11" t="str">
        <f t="shared" si="5"/>
        <v/>
      </c>
    </row>
    <row r="123" spans="1:6" x14ac:dyDescent="0.35">
      <c r="A123" s="10" t="str">
        <f t="shared" si="9"/>
        <v/>
      </c>
      <c r="B123" s="10" t="str">
        <f t="shared" si="7"/>
        <v/>
      </c>
      <c r="C123" s="11" t="str">
        <f>IF(A123&lt;&gt;"",COUNTIFS(InputTable[Committed or Started Date],"&gt;="&amp;'Week Calculations'!A123, InputTable[Committed or Started Date],"&lt;"&amp;'Week Calculations'!A123+7),"")</f>
        <v/>
      </c>
      <c r="D123" s="11" t="str">
        <f>IF(A123&lt;&gt;"",COUNTIFS(InputTable[Delivered Date],"&gt;="&amp;'Week Calculations'!A123, InputTable[Delivered Date],"&lt;"&amp;'Week Calculations'!A123+7),"")</f>
        <v/>
      </c>
      <c r="E123" s="11" t="str">
        <f t="shared" si="8"/>
        <v/>
      </c>
      <c r="F123" s="11" t="str">
        <f t="shared" si="5"/>
        <v/>
      </c>
    </row>
    <row r="124" spans="1:6" x14ac:dyDescent="0.35">
      <c r="A124" s="10" t="str">
        <f t="shared" si="9"/>
        <v/>
      </c>
      <c r="B124" s="10" t="str">
        <f t="shared" si="7"/>
        <v/>
      </c>
      <c r="C124" s="11" t="str">
        <f>IF(A124&lt;&gt;"",COUNTIFS(InputTable[Committed or Started Date],"&gt;="&amp;'Week Calculations'!A124, InputTable[Committed or Started Date],"&lt;"&amp;'Week Calculations'!A124+7),"")</f>
        <v/>
      </c>
      <c r="D124" s="11" t="str">
        <f>IF(A124&lt;&gt;"",COUNTIFS(InputTable[Delivered Date],"&gt;="&amp;'Week Calculations'!A124, InputTable[Delivered Date],"&lt;"&amp;'Week Calculations'!A124+7),"")</f>
        <v/>
      </c>
      <c r="E124" s="11" t="str">
        <f t="shared" si="8"/>
        <v/>
      </c>
      <c r="F124" s="11" t="str">
        <f t="shared" si="5"/>
        <v/>
      </c>
    </row>
    <row r="125" spans="1:6" x14ac:dyDescent="0.35">
      <c r="A125" s="10" t="str">
        <f t="shared" si="9"/>
        <v/>
      </c>
      <c r="B125" s="10" t="str">
        <f t="shared" si="7"/>
        <v/>
      </c>
      <c r="C125" s="11" t="str">
        <f>IF(A125&lt;&gt;"",COUNTIFS(InputTable[Committed or Started Date],"&gt;="&amp;'Week Calculations'!A125, InputTable[Committed or Started Date],"&lt;"&amp;'Week Calculations'!A125+7),"")</f>
        <v/>
      </c>
      <c r="D125" s="11" t="str">
        <f>IF(A125&lt;&gt;"",COUNTIFS(InputTable[Delivered Date],"&gt;="&amp;'Week Calculations'!A125, InputTable[Delivered Date],"&lt;"&amp;'Week Calculations'!A125+7),"")</f>
        <v/>
      </c>
      <c r="E125" s="11" t="str">
        <f t="shared" si="8"/>
        <v/>
      </c>
      <c r="F125" s="11" t="str">
        <f t="shared" si="5"/>
        <v/>
      </c>
    </row>
    <row r="126" spans="1:6" x14ac:dyDescent="0.35">
      <c r="A126" s="10" t="str">
        <f t="shared" si="9"/>
        <v/>
      </c>
      <c r="B126" s="10" t="str">
        <f t="shared" si="7"/>
        <v/>
      </c>
      <c r="C126" s="11" t="str">
        <f>IF(A126&lt;&gt;"",COUNTIFS(InputTable[Committed or Started Date],"&gt;="&amp;'Week Calculations'!A126, InputTable[Committed or Started Date],"&lt;"&amp;'Week Calculations'!A126+7),"")</f>
        <v/>
      </c>
      <c r="D126" s="11" t="str">
        <f>IF(A126&lt;&gt;"",COUNTIFS(InputTable[Delivered Date],"&gt;="&amp;'Week Calculations'!A126, InputTable[Delivered Date],"&lt;"&amp;'Week Calculations'!A126+7),"")</f>
        <v/>
      </c>
      <c r="E126" s="11" t="str">
        <f t="shared" si="8"/>
        <v/>
      </c>
      <c r="F126" s="11" t="str">
        <f t="shared" si="5"/>
        <v/>
      </c>
    </row>
    <row r="127" spans="1:6" x14ac:dyDescent="0.35">
      <c r="A127" s="10" t="str">
        <f t="shared" si="9"/>
        <v/>
      </c>
      <c r="B127" s="10" t="str">
        <f t="shared" si="7"/>
        <v/>
      </c>
      <c r="C127" s="11" t="str">
        <f>IF(A127&lt;&gt;"",COUNTIFS(InputTable[Committed or Started Date],"&gt;="&amp;'Week Calculations'!A127, InputTable[Committed or Started Date],"&lt;"&amp;'Week Calculations'!A127+7),"")</f>
        <v/>
      </c>
      <c r="D127" s="11" t="str">
        <f>IF(A127&lt;&gt;"",COUNTIFS(InputTable[Delivered Date],"&gt;="&amp;'Week Calculations'!A127, InputTable[Delivered Date],"&lt;"&amp;'Week Calculations'!A127+7),"")</f>
        <v/>
      </c>
      <c r="E127" s="11" t="str">
        <f t="shared" si="8"/>
        <v/>
      </c>
      <c r="F127" s="11" t="str">
        <f t="shared" si="5"/>
        <v/>
      </c>
    </row>
    <row r="128" spans="1:6" x14ac:dyDescent="0.35">
      <c r="A128" s="10" t="str">
        <f t="shared" si="9"/>
        <v/>
      </c>
      <c r="B128" s="10" t="str">
        <f t="shared" si="7"/>
        <v/>
      </c>
      <c r="C128" s="11" t="str">
        <f>IF(A128&lt;&gt;"",COUNTIFS(InputTable[Committed or Started Date],"&gt;="&amp;'Week Calculations'!A128, InputTable[Committed or Started Date],"&lt;"&amp;'Week Calculations'!A128+7),"")</f>
        <v/>
      </c>
      <c r="D128" s="11" t="str">
        <f>IF(A128&lt;&gt;"",COUNTIFS(InputTable[Delivered Date],"&gt;="&amp;'Week Calculations'!A128, InputTable[Delivered Date],"&lt;"&amp;'Week Calculations'!A128+7),"")</f>
        <v/>
      </c>
      <c r="E128" s="11" t="str">
        <f t="shared" si="8"/>
        <v/>
      </c>
      <c r="F128" s="11" t="str">
        <f t="shared" si="5"/>
        <v/>
      </c>
    </row>
    <row r="129" spans="1:6" x14ac:dyDescent="0.35">
      <c r="A129" s="10" t="str">
        <f t="shared" si="9"/>
        <v/>
      </c>
      <c r="B129" s="10" t="str">
        <f t="shared" si="7"/>
        <v/>
      </c>
      <c r="C129" s="11" t="str">
        <f>IF(A129&lt;&gt;"",COUNTIFS(InputTable[Committed or Started Date],"&gt;="&amp;'Week Calculations'!A129, InputTable[Committed or Started Date],"&lt;"&amp;'Week Calculations'!A129+7),"")</f>
        <v/>
      </c>
      <c r="D129" s="11" t="str">
        <f>IF(A129&lt;&gt;"",COUNTIFS(InputTable[Delivered Date],"&gt;="&amp;'Week Calculations'!A129, InputTable[Delivered Date],"&lt;"&amp;'Week Calculations'!A129+7),"")</f>
        <v/>
      </c>
      <c r="E129" s="11" t="str">
        <f t="shared" si="8"/>
        <v/>
      </c>
      <c r="F129" s="11" t="str">
        <f t="shared" si="5"/>
        <v/>
      </c>
    </row>
    <row r="130" spans="1:6" x14ac:dyDescent="0.35">
      <c r="A130" s="10" t="str">
        <f t="shared" si="9"/>
        <v/>
      </c>
      <c r="B130" s="10" t="str">
        <f t="shared" si="7"/>
        <v/>
      </c>
      <c r="C130" s="11" t="str">
        <f>IF(A130&lt;&gt;"",COUNTIFS(InputTable[Committed or Started Date],"&gt;="&amp;'Week Calculations'!A130, InputTable[Committed or Started Date],"&lt;"&amp;'Week Calculations'!A130+7),"")</f>
        <v/>
      </c>
      <c r="D130" s="11" t="str">
        <f>IF(A130&lt;&gt;"",COUNTIFS(InputTable[Delivered Date],"&gt;="&amp;'Week Calculations'!A130, InputTable[Delivered Date],"&lt;"&amp;'Week Calculations'!A130+7),"")</f>
        <v/>
      </c>
      <c r="E130" s="11" t="str">
        <f t="shared" si="8"/>
        <v/>
      </c>
      <c r="F130" s="11" t="str">
        <f t="shared" si="5"/>
        <v/>
      </c>
    </row>
    <row r="131" spans="1:6" x14ac:dyDescent="0.35">
      <c r="A131" s="10" t="str">
        <f t="shared" si="9"/>
        <v/>
      </c>
      <c r="B131" s="10" t="str">
        <f t="shared" si="7"/>
        <v/>
      </c>
      <c r="C131" s="11" t="str">
        <f>IF(A131&lt;&gt;"",COUNTIFS(InputTable[Committed or Started Date],"&gt;="&amp;'Week Calculations'!A131, InputTable[Committed or Started Date],"&lt;"&amp;'Week Calculations'!A131+7),"")</f>
        <v/>
      </c>
      <c r="D131" s="11" t="str">
        <f>IF(A131&lt;&gt;"",COUNTIFS(InputTable[Delivered Date],"&gt;="&amp;'Week Calculations'!A131, InputTable[Delivered Date],"&lt;"&amp;'Week Calculations'!A131+7),"")</f>
        <v/>
      </c>
      <c r="E131" s="11" t="str">
        <f t="shared" si="8"/>
        <v/>
      </c>
      <c r="F131" s="11" t="str">
        <f t="shared" si="5"/>
        <v/>
      </c>
    </row>
    <row r="132" spans="1:6" x14ac:dyDescent="0.35">
      <c r="A132" s="10" t="str">
        <f t="shared" si="9"/>
        <v/>
      </c>
      <c r="B132" s="10" t="str">
        <f t="shared" si="7"/>
        <v/>
      </c>
      <c r="C132" s="11" t="str">
        <f>IF(A132&lt;&gt;"",COUNTIFS(InputTable[Committed or Started Date],"&gt;="&amp;'Week Calculations'!A132, InputTable[Committed or Started Date],"&lt;"&amp;'Week Calculations'!A132+7),"")</f>
        <v/>
      </c>
      <c r="D132" s="11" t="str">
        <f>IF(A132&lt;&gt;"",COUNTIFS(InputTable[Delivered Date],"&gt;="&amp;'Week Calculations'!A132, InputTable[Delivered Date],"&lt;"&amp;'Week Calculations'!A132+7),"")</f>
        <v/>
      </c>
      <c r="E132" s="11" t="str">
        <f t="shared" si="8"/>
        <v/>
      </c>
      <c r="F132" s="11" t="str">
        <f t="shared" si="5"/>
        <v/>
      </c>
    </row>
    <row r="133" spans="1:6" x14ac:dyDescent="0.35">
      <c r="A133" s="10" t="str">
        <f t="shared" si="9"/>
        <v/>
      </c>
      <c r="B133" s="10" t="str">
        <f t="shared" si="7"/>
        <v/>
      </c>
      <c r="C133" s="11" t="str">
        <f>IF(A133&lt;&gt;"",COUNTIFS(InputTable[Committed or Started Date],"&gt;="&amp;'Week Calculations'!A133, InputTable[Committed or Started Date],"&lt;"&amp;'Week Calculations'!A133+7),"")</f>
        <v/>
      </c>
      <c r="D133" s="11" t="str">
        <f>IF(A133&lt;&gt;"",COUNTIFS(InputTable[Delivered Date],"&gt;="&amp;'Week Calculations'!A133, InputTable[Delivered Date],"&lt;"&amp;'Week Calculations'!A133+7),"")</f>
        <v/>
      </c>
      <c r="E133" s="11" t="str">
        <f t="shared" si="8"/>
        <v/>
      </c>
      <c r="F133" s="11" t="str">
        <f t="shared" si="5"/>
        <v/>
      </c>
    </row>
    <row r="134" spans="1:6" x14ac:dyDescent="0.35">
      <c r="A134" s="10" t="str">
        <f t="shared" si="9"/>
        <v/>
      </c>
      <c r="B134" s="10" t="str">
        <f t="shared" si="7"/>
        <v/>
      </c>
      <c r="C134" s="11" t="str">
        <f>IF(A134&lt;&gt;"",COUNTIFS(InputTable[Committed or Started Date],"&gt;="&amp;'Week Calculations'!A134, InputTable[Committed or Started Date],"&lt;"&amp;'Week Calculations'!A134+7),"")</f>
        <v/>
      </c>
      <c r="D134" s="11" t="str">
        <f>IF(A134&lt;&gt;"",COUNTIFS(InputTable[Delivered Date],"&gt;="&amp;'Week Calculations'!A134, InputTable[Delivered Date],"&lt;"&amp;'Week Calculations'!A134+7),"")</f>
        <v/>
      </c>
      <c r="E134" s="11" t="str">
        <f t="shared" si="8"/>
        <v/>
      </c>
      <c r="F134" s="11" t="str">
        <f t="shared" ref="F134:F197" si="10">IF(A134&lt;&gt;"", PlannedLimit,"")</f>
        <v/>
      </c>
    </row>
    <row r="135" spans="1:6" x14ac:dyDescent="0.35">
      <c r="A135" s="10" t="str">
        <f t="shared" ref="A135:A166" si="11">IF(A134&lt;&gt;"",IF(A134+7&lt;DateMax+7, A134+7, ""),"")</f>
        <v/>
      </c>
      <c r="B135" s="10" t="str">
        <f t="shared" ref="B135:B198" si="12">IF(A135&lt;&gt;"",A135+6,"")</f>
        <v/>
      </c>
      <c r="C135" s="11" t="str">
        <f>IF(A135&lt;&gt;"",COUNTIFS(InputTable[Committed or Started Date],"&gt;="&amp;'Week Calculations'!A135, InputTable[Committed or Started Date],"&lt;"&amp;'Week Calculations'!A135+7),"")</f>
        <v/>
      </c>
      <c r="D135" s="11" t="str">
        <f>IF(A135&lt;&gt;"",COUNTIFS(InputTable[Delivered Date],"&gt;="&amp;'Week Calculations'!A135, InputTable[Delivered Date],"&lt;"&amp;'Week Calculations'!A135+7),"")</f>
        <v/>
      </c>
      <c r="E135" s="11" t="str">
        <f t="shared" si="8"/>
        <v/>
      </c>
      <c r="F135" s="11" t="str">
        <f t="shared" si="10"/>
        <v/>
      </c>
    </row>
    <row r="136" spans="1:6" x14ac:dyDescent="0.35">
      <c r="A136" s="10" t="str">
        <f t="shared" si="11"/>
        <v/>
      </c>
      <c r="B136" s="10" t="str">
        <f t="shared" si="12"/>
        <v/>
      </c>
      <c r="C136" s="11" t="str">
        <f>IF(A136&lt;&gt;"",COUNTIFS(InputTable[Committed or Started Date],"&gt;="&amp;'Week Calculations'!A136, InputTable[Committed or Started Date],"&lt;"&amp;'Week Calculations'!A136+7),"")</f>
        <v/>
      </c>
      <c r="D136" s="11" t="str">
        <f>IF(A136&lt;&gt;"",COUNTIFS(InputTable[Delivered Date],"&gt;="&amp;'Week Calculations'!A136, InputTable[Delivered Date],"&lt;"&amp;'Week Calculations'!A136+7),"")</f>
        <v/>
      </c>
      <c r="E136" s="11" t="str">
        <f t="shared" ref="E136:E199" si="13">IF(AND(E135&lt;&gt;"",C136&lt;&gt;""),E135+C136-D136,"")</f>
        <v/>
      </c>
      <c r="F136" s="11" t="str">
        <f t="shared" si="10"/>
        <v/>
      </c>
    </row>
    <row r="137" spans="1:6" x14ac:dyDescent="0.35">
      <c r="A137" s="10" t="str">
        <f t="shared" si="11"/>
        <v/>
      </c>
      <c r="B137" s="10" t="str">
        <f t="shared" si="12"/>
        <v/>
      </c>
      <c r="C137" s="11" t="str">
        <f>IF(A137&lt;&gt;"",COUNTIFS(InputTable[Committed or Started Date],"&gt;="&amp;'Week Calculations'!A137, InputTable[Committed or Started Date],"&lt;"&amp;'Week Calculations'!A137+7),"")</f>
        <v/>
      </c>
      <c r="D137" s="11" t="str">
        <f>IF(A137&lt;&gt;"",COUNTIFS(InputTable[Delivered Date],"&gt;="&amp;'Week Calculations'!A137, InputTable[Delivered Date],"&lt;"&amp;'Week Calculations'!A137+7),"")</f>
        <v/>
      </c>
      <c r="E137" s="11" t="str">
        <f t="shared" si="13"/>
        <v/>
      </c>
      <c r="F137" s="11" t="str">
        <f t="shared" si="10"/>
        <v/>
      </c>
    </row>
    <row r="138" spans="1:6" x14ac:dyDescent="0.35">
      <c r="A138" s="10" t="str">
        <f t="shared" si="11"/>
        <v/>
      </c>
      <c r="B138" s="10" t="str">
        <f t="shared" si="12"/>
        <v/>
      </c>
      <c r="C138" s="11" t="str">
        <f>IF(A138&lt;&gt;"",COUNTIFS(InputTable[Committed or Started Date],"&gt;="&amp;'Week Calculations'!A138, InputTable[Committed or Started Date],"&lt;"&amp;'Week Calculations'!A138+7),"")</f>
        <v/>
      </c>
      <c r="D138" s="11" t="str">
        <f>IF(A138&lt;&gt;"",COUNTIFS(InputTable[Delivered Date],"&gt;="&amp;'Week Calculations'!A138, InputTable[Delivered Date],"&lt;"&amp;'Week Calculations'!A138+7),"")</f>
        <v/>
      </c>
      <c r="E138" s="11" t="str">
        <f t="shared" si="13"/>
        <v/>
      </c>
      <c r="F138" s="11" t="str">
        <f t="shared" si="10"/>
        <v/>
      </c>
    </row>
    <row r="139" spans="1:6" x14ac:dyDescent="0.35">
      <c r="A139" s="10" t="str">
        <f t="shared" si="11"/>
        <v/>
      </c>
      <c r="B139" s="10" t="str">
        <f t="shared" si="12"/>
        <v/>
      </c>
      <c r="C139" s="11" t="str">
        <f>IF(A139&lt;&gt;"",COUNTIFS(InputTable[Committed or Started Date],"&gt;="&amp;'Week Calculations'!A139, InputTable[Committed or Started Date],"&lt;"&amp;'Week Calculations'!A139+7),"")</f>
        <v/>
      </c>
      <c r="D139" s="11" t="str">
        <f>IF(A139&lt;&gt;"",COUNTIFS(InputTable[Delivered Date],"&gt;="&amp;'Week Calculations'!A139, InputTable[Delivered Date],"&lt;"&amp;'Week Calculations'!A139+7),"")</f>
        <v/>
      </c>
      <c r="E139" s="11" t="str">
        <f t="shared" si="13"/>
        <v/>
      </c>
      <c r="F139" s="11" t="str">
        <f t="shared" si="10"/>
        <v/>
      </c>
    </row>
    <row r="140" spans="1:6" x14ac:dyDescent="0.35">
      <c r="A140" s="10" t="str">
        <f t="shared" si="11"/>
        <v/>
      </c>
      <c r="B140" s="10" t="str">
        <f t="shared" si="12"/>
        <v/>
      </c>
      <c r="C140" s="11" t="str">
        <f>IF(A140&lt;&gt;"",COUNTIFS(InputTable[Committed or Started Date],"&gt;="&amp;'Week Calculations'!A140, InputTable[Committed or Started Date],"&lt;"&amp;'Week Calculations'!A140+7),"")</f>
        <v/>
      </c>
      <c r="D140" s="11" t="str">
        <f>IF(A140&lt;&gt;"",COUNTIFS(InputTable[Delivered Date],"&gt;="&amp;'Week Calculations'!A140, InputTable[Delivered Date],"&lt;"&amp;'Week Calculations'!A140+7),"")</f>
        <v/>
      </c>
      <c r="E140" s="11" t="str">
        <f t="shared" si="13"/>
        <v/>
      </c>
      <c r="F140" s="11" t="str">
        <f t="shared" si="10"/>
        <v/>
      </c>
    </row>
    <row r="141" spans="1:6" x14ac:dyDescent="0.35">
      <c r="A141" s="10" t="str">
        <f t="shared" si="11"/>
        <v/>
      </c>
      <c r="B141" s="10" t="str">
        <f t="shared" si="12"/>
        <v/>
      </c>
      <c r="C141" s="11" t="str">
        <f>IF(A141&lt;&gt;"",COUNTIFS(InputTable[Committed or Started Date],"&gt;="&amp;'Week Calculations'!A141, InputTable[Committed or Started Date],"&lt;"&amp;'Week Calculations'!A141+7),"")</f>
        <v/>
      </c>
      <c r="D141" s="11" t="str">
        <f>IF(A141&lt;&gt;"",COUNTIFS(InputTable[Delivered Date],"&gt;="&amp;'Week Calculations'!A141, InputTable[Delivered Date],"&lt;"&amp;'Week Calculations'!A141+7),"")</f>
        <v/>
      </c>
      <c r="E141" s="11" t="str">
        <f t="shared" si="13"/>
        <v/>
      </c>
      <c r="F141" s="11" t="str">
        <f t="shared" si="10"/>
        <v/>
      </c>
    </row>
    <row r="142" spans="1:6" x14ac:dyDescent="0.35">
      <c r="A142" s="10" t="str">
        <f t="shared" si="11"/>
        <v/>
      </c>
      <c r="B142" s="10" t="str">
        <f t="shared" si="12"/>
        <v/>
      </c>
      <c r="C142" s="11" t="str">
        <f>IF(A142&lt;&gt;"",COUNTIFS(InputTable[Committed or Started Date],"&gt;="&amp;'Week Calculations'!A142, InputTable[Committed or Started Date],"&lt;"&amp;'Week Calculations'!A142+7),"")</f>
        <v/>
      </c>
      <c r="D142" s="11" t="str">
        <f>IF(A142&lt;&gt;"",COUNTIFS(InputTable[Delivered Date],"&gt;="&amp;'Week Calculations'!A142, InputTable[Delivered Date],"&lt;"&amp;'Week Calculations'!A142+7),"")</f>
        <v/>
      </c>
      <c r="E142" s="11" t="str">
        <f t="shared" si="13"/>
        <v/>
      </c>
      <c r="F142" s="11" t="str">
        <f t="shared" si="10"/>
        <v/>
      </c>
    </row>
    <row r="143" spans="1:6" x14ac:dyDescent="0.35">
      <c r="A143" s="10" t="str">
        <f t="shared" si="11"/>
        <v/>
      </c>
      <c r="B143" s="10" t="str">
        <f t="shared" si="12"/>
        <v/>
      </c>
      <c r="C143" s="11" t="str">
        <f>IF(A143&lt;&gt;"",COUNTIFS(InputTable[Committed or Started Date],"&gt;="&amp;'Week Calculations'!A143, InputTable[Committed or Started Date],"&lt;"&amp;'Week Calculations'!A143+7),"")</f>
        <v/>
      </c>
      <c r="D143" s="11" t="str">
        <f>IF(A143&lt;&gt;"",COUNTIFS(InputTable[Delivered Date],"&gt;="&amp;'Week Calculations'!A143, InputTable[Delivered Date],"&lt;"&amp;'Week Calculations'!A143+7),"")</f>
        <v/>
      </c>
      <c r="E143" s="11" t="str">
        <f t="shared" si="13"/>
        <v/>
      </c>
      <c r="F143" s="11" t="str">
        <f t="shared" si="10"/>
        <v/>
      </c>
    </row>
    <row r="144" spans="1:6" x14ac:dyDescent="0.35">
      <c r="A144" s="10" t="str">
        <f t="shared" si="11"/>
        <v/>
      </c>
      <c r="B144" s="10" t="str">
        <f t="shared" si="12"/>
        <v/>
      </c>
      <c r="C144" s="11" t="str">
        <f>IF(A144&lt;&gt;"",COUNTIFS(InputTable[Committed or Started Date],"&gt;="&amp;'Week Calculations'!A144, InputTable[Committed or Started Date],"&lt;"&amp;'Week Calculations'!A144+7),"")</f>
        <v/>
      </c>
      <c r="D144" s="11" t="str">
        <f>IF(A144&lt;&gt;"",COUNTIFS(InputTable[Delivered Date],"&gt;="&amp;'Week Calculations'!A144, InputTable[Delivered Date],"&lt;"&amp;'Week Calculations'!A144+7),"")</f>
        <v/>
      </c>
      <c r="E144" s="11" t="str">
        <f t="shared" si="13"/>
        <v/>
      </c>
      <c r="F144" s="11" t="str">
        <f t="shared" si="10"/>
        <v/>
      </c>
    </row>
    <row r="145" spans="1:6" x14ac:dyDescent="0.35">
      <c r="A145" s="10" t="str">
        <f t="shared" si="11"/>
        <v/>
      </c>
      <c r="B145" s="10" t="str">
        <f t="shared" si="12"/>
        <v/>
      </c>
      <c r="C145" s="11" t="str">
        <f>IF(A145&lt;&gt;"",COUNTIFS(InputTable[Committed or Started Date],"&gt;="&amp;'Week Calculations'!A145, InputTable[Committed or Started Date],"&lt;"&amp;'Week Calculations'!A145+7),"")</f>
        <v/>
      </c>
      <c r="D145" s="11" t="str">
        <f>IF(A145&lt;&gt;"",COUNTIFS(InputTable[Delivered Date],"&gt;="&amp;'Week Calculations'!A145, InputTable[Delivered Date],"&lt;"&amp;'Week Calculations'!A145+7),"")</f>
        <v/>
      </c>
      <c r="E145" s="11" t="str">
        <f t="shared" si="13"/>
        <v/>
      </c>
      <c r="F145" s="11" t="str">
        <f t="shared" si="10"/>
        <v/>
      </c>
    </row>
    <row r="146" spans="1:6" x14ac:dyDescent="0.35">
      <c r="A146" s="10" t="str">
        <f t="shared" si="11"/>
        <v/>
      </c>
      <c r="B146" s="10" t="str">
        <f t="shared" si="12"/>
        <v/>
      </c>
      <c r="C146" s="11" t="str">
        <f>IF(A146&lt;&gt;"",COUNTIFS(InputTable[Committed or Started Date],"&gt;="&amp;'Week Calculations'!A146, InputTable[Committed or Started Date],"&lt;"&amp;'Week Calculations'!A146+7),"")</f>
        <v/>
      </c>
      <c r="D146" s="11" t="str">
        <f>IF(A146&lt;&gt;"",COUNTIFS(InputTable[Delivered Date],"&gt;="&amp;'Week Calculations'!A146, InputTable[Delivered Date],"&lt;"&amp;'Week Calculations'!A146+7),"")</f>
        <v/>
      </c>
      <c r="E146" s="11" t="str">
        <f t="shared" si="13"/>
        <v/>
      </c>
      <c r="F146" s="11" t="str">
        <f t="shared" si="10"/>
        <v/>
      </c>
    </row>
    <row r="147" spans="1:6" x14ac:dyDescent="0.35">
      <c r="A147" s="10" t="str">
        <f t="shared" si="11"/>
        <v/>
      </c>
      <c r="B147" s="10" t="str">
        <f t="shared" si="12"/>
        <v/>
      </c>
      <c r="C147" s="11" t="str">
        <f>IF(A147&lt;&gt;"",COUNTIFS(InputTable[Committed or Started Date],"&gt;="&amp;'Week Calculations'!A147, InputTable[Committed or Started Date],"&lt;"&amp;'Week Calculations'!A147+7),"")</f>
        <v/>
      </c>
      <c r="D147" s="11" t="str">
        <f>IF(A147&lt;&gt;"",COUNTIFS(InputTable[Delivered Date],"&gt;="&amp;'Week Calculations'!A147, InputTable[Delivered Date],"&lt;"&amp;'Week Calculations'!A147+7),"")</f>
        <v/>
      </c>
      <c r="E147" s="11" t="str">
        <f t="shared" si="13"/>
        <v/>
      </c>
      <c r="F147" s="11" t="str">
        <f t="shared" si="10"/>
        <v/>
      </c>
    </row>
    <row r="148" spans="1:6" x14ac:dyDescent="0.35">
      <c r="A148" s="10" t="str">
        <f t="shared" si="11"/>
        <v/>
      </c>
      <c r="B148" s="10" t="str">
        <f t="shared" si="12"/>
        <v/>
      </c>
      <c r="C148" s="11" t="str">
        <f>IF(A148&lt;&gt;"",COUNTIFS(InputTable[Committed or Started Date],"&gt;="&amp;'Week Calculations'!A148, InputTable[Committed or Started Date],"&lt;"&amp;'Week Calculations'!A148+7),"")</f>
        <v/>
      </c>
      <c r="D148" s="11" t="str">
        <f>IF(A148&lt;&gt;"",COUNTIFS(InputTable[Delivered Date],"&gt;="&amp;'Week Calculations'!A148, InputTable[Delivered Date],"&lt;"&amp;'Week Calculations'!A148+7),"")</f>
        <v/>
      </c>
      <c r="E148" s="11" t="str">
        <f t="shared" si="13"/>
        <v/>
      </c>
      <c r="F148" s="11" t="str">
        <f t="shared" si="10"/>
        <v/>
      </c>
    </row>
    <row r="149" spans="1:6" x14ac:dyDescent="0.35">
      <c r="A149" s="10" t="str">
        <f t="shared" si="11"/>
        <v/>
      </c>
      <c r="B149" s="10" t="str">
        <f t="shared" si="12"/>
        <v/>
      </c>
      <c r="C149" s="11" t="str">
        <f>IF(A149&lt;&gt;"",COUNTIFS(InputTable[Committed or Started Date],"&gt;="&amp;'Week Calculations'!A149, InputTable[Committed or Started Date],"&lt;"&amp;'Week Calculations'!A149+7),"")</f>
        <v/>
      </c>
      <c r="D149" s="11" t="str">
        <f>IF(A149&lt;&gt;"",COUNTIFS(InputTable[Delivered Date],"&gt;="&amp;'Week Calculations'!A149, InputTable[Delivered Date],"&lt;"&amp;'Week Calculations'!A149+7),"")</f>
        <v/>
      </c>
      <c r="E149" s="11" t="str">
        <f t="shared" si="13"/>
        <v/>
      </c>
      <c r="F149" s="11" t="str">
        <f t="shared" si="10"/>
        <v/>
      </c>
    </row>
    <row r="150" spans="1:6" x14ac:dyDescent="0.35">
      <c r="A150" s="10" t="str">
        <f t="shared" si="11"/>
        <v/>
      </c>
      <c r="B150" s="10" t="str">
        <f t="shared" si="12"/>
        <v/>
      </c>
      <c r="C150" s="11" t="str">
        <f>IF(A150&lt;&gt;"",COUNTIFS(InputTable[Committed or Started Date],"&gt;="&amp;'Week Calculations'!A150, InputTable[Committed or Started Date],"&lt;"&amp;'Week Calculations'!A150+7),"")</f>
        <v/>
      </c>
      <c r="D150" s="11" t="str">
        <f>IF(A150&lt;&gt;"",COUNTIFS(InputTable[Delivered Date],"&gt;="&amp;'Week Calculations'!A150, InputTable[Delivered Date],"&lt;"&amp;'Week Calculations'!A150+7),"")</f>
        <v/>
      </c>
      <c r="E150" s="11" t="str">
        <f t="shared" si="13"/>
        <v/>
      </c>
      <c r="F150" s="11" t="str">
        <f t="shared" si="10"/>
        <v/>
      </c>
    </row>
    <row r="151" spans="1:6" x14ac:dyDescent="0.35">
      <c r="A151" s="10" t="str">
        <f t="shared" si="11"/>
        <v/>
      </c>
      <c r="B151" s="10" t="str">
        <f t="shared" si="12"/>
        <v/>
      </c>
      <c r="C151" s="11" t="str">
        <f>IF(A151&lt;&gt;"",COUNTIFS(InputTable[Committed or Started Date],"&gt;="&amp;'Week Calculations'!A151, InputTable[Committed or Started Date],"&lt;"&amp;'Week Calculations'!A151+7),"")</f>
        <v/>
      </c>
      <c r="D151" s="11" t="str">
        <f>IF(A151&lt;&gt;"",COUNTIFS(InputTable[Delivered Date],"&gt;="&amp;'Week Calculations'!A151, InputTable[Delivered Date],"&lt;"&amp;'Week Calculations'!A151+7),"")</f>
        <v/>
      </c>
      <c r="E151" s="11" t="str">
        <f t="shared" si="13"/>
        <v/>
      </c>
      <c r="F151" s="11" t="str">
        <f t="shared" si="10"/>
        <v/>
      </c>
    </row>
    <row r="152" spans="1:6" x14ac:dyDescent="0.35">
      <c r="A152" s="10" t="str">
        <f t="shared" si="11"/>
        <v/>
      </c>
      <c r="B152" s="10" t="str">
        <f t="shared" si="12"/>
        <v/>
      </c>
      <c r="C152" s="11" t="str">
        <f>IF(A152&lt;&gt;"",COUNTIFS(InputTable[Committed or Started Date],"&gt;="&amp;'Week Calculations'!A152, InputTable[Committed or Started Date],"&lt;"&amp;'Week Calculations'!A152+7),"")</f>
        <v/>
      </c>
      <c r="D152" s="11" t="str">
        <f>IF(A152&lt;&gt;"",COUNTIFS(InputTable[Delivered Date],"&gt;="&amp;'Week Calculations'!A152, InputTable[Delivered Date],"&lt;"&amp;'Week Calculations'!A152+7),"")</f>
        <v/>
      </c>
      <c r="E152" s="11" t="str">
        <f t="shared" si="13"/>
        <v/>
      </c>
      <c r="F152" s="11" t="str">
        <f t="shared" si="10"/>
        <v/>
      </c>
    </row>
    <row r="153" spans="1:6" x14ac:dyDescent="0.35">
      <c r="A153" s="10" t="str">
        <f t="shared" si="11"/>
        <v/>
      </c>
      <c r="B153" s="10" t="str">
        <f t="shared" si="12"/>
        <v/>
      </c>
      <c r="C153" s="11" t="str">
        <f>IF(A153&lt;&gt;"",COUNTIFS(InputTable[Committed or Started Date],"&gt;="&amp;'Week Calculations'!A153, InputTable[Committed or Started Date],"&lt;"&amp;'Week Calculations'!A153+7),"")</f>
        <v/>
      </c>
      <c r="D153" s="11" t="str">
        <f>IF(A153&lt;&gt;"",COUNTIFS(InputTable[Delivered Date],"&gt;="&amp;'Week Calculations'!A153, InputTable[Delivered Date],"&lt;"&amp;'Week Calculations'!A153+7),"")</f>
        <v/>
      </c>
      <c r="E153" s="11" t="str">
        <f t="shared" si="13"/>
        <v/>
      </c>
      <c r="F153" s="11" t="str">
        <f t="shared" si="10"/>
        <v/>
      </c>
    </row>
    <row r="154" spans="1:6" x14ac:dyDescent="0.35">
      <c r="A154" s="10" t="str">
        <f t="shared" si="11"/>
        <v/>
      </c>
      <c r="B154" s="10" t="str">
        <f t="shared" si="12"/>
        <v/>
      </c>
      <c r="C154" s="11" t="str">
        <f>IF(A154&lt;&gt;"",COUNTIFS(InputTable[Committed or Started Date],"&gt;="&amp;'Week Calculations'!A154, InputTable[Committed or Started Date],"&lt;"&amp;'Week Calculations'!A154+7),"")</f>
        <v/>
      </c>
      <c r="D154" s="11" t="str">
        <f>IF(A154&lt;&gt;"",COUNTIFS(InputTable[Delivered Date],"&gt;="&amp;'Week Calculations'!A154, InputTable[Delivered Date],"&lt;"&amp;'Week Calculations'!A154+7),"")</f>
        <v/>
      </c>
      <c r="E154" s="11" t="str">
        <f t="shared" si="13"/>
        <v/>
      </c>
      <c r="F154" s="11" t="str">
        <f t="shared" si="10"/>
        <v/>
      </c>
    </row>
    <row r="155" spans="1:6" x14ac:dyDescent="0.35">
      <c r="A155" s="10" t="str">
        <f t="shared" si="11"/>
        <v/>
      </c>
      <c r="B155" s="10" t="str">
        <f t="shared" si="12"/>
        <v/>
      </c>
      <c r="C155" s="11" t="str">
        <f>IF(A155&lt;&gt;"",COUNTIFS(InputTable[Committed or Started Date],"&gt;="&amp;'Week Calculations'!A155, InputTable[Committed or Started Date],"&lt;"&amp;'Week Calculations'!A155+7),"")</f>
        <v/>
      </c>
      <c r="D155" s="11" t="str">
        <f>IF(A155&lt;&gt;"",COUNTIFS(InputTable[Delivered Date],"&gt;="&amp;'Week Calculations'!A155, InputTable[Delivered Date],"&lt;"&amp;'Week Calculations'!A155+7),"")</f>
        <v/>
      </c>
      <c r="E155" s="11" t="str">
        <f t="shared" si="13"/>
        <v/>
      </c>
      <c r="F155" s="11" t="str">
        <f t="shared" si="10"/>
        <v/>
      </c>
    </row>
    <row r="156" spans="1:6" x14ac:dyDescent="0.35">
      <c r="A156" s="10" t="str">
        <f t="shared" si="11"/>
        <v/>
      </c>
      <c r="B156" s="10" t="str">
        <f t="shared" si="12"/>
        <v/>
      </c>
      <c r="C156" s="11" t="str">
        <f>IF(A156&lt;&gt;"",COUNTIFS(InputTable[Committed or Started Date],"&gt;="&amp;'Week Calculations'!A156, InputTable[Committed or Started Date],"&lt;"&amp;'Week Calculations'!A156+7),"")</f>
        <v/>
      </c>
      <c r="D156" s="11" t="str">
        <f>IF(A156&lt;&gt;"",COUNTIFS(InputTable[Delivered Date],"&gt;="&amp;'Week Calculations'!A156, InputTable[Delivered Date],"&lt;"&amp;'Week Calculations'!A156+7),"")</f>
        <v/>
      </c>
      <c r="E156" s="11" t="str">
        <f t="shared" si="13"/>
        <v/>
      </c>
      <c r="F156" s="11" t="str">
        <f t="shared" si="10"/>
        <v/>
      </c>
    </row>
    <row r="157" spans="1:6" x14ac:dyDescent="0.35">
      <c r="A157" s="10" t="str">
        <f t="shared" si="11"/>
        <v/>
      </c>
      <c r="B157" s="10" t="str">
        <f t="shared" si="12"/>
        <v/>
      </c>
      <c r="C157" s="11" t="str">
        <f>IF(A157&lt;&gt;"",COUNTIFS(InputTable[Committed or Started Date],"&gt;="&amp;'Week Calculations'!A157, InputTable[Committed or Started Date],"&lt;"&amp;'Week Calculations'!A157+7),"")</f>
        <v/>
      </c>
      <c r="D157" s="11" t="str">
        <f>IF(A157&lt;&gt;"",COUNTIFS(InputTable[Delivered Date],"&gt;="&amp;'Week Calculations'!A157, InputTable[Delivered Date],"&lt;"&amp;'Week Calculations'!A157+7),"")</f>
        <v/>
      </c>
      <c r="E157" s="11" t="str">
        <f t="shared" si="13"/>
        <v/>
      </c>
      <c r="F157" s="11" t="str">
        <f t="shared" si="10"/>
        <v/>
      </c>
    </row>
    <row r="158" spans="1:6" x14ac:dyDescent="0.35">
      <c r="A158" s="10" t="str">
        <f t="shared" si="11"/>
        <v/>
      </c>
      <c r="B158" s="10" t="str">
        <f t="shared" si="12"/>
        <v/>
      </c>
      <c r="C158" s="11" t="str">
        <f>IF(A158&lt;&gt;"",COUNTIFS(InputTable[Committed or Started Date],"&gt;="&amp;'Week Calculations'!A158, InputTable[Committed or Started Date],"&lt;"&amp;'Week Calculations'!A158+7),"")</f>
        <v/>
      </c>
      <c r="D158" s="11" t="str">
        <f>IF(A158&lt;&gt;"",COUNTIFS(InputTable[Delivered Date],"&gt;="&amp;'Week Calculations'!A158, InputTable[Delivered Date],"&lt;"&amp;'Week Calculations'!A158+7),"")</f>
        <v/>
      </c>
      <c r="E158" s="11" t="str">
        <f t="shared" si="13"/>
        <v/>
      </c>
      <c r="F158" s="11" t="str">
        <f t="shared" si="10"/>
        <v/>
      </c>
    </row>
    <row r="159" spans="1:6" x14ac:dyDescent="0.35">
      <c r="A159" s="10" t="str">
        <f t="shared" si="11"/>
        <v/>
      </c>
      <c r="B159" s="10" t="str">
        <f t="shared" si="12"/>
        <v/>
      </c>
      <c r="C159" s="11" t="str">
        <f>IF(A159&lt;&gt;"",COUNTIFS(InputTable[Committed or Started Date],"&gt;="&amp;'Week Calculations'!A159, InputTable[Committed or Started Date],"&lt;"&amp;'Week Calculations'!A159+7),"")</f>
        <v/>
      </c>
      <c r="D159" s="11" t="str">
        <f>IF(A159&lt;&gt;"",COUNTIFS(InputTable[Delivered Date],"&gt;="&amp;'Week Calculations'!A159, InputTable[Delivered Date],"&lt;"&amp;'Week Calculations'!A159+7),"")</f>
        <v/>
      </c>
      <c r="E159" s="11" t="str">
        <f t="shared" si="13"/>
        <v/>
      </c>
      <c r="F159" s="11" t="str">
        <f t="shared" si="10"/>
        <v/>
      </c>
    </row>
    <row r="160" spans="1:6" x14ac:dyDescent="0.35">
      <c r="A160" s="10" t="str">
        <f t="shared" si="11"/>
        <v/>
      </c>
      <c r="B160" s="10" t="str">
        <f t="shared" si="12"/>
        <v/>
      </c>
      <c r="C160" s="11" t="str">
        <f>IF(A160&lt;&gt;"",COUNTIFS(InputTable[Committed or Started Date],"&gt;="&amp;'Week Calculations'!A160, InputTable[Committed or Started Date],"&lt;"&amp;'Week Calculations'!A160+7),"")</f>
        <v/>
      </c>
      <c r="D160" s="11" t="str">
        <f>IF(A160&lt;&gt;"",COUNTIFS(InputTable[Delivered Date],"&gt;="&amp;'Week Calculations'!A160, InputTable[Delivered Date],"&lt;"&amp;'Week Calculations'!A160+7),"")</f>
        <v/>
      </c>
      <c r="E160" s="11" t="str">
        <f t="shared" si="13"/>
        <v/>
      </c>
      <c r="F160" s="11" t="str">
        <f t="shared" si="10"/>
        <v/>
      </c>
    </row>
    <row r="161" spans="1:6" x14ac:dyDescent="0.35">
      <c r="A161" s="10" t="str">
        <f t="shared" si="11"/>
        <v/>
      </c>
      <c r="B161" s="10" t="str">
        <f t="shared" si="12"/>
        <v/>
      </c>
      <c r="C161" s="11" t="str">
        <f>IF(A161&lt;&gt;"",COUNTIFS(InputTable[Committed or Started Date],"&gt;="&amp;'Week Calculations'!A161, InputTable[Committed or Started Date],"&lt;"&amp;'Week Calculations'!A161+7),"")</f>
        <v/>
      </c>
      <c r="D161" s="11" t="str">
        <f>IF(A161&lt;&gt;"",COUNTIFS(InputTable[Delivered Date],"&gt;="&amp;'Week Calculations'!A161, InputTable[Delivered Date],"&lt;"&amp;'Week Calculations'!A161+7),"")</f>
        <v/>
      </c>
      <c r="E161" s="11" t="str">
        <f t="shared" si="13"/>
        <v/>
      </c>
      <c r="F161" s="11" t="str">
        <f t="shared" si="10"/>
        <v/>
      </c>
    </row>
    <row r="162" spans="1:6" x14ac:dyDescent="0.35">
      <c r="A162" s="10" t="str">
        <f t="shared" si="11"/>
        <v/>
      </c>
      <c r="B162" s="10" t="str">
        <f t="shared" si="12"/>
        <v/>
      </c>
      <c r="C162" s="11" t="str">
        <f>IF(A162&lt;&gt;"",COUNTIFS(InputTable[Committed or Started Date],"&gt;="&amp;'Week Calculations'!A162, InputTable[Committed or Started Date],"&lt;"&amp;'Week Calculations'!A162+7),"")</f>
        <v/>
      </c>
      <c r="D162" s="11" t="str">
        <f>IF(A162&lt;&gt;"",COUNTIFS(InputTable[Delivered Date],"&gt;="&amp;'Week Calculations'!A162, InputTable[Delivered Date],"&lt;"&amp;'Week Calculations'!A162+7),"")</f>
        <v/>
      </c>
      <c r="E162" s="11" t="str">
        <f t="shared" si="13"/>
        <v/>
      </c>
      <c r="F162" s="11" t="str">
        <f t="shared" si="10"/>
        <v/>
      </c>
    </row>
    <row r="163" spans="1:6" x14ac:dyDescent="0.35">
      <c r="A163" s="10" t="str">
        <f t="shared" si="11"/>
        <v/>
      </c>
      <c r="B163" s="10" t="str">
        <f t="shared" si="12"/>
        <v/>
      </c>
      <c r="C163" s="11" t="str">
        <f>IF(A163&lt;&gt;"",COUNTIFS(InputTable[Committed or Started Date],"&gt;="&amp;'Week Calculations'!A163, InputTable[Committed or Started Date],"&lt;"&amp;'Week Calculations'!A163+7),"")</f>
        <v/>
      </c>
      <c r="D163" s="11" t="str">
        <f>IF(A163&lt;&gt;"",COUNTIFS(InputTable[Delivered Date],"&gt;="&amp;'Week Calculations'!A163, InputTable[Delivered Date],"&lt;"&amp;'Week Calculations'!A163+7),"")</f>
        <v/>
      </c>
      <c r="E163" s="11" t="str">
        <f t="shared" si="13"/>
        <v/>
      </c>
      <c r="F163" s="11" t="str">
        <f t="shared" si="10"/>
        <v/>
      </c>
    </row>
    <row r="164" spans="1:6" x14ac:dyDescent="0.35">
      <c r="A164" s="10" t="str">
        <f t="shared" si="11"/>
        <v/>
      </c>
      <c r="B164" s="10" t="str">
        <f t="shared" si="12"/>
        <v/>
      </c>
      <c r="C164" s="11" t="str">
        <f>IF(A164&lt;&gt;"",COUNTIFS(InputTable[Committed or Started Date],"&gt;="&amp;'Week Calculations'!A164, InputTable[Committed or Started Date],"&lt;"&amp;'Week Calculations'!A164+7),"")</f>
        <v/>
      </c>
      <c r="D164" s="11" t="str">
        <f>IF(A164&lt;&gt;"",COUNTIFS(InputTable[Delivered Date],"&gt;="&amp;'Week Calculations'!A164, InputTable[Delivered Date],"&lt;"&amp;'Week Calculations'!A164+7),"")</f>
        <v/>
      </c>
      <c r="E164" s="11" t="str">
        <f t="shared" si="13"/>
        <v/>
      </c>
      <c r="F164" s="11" t="str">
        <f t="shared" si="10"/>
        <v/>
      </c>
    </row>
    <row r="165" spans="1:6" x14ac:dyDescent="0.35">
      <c r="A165" s="10" t="str">
        <f t="shared" si="11"/>
        <v/>
      </c>
      <c r="B165" s="10" t="str">
        <f t="shared" si="12"/>
        <v/>
      </c>
      <c r="C165" s="11" t="str">
        <f>IF(A165&lt;&gt;"",COUNTIFS(InputTable[Committed or Started Date],"&gt;="&amp;'Week Calculations'!A165, InputTable[Committed or Started Date],"&lt;"&amp;'Week Calculations'!A165+7),"")</f>
        <v/>
      </c>
      <c r="D165" s="11" t="str">
        <f>IF(A165&lt;&gt;"",COUNTIFS(InputTable[Delivered Date],"&gt;="&amp;'Week Calculations'!A165, InputTable[Delivered Date],"&lt;"&amp;'Week Calculations'!A165+7),"")</f>
        <v/>
      </c>
      <c r="E165" s="11" t="str">
        <f t="shared" si="13"/>
        <v/>
      </c>
      <c r="F165" s="11" t="str">
        <f t="shared" si="10"/>
        <v/>
      </c>
    </row>
    <row r="166" spans="1:6" x14ac:dyDescent="0.35">
      <c r="A166" s="10" t="str">
        <f t="shared" si="11"/>
        <v/>
      </c>
      <c r="B166" s="10" t="str">
        <f t="shared" si="12"/>
        <v/>
      </c>
      <c r="C166" s="11" t="str">
        <f>IF(A166&lt;&gt;"",COUNTIFS(InputTable[Committed or Started Date],"&gt;="&amp;'Week Calculations'!A166, InputTable[Committed or Started Date],"&lt;"&amp;'Week Calculations'!A166+7),"")</f>
        <v/>
      </c>
      <c r="D166" s="11" t="str">
        <f>IF(A166&lt;&gt;"",COUNTIFS(InputTable[Delivered Date],"&gt;="&amp;'Week Calculations'!A166, InputTable[Delivered Date],"&lt;"&amp;'Week Calculations'!A166+7),"")</f>
        <v/>
      </c>
      <c r="E166" s="11" t="str">
        <f t="shared" si="13"/>
        <v/>
      </c>
      <c r="F166" s="11" t="str">
        <f t="shared" si="10"/>
        <v/>
      </c>
    </row>
    <row r="167" spans="1:6" x14ac:dyDescent="0.35">
      <c r="A167" s="10" t="str">
        <f t="shared" ref="A167:A198" si="14">IF(A166&lt;&gt;"",IF(A166+7&lt;DateMax+7, A166+7, ""),"")</f>
        <v/>
      </c>
      <c r="B167" s="10" t="str">
        <f t="shared" si="12"/>
        <v/>
      </c>
      <c r="C167" s="11" t="str">
        <f>IF(A167&lt;&gt;"",COUNTIFS(InputTable[Committed or Started Date],"&gt;="&amp;'Week Calculations'!A167, InputTable[Committed or Started Date],"&lt;"&amp;'Week Calculations'!A167+7),"")</f>
        <v/>
      </c>
      <c r="D167" s="11" t="str">
        <f>IF(A167&lt;&gt;"",COUNTIFS(InputTable[Delivered Date],"&gt;="&amp;'Week Calculations'!A167, InputTable[Delivered Date],"&lt;"&amp;'Week Calculations'!A167+7),"")</f>
        <v/>
      </c>
      <c r="E167" s="11" t="str">
        <f t="shared" si="13"/>
        <v/>
      </c>
      <c r="F167" s="11" t="str">
        <f t="shared" si="10"/>
        <v/>
      </c>
    </row>
    <row r="168" spans="1:6" x14ac:dyDescent="0.35">
      <c r="A168" s="10" t="str">
        <f t="shared" si="14"/>
        <v/>
      </c>
      <c r="B168" s="10" t="str">
        <f t="shared" si="12"/>
        <v/>
      </c>
      <c r="C168" s="11" t="str">
        <f>IF(A168&lt;&gt;"",COUNTIFS(InputTable[Committed or Started Date],"&gt;="&amp;'Week Calculations'!A168, InputTable[Committed or Started Date],"&lt;"&amp;'Week Calculations'!A168+7),"")</f>
        <v/>
      </c>
      <c r="D168" s="11" t="str">
        <f>IF(A168&lt;&gt;"",COUNTIFS(InputTable[Delivered Date],"&gt;="&amp;'Week Calculations'!A168, InputTable[Delivered Date],"&lt;"&amp;'Week Calculations'!A168+7),"")</f>
        <v/>
      </c>
      <c r="E168" s="11" t="str">
        <f t="shared" si="13"/>
        <v/>
      </c>
      <c r="F168" s="11" t="str">
        <f t="shared" si="10"/>
        <v/>
      </c>
    </row>
    <row r="169" spans="1:6" x14ac:dyDescent="0.35">
      <c r="A169" s="10" t="str">
        <f t="shared" si="14"/>
        <v/>
      </c>
      <c r="B169" s="10" t="str">
        <f t="shared" si="12"/>
        <v/>
      </c>
      <c r="C169" s="11" t="str">
        <f>IF(A169&lt;&gt;"",COUNTIFS(InputTable[Committed or Started Date],"&gt;="&amp;'Week Calculations'!A169, InputTable[Committed or Started Date],"&lt;"&amp;'Week Calculations'!A169+7),"")</f>
        <v/>
      </c>
      <c r="D169" s="11" t="str">
        <f>IF(A169&lt;&gt;"",COUNTIFS(InputTable[Delivered Date],"&gt;="&amp;'Week Calculations'!A169, InputTable[Delivered Date],"&lt;"&amp;'Week Calculations'!A169+7),"")</f>
        <v/>
      </c>
      <c r="E169" s="11" t="str">
        <f t="shared" si="13"/>
        <v/>
      </c>
      <c r="F169" s="11" t="str">
        <f t="shared" si="10"/>
        <v/>
      </c>
    </row>
    <row r="170" spans="1:6" x14ac:dyDescent="0.35">
      <c r="A170" s="10" t="str">
        <f t="shared" si="14"/>
        <v/>
      </c>
      <c r="B170" s="10" t="str">
        <f t="shared" si="12"/>
        <v/>
      </c>
      <c r="C170" s="11" t="str">
        <f>IF(A170&lt;&gt;"",COUNTIFS(InputTable[Committed or Started Date],"&gt;="&amp;'Week Calculations'!A170, InputTable[Committed or Started Date],"&lt;"&amp;'Week Calculations'!A170+7),"")</f>
        <v/>
      </c>
      <c r="D170" s="11" t="str">
        <f>IF(A170&lt;&gt;"",COUNTIFS(InputTable[Delivered Date],"&gt;="&amp;'Week Calculations'!A170, InputTable[Delivered Date],"&lt;"&amp;'Week Calculations'!A170+7),"")</f>
        <v/>
      </c>
      <c r="E170" s="11" t="str">
        <f t="shared" si="13"/>
        <v/>
      </c>
      <c r="F170" s="11" t="str">
        <f t="shared" si="10"/>
        <v/>
      </c>
    </row>
    <row r="171" spans="1:6" x14ac:dyDescent="0.35">
      <c r="A171" s="10" t="str">
        <f t="shared" si="14"/>
        <v/>
      </c>
      <c r="B171" s="10" t="str">
        <f t="shared" si="12"/>
        <v/>
      </c>
      <c r="C171" s="11" t="str">
        <f>IF(A171&lt;&gt;"",COUNTIFS(InputTable[Committed or Started Date],"&gt;="&amp;'Week Calculations'!A171, InputTable[Committed or Started Date],"&lt;"&amp;'Week Calculations'!A171+7),"")</f>
        <v/>
      </c>
      <c r="D171" s="11" t="str">
        <f>IF(A171&lt;&gt;"",COUNTIFS(InputTable[Delivered Date],"&gt;="&amp;'Week Calculations'!A171, InputTable[Delivered Date],"&lt;"&amp;'Week Calculations'!A171+7),"")</f>
        <v/>
      </c>
      <c r="E171" s="11" t="str">
        <f t="shared" si="13"/>
        <v/>
      </c>
      <c r="F171" s="11" t="str">
        <f t="shared" si="10"/>
        <v/>
      </c>
    </row>
    <row r="172" spans="1:6" x14ac:dyDescent="0.35">
      <c r="A172" s="10" t="str">
        <f t="shared" si="14"/>
        <v/>
      </c>
      <c r="B172" s="10" t="str">
        <f t="shared" si="12"/>
        <v/>
      </c>
      <c r="C172" s="11" t="str">
        <f>IF(A172&lt;&gt;"",COUNTIFS(InputTable[Committed or Started Date],"&gt;="&amp;'Week Calculations'!A172, InputTable[Committed or Started Date],"&lt;"&amp;'Week Calculations'!A172+7),"")</f>
        <v/>
      </c>
      <c r="D172" s="11" t="str">
        <f>IF(A172&lt;&gt;"",COUNTIFS(InputTable[Delivered Date],"&gt;="&amp;'Week Calculations'!A172, InputTable[Delivered Date],"&lt;"&amp;'Week Calculations'!A172+7),"")</f>
        <v/>
      </c>
      <c r="E172" s="11" t="str">
        <f t="shared" si="13"/>
        <v/>
      </c>
      <c r="F172" s="11" t="str">
        <f t="shared" si="10"/>
        <v/>
      </c>
    </row>
    <row r="173" spans="1:6" x14ac:dyDescent="0.35">
      <c r="A173" s="10" t="str">
        <f t="shared" si="14"/>
        <v/>
      </c>
      <c r="B173" s="10" t="str">
        <f t="shared" si="12"/>
        <v/>
      </c>
      <c r="C173" s="11" t="str">
        <f>IF(A173&lt;&gt;"",COUNTIFS(InputTable[Committed or Started Date],"&gt;="&amp;'Week Calculations'!A173, InputTable[Committed or Started Date],"&lt;"&amp;'Week Calculations'!A173+7),"")</f>
        <v/>
      </c>
      <c r="D173" s="11" t="str">
        <f>IF(A173&lt;&gt;"",COUNTIFS(InputTable[Delivered Date],"&gt;="&amp;'Week Calculations'!A173, InputTable[Delivered Date],"&lt;"&amp;'Week Calculations'!A173+7),"")</f>
        <v/>
      </c>
      <c r="E173" s="11" t="str">
        <f t="shared" si="13"/>
        <v/>
      </c>
      <c r="F173" s="11" t="str">
        <f t="shared" si="10"/>
        <v/>
      </c>
    </row>
    <row r="174" spans="1:6" x14ac:dyDescent="0.35">
      <c r="A174" s="10" t="str">
        <f t="shared" si="14"/>
        <v/>
      </c>
      <c r="B174" s="10" t="str">
        <f t="shared" si="12"/>
        <v/>
      </c>
      <c r="C174" s="11" t="str">
        <f>IF(A174&lt;&gt;"",COUNTIFS(InputTable[Committed or Started Date],"&gt;="&amp;'Week Calculations'!A174, InputTable[Committed or Started Date],"&lt;"&amp;'Week Calculations'!A174+7),"")</f>
        <v/>
      </c>
      <c r="D174" s="11" t="str">
        <f>IF(A174&lt;&gt;"",COUNTIFS(InputTable[Delivered Date],"&gt;="&amp;'Week Calculations'!A174, InputTable[Delivered Date],"&lt;"&amp;'Week Calculations'!A174+7),"")</f>
        <v/>
      </c>
      <c r="E174" s="11" t="str">
        <f t="shared" si="13"/>
        <v/>
      </c>
      <c r="F174" s="11" t="str">
        <f t="shared" si="10"/>
        <v/>
      </c>
    </row>
    <row r="175" spans="1:6" x14ac:dyDescent="0.35">
      <c r="A175" s="10" t="str">
        <f t="shared" si="14"/>
        <v/>
      </c>
      <c r="B175" s="10" t="str">
        <f t="shared" si="12"/>
        <v/>
      </c>
      <c r="C175" s="11" t="str">
        <f>IF(A175&lt;&gt;"",COUNTIFS(InputTable[Committed or Started Date],"&gt;="&amp;'Week Calculations'!A175, InputTable[Committed or Started Date],"&lt;"&amp;'Week Calculations'!A175+7),"")</f>
        <v/>
      </c>
      <c r="D175" s="11" t="str">
        <f>IF(A175&lt;&gt;"",COUNTIFS(InputTable[Delivered Date],"&gt;="&amp;'Week Calculations'!A175, InputTable[Delivered Date],"&lt;"&amp;'Week Calculations'!A175+7),"")</f>
        <v/>
      </c>
      <c r="E175" s="11" t="str">
        <f t="shared" si="13"/>
        <v/>
      </c>
      <c r="F175" s="11" t="str">
        <f t="shared" si="10"/>
        <v/>
      </c>
    </row>
    <row r="176" spans="1:6" x14ac:dyDescent="0.35">
      <c r="A176" s="10" t="str">
        <f t="shared" si="14"/>
        <v/>
      </c>
      <c r="B176" s="10" t="str">
        <f t="shared" si="12"/>
        <v/>
      </c>
      <c r="C176" s="11" t="str">
        <f>IF(A176&lt;&gt;"",COUNTIFS(InputTable[Committed or Started Date],"&gt;="&amp;'Week Calculations'!A176, InputTable[Committed or Started Date],"&lt;"&amp;'Week Calculations'!A176+7),"")</f>
        <v/>
      </c>
      <c r="D176" s="11" t="str">
        <f>IF(A176&lt;&gt;"",COUNTIFS(InputTable[Delivered Date],"&gt;="&amp;'Week Calculations'!A176, InputTable[Delivered Date],"&lt;"&amp;'Week Calculations'!A176+7),"")</f>
        <v/>
      </c>
      <c r="E176" s="11" t="str">
        <f t="shared" si="13"/>
        <v/>
      </c>
      <c r="F176" s="11" t="str">
        <f t="shared" si="10"/>
        <v/>
      </c>
    </row>
    <row r="177" spans="1:6" x14ac:dyDescent="0.35">
      <c r="A177" s="10" t="str">
        <f t="shared" si="14"/>
        <v/>
      </c>
      <c r="B177" s="10" t="str">
        <f t="shared" si="12"/>
        <v/>
      </c>
      <c r="C177" s="11" t="str">
        <f>IF(A177&lt;&gt;"",COUNTIFS(InputTable[Committed or Started Date],"&gt;="&amp;'Week Calculations'!A177, InputTable[Committed or Started Date],"&lt;"&amp;'Week Calculations'!A177+7),"")</f>
        <v/>
      </c>
      <c r="D177" s="11" t="str">
        <f>IF(A177&lt;&gt;"",COUNTIFS(InputTable[Delivered Date],"&gt;="&amp;'Week Calculations'!A177, InputTable[Delivered Date],"&lt;"&amp;'Week Calculations'!A177+7),"")</f>
        <v/>
      </c>
      <c r="E177" s="11" t="str">
        <f t="shared" si="13"/>
        <v/>
      </c>
      <c r="F177" s="11" t="str">
        <f t="shared" si="10"/>
        <v/>
      </c>
    </row>
    <row r="178" spans="1:6" x14ac:dyDescent="0.35">
      <c r="A178" s="10" t="str">
        <f t="shared" si="14"/>
        <v/>
      </c>
      <c r="B178" s="10" t="str">
        <f t="shared" si="12"/>
        <v/>
      </c>
      <c r="C178" s="11" t="str">
        <f>IF(A178&lt;&gt;"",COUNTIFS(InputTable[Committed or Started Date],"&gt;="&amp;'Week Calculations'!A178, InputTable[Committed or Started Date],"&lt;"&amp;'Week Calculations'!A178+7),"")</f>
        <v/>
      </c>
      <c r="D178" s="11" t="str">
        <f>IF(A178&lt;&gt;"",COUNTIFS(InputTable[Delivered Date],"&gt;="&amp;'Week Calculations'!A178, InputTable[Delivered Date],"&lt;"&amp;'Week Calculations'!A178+7),"")</f>
        <v/>
      </c>
      <c r="E178" s="11" t="str">
        <f t="shared" si="13"/>
        <v/>
      </c>
      <c r="F178" s="11" t="str">
        <f t="shared" si="10"/>
        <v/>
      </c>
    </row>
    <row r="179" spans="1:6" x14ac:dyDescent="0.35">
      <c r="A179" s="10" t="str">
        <f t="shared" si="14"/>
        <v/>
      </c>
      <c r="B179" s="10" t="str">
        <f t="shared" si="12"/>
        <v/>
      </c>
      <c r="C179" s="11" t="str">
        <f>IF(A179&lt;&gt;"",COUNTIFS(InputTable[Committed or Started Date],"&gt;="&amp;'Week Calculations'!A179, InputTable[Committed or Started Date],"&lt;"&amp;'Week Calculations'!A179+7),"")</f>
        <v/>
      </c>
      <c r="D179" s="11" t="str">
        <f>IF(A179&lt;&gt;"",COUNTIFS(InputTable[Delivered Date],"&gt;="&amp;'Week Calculations'!A179, InputTable[Delivered Date],"&lt;"&amp;'Week Calculations'!A179+7),"")</f>
        <v/>
      </c>
      <c r="E179" s="11" t="str">
        <f t="shared" si="13"/>
        <v/>
      </c>
      <c r="F179" s="11" t="str">
        <f t="shared" si="10"/>
        <v/>
      </c>
    </row>
    <row r="180" spans="1:6" x14ac:dyDescent="0.35">
      <c r="A180" s="10" t="str">
        <f t="shared" si="14"/>
        <v/>
      </c>
      <c r="B180" s="10" t="str">
        <f t="shared" si="12"/>
        <v/>
      </c>
      <c r="C180" s="11" t="str">
        <f>IF(A180&lt;&gt;"",COUNTIFS(InputTable[Committed or Started Date],"&gt;="&amp;'Week Calculations'!A180, InputTable[Committed or Started Date],"&lt;"&amp;'Week Calculations'!A180+7),"")</f>
        <v/>
      </c>
      <c r="D180" s="11" t="str">
        <f>IF(A180&lt;&gt;"",COUNTIFS(InputTable[Delivered Date],"&gt;="&amp;'Week Calculations'!A180, InputTable[Delivered Date],"&lt;"&amp;'Week Calculations'!A180+7),"")</f>
        <v/>
      </c>
      <c r="E180" s="11" t="str">
        <f t="shared" si="13"/>
        <v/>
      </c>
      <c r="F180" s="11" t="str">
        <f t="shared" si="10"/>
        <v/>
      </c>
    </row>
    <row r="181" spans="1:6" x14ac:dyDescent="0.35">
      <c r="A181" s="10" t="str">
        <f t="shared" si="14"/>
        <v/>
      </c>
      <c r="B181" s="10" t="str">
        <f t="shared" si="12"/>
        <v/>
      </c>
      <c r="C181" s="11" t="str">
        <f>IF(A181&lt;&gt;"",COUNTIFS(InputTable[Committed or Started Date],"&gt;="&amp;'Week Calculations'!A181, InputTable[Committed or Started Date],"&lt;"&amp;'Week Calculations'!A181+7),"")</f>
        <v/>
      </c>
      <c r="D181" s="11" t="str">
        <f>IF(A181&lt;&gt;"",COUNTIFS(InputTable[Delivered Date],"&gt;="&amp;'Week Calculations'!A181, InputTable[Delivered Date],"&lt;"&amp;'Week Calculations'!A181+7),"")</f>
        <v/>
      </c>
      <c r="E181" s="11" t="str">
        <f t="shared" si="13"/>
        <v/>
      </c>
      <c r="F181" s="11" t="str">
        <f t="shared" si="10"/>
        <v/>
      </c>
    </row>
    <row r="182" spans="1:6" x14ac:dyDescent="0.35">
      <c r="A182" s="10" t="str">
        <f t="shared" si="14"/>
        <v/>
      </c>
      <c r="B182" s="10" t="str">
        <f t="shared" si="12"/>
        <v/>
      </c>
      <c r="C182" s="11" t="str">
        <f>IF(A182&lt;&gt;"",COUNTIFS(InputTable[Committed or Started Date],"&gt;="&amp;'Week Calculations'!A182, InputTable[Committed or Started Date],"&lt;"&amp;'Week Calculations'!A182+7),"")</f>
        <v/>
      </c>
      <c r="D182" s="11" t="str">
        <f>IF(A182&lt;&gt;"",COUNTIFS(InputTable[Delivered Date],"&gt;="&amp;'Week Calculations'!A182, InputTable[Delivered Date],"&lt;"&amp;'Week Calculations'!A182+7),"")</f>
        <v/>
      </c>
      <c r="E182" s="11" t="str">
        <f t="shared" si="13"/>
        <v/>
      </c>
      <c r="F182" s="11" t="str">
        <f t="shared" si="10"/>
        <v/>
      </c>
    </row>
    <row r="183" spans="1:6" x14ac:dyDescent="0.35">
      <c r="A183" s="10" t="str">
        <f t="shared" si="14"/>
        <v/>
      </c>
      <c r="B183" s="10" t="str">
        <f t="shared" si="12"/>
        <v/>
      </c>
      <c r="C183" s="11" t="str">
        <f>IF(A183&lt;&gt;"",COUNTIFS(InputTable[Committed or Started Date],"&gt;="&amp;'Week Calculations'!A183, InputTable[Committed or Started Date],"&lt;"&amp;'Week Calculations'!A183+7),"")</f>
        <v/>
      </c>
      <c r="D183" s="11" t="str">
        <f>IF(A183&lt;&gt;"",COUNTIFS(InputTable[Delivered Date],"&gt;="&amp;'Week Calculations'!A183, InputTable[Delivered Date],"&lt;"&amp;'Week Calculations'!A183+7),"")</f>
        <v/>
      </c>
      <c r="E183" s="11" t="str">
        <f t="shared" si="13"/>
        <v/>
      </c>
      <c r="F183" s="11" t="str">
        <f t="shared" si="10"/>
        <v/>
      </c>
    </row>
    <row r="184" spans="1:6" x14ac:dyDescent="0.35">
      <c r="A184" s="10" t="str">
        <f t="shared" si="14"/>
        <v/>
      </c>
      <c r="B184" s="10" t="str">
        <f t="shared" si="12"/>
        <v/>
      </c>
      <c r="C184" s="11" t="str">
        <f>IF(A184&lt;&gt;"",COUNTIFS(InputTable[Committed or Started Date],"&gt;="&amp;'Week Calculations'!A184, InputTable[Committed or Started Date],"&lt;"&amp;'Week Calculations'!A184+7),"")</f>
        <v/>
      </c>
      <c r="D184" s="11" t="str">
        <f>IF(A184&lt;&gt;"",COUNTIFS(InputTable[Delivered Date],"&gt;="&amp;'Week Calculations'!A184, InputTable[Delivered Date],"&lt;"&amp;'Week Calculations'!A184+7),"")</f>
        <v/>
      </c>
      <c r="E184" s="11" t="str">
        <f t="shared" si="13"/>
        <v/>
      </c>
      <c r="F184" s="11" t="str">
        <f t="shared" si="10"/>
        <v/>
      </c>
    </row>
    <row r="185" spans="1:6" x14ac:dyDescent="0.35">
      <c r="A185" s="10" t="str">
        <f t="shared" si="14"/>
        <v/>
      </c>
      <c r="B185" s="10" t="str">
        <f t="shared" si="12"/>
        <v/>
      </c>
      <c r="C185" s="11" t="str">
        <f>IF(A185&lt;&gt;"",COUNTIFS(InputTable[Committed or Started Date],"&gt;="&amp;'Week Calculations'!A185, InputTable[Committed or Started Date],"&lt;"&amp;'Week Calculations'!A185+7),"")</f>
        <v/>
      </c>
      <c r="D185" s="11" t="str">
        <f>IF(A185&lt;&gt;"",COUNTIFS(InputTable[Delivered Date],"&gt;="&amp;'Week Calculations'!A185, InputTable[Delivered Date],"&lt;"&amp;'Week Calculations'!A185+7),"")</f>
        <v/>
      </c>
      <c r="E185" s="11" t="str">
        <f t="shared" si="13"/>
        <v/>
      </c>
      <c r="F185" s="11" t="str">
        <f t="shared" si="10"/>
        <v/>
      </c>
    </row>
    <row r="186" spans="1:6" x14ac:dyDescent="0.35">
      <c r="A186" s="10" t="str">
        <f t="shared" si="14"/>
        <v/>
      </c>
      <c r="B186" s="10" t="str">
        <f t="shared" si="12"/>
        <v/>
      </c>
      <c r="C186" s="11" t="str">
        <f>IF(A186&lt;&gt;"",COUNTIFS(InputTable[Committed or Started Date],"&gt;="&amp;'Week Calculations'!A186, InputTable[Committed or Started Date],"&lt;"&amp;'Week Calculations'!A186+7),"")</f>
        <v/>
      </c>
      <c r="D186" s="11" t="str">
        <f>IF(A186&lt;&gt;"",COUNTIFS(InputTable[Delivered Date],"&gt;="&amp;'Week Calculations'!A186, InputTable[Delivered Date],"&lt;"&amp;'Week Calculations'!A186+7),"")</f>
        <v/>
      </c>
      <c r="E186" s="11" t="str">
        <f t="shared" si="13"/>
        <v/>
      </c>
      <c r="F186" s="11" t="str">
        <f t="shared" si="10"/>
        <v/>
      </c>
    </row>
    <row r="187" spans="1:6" x14ac:dyDescent="0.35">
      <c r="A187" s="10" t="str">
        <f t="shared" si="14"/>
        <v/>
      </c>
      <c r="B187" s="10" t="str">
        <f t="shared" si="12"/>
        <v/>
      </c>
      <c r="C187" s="11" t="str">
        <f>IF(A187&lt;&gt;"",COUNTIFS(InputTable[Committed or Started Date],"&gt;="&amp;'Week Calculations'!A187, InputTable[Committed or Started Date],"&lt;"&amp;'Week Calculations'!A187+7),"")</f>
        <v/>
      </c>
      <c r="D187" s="11" t="str">
        <f>IF(A187&lt;&gt;"",COUNTIFS(InputTable[Delivered Date],"&gt;="&amp;'Week Calculations'!A187, InputTable[Delivered Date],"&lt;"&amp;'Week Calculations'!A187+7),"")</f>
        <v/>
      </c>
      <c r="E187" s="11" t="str">
        <f t="shared" si="13"/>
        <v/>
      </c>
      <c r="F187" s="11" t="str">
        <f t="shared" si="10"/>
        <v/>
      </c>
    </row>
    <row r="188" spans="1:6" x14ac:dyDescent="0.35">
      <c r="A188" s="10" t="str">
        <f t="shared" si="14"/>
        <v/>
      </c>
      <c r="B188" s="10" t="str">
        <f t="shared" si="12"/>
        <v/>
      </c>
      <c r="C188" s="11" t="str">
        <f>IF(A188&lt;&gt;"",COUNTIFS(InputTable[Committed or Started Date],"&gt;="&amp;'Week Calculations'!A188, InputTable[Committed or Started Date],"&lt;"&amp;'Week Calculations'!A188+7),"")</f>
        <v/>
      </c>
      <c r="D188" s="11" t="str">
        <f>IF(A188&lt;&gt;"",COUNTIFS(InputTable[Delivered Date],"&gt;="&amp;'Week Calculations'!A188, InputTable[Delivered Date],"&lt;"&amp;'Week Calculations'!A188+7),"")</f>
        <v/>
      </c>
      <c r="E188" s="11" t="str">
        <f t="shared" si="13"/>
        <v/>
      </c>
      <c r="F188" s="11" t="str">
        <f t="shared" si="10"/>
        <v/>
      </c>
    </row>
    <row r="189" spans="1:6" x14ac:dyDescent="0.35">
      <c r="A189" s="10" t="str">
        <f t="shared" si="14"/>
        <v/>
      </c>
      <c r="B189" s="10" t="str">
        <f t="shared" si="12"/>
        <v/>
      </c>
      <c r="C189" s="11" t="str">
        <f>IF(A189&lt;&gt;"",COUNTIFS(InputTable[Committed or Started Date],"&gt;="&amp;'Week Calculations'!A189, InputTable[Committed or Started Date],"&lt;"&amp;'Week Calculations'!A189+7),"")</f>
        <v/>
      </c>
      <c r="D189" s="11" t="str">
        <f>IF(A189&lt;&gt;"",COUNTIFS(InputTable[Delivered Date],"&gt;="&amp;'Week Calculations'!A189, InputTable[Delivered Date],"&lt;"&amp;'Week Calculations'!A189+7),"")</f>
        <v/>
      </c>
      <c r="E189" s="11" t="str">
        <f t="shared" si="13"/>
        <v/>
      </c>
      <c r="F189" s="11" t="str">
        <f t="shared" si="10"/>
        <v/>
      </c>
    </row>
    <row r="190" spans="1:6" x14ac:dyDescent="0.35">
      <c r="A190" s="10" t="str">
        <f t="shared" si="14"/>
        <v/>
      </c>
      <c r="B190" s="10" t="str">
        <f t="shared" si="12"/>
        <v/>
      </c>
      <c r="C190" s="11" t="str">
        <f>IF(A190&lt;&gt;"",COUNTIFS(InputTable[Committed or Started Date],"&gt;="&amp;'Week Calculations'!A190, InputTable[Committed or Started Date],"&lt;"&amp;'Week Calculations'!A190+7),"")</f>
        <v/>
      </c>
      <c r="D190" s="11" t="str">
        <f>IF(A190&lt;&gt;"",COUNTIFS(InputTable[Delivered Date],"&gt;="&amp;'Week Calculations'!A190, InputTable[Delivered Date],"&lt;"&amp;'Week Calculations'!A190+7),"")</f>
        <v/>
      </c>
      <c r="E190" s="11" t="str">
        <f t="shared" si="13"/>
        <v/>
      </c>
      <c r="F190" s="11" t="str">
        <f t="shared" si="10"/>
        <v/>
      </c>
    </row>
    <row r="191" spans="1:6" x14ac:dyDescent="0.35">
      <c r="A191" s="10" t="str">
        <f t="shared" si="14"/>
        <v/>
      </c>
      <c r="B191" s="10" t="str">
        <f t="shared" si="12"/>
        <v/>
      </c>
      <c r="C191" s="11" t="str">
        <f>IF(A191&lt;&gt;"",COUNTIFS(InputTable[Committed or Started Date],"&gt;="&amp;'Week Calculations'!A191, InputTable[Committed or Started Date],"&lt;"&amp;'Week Calculations'!A191+7),"")</f>
        <v/>
      </c>
      <c r="D191" s="11" t="str">
        <f>IF(A191&lt;&gt;"",COUNTIFS(InputTable[Delivered Date],"&gt;="&amp;'Week Calculations'!A191, InputTable[Delivered Date],"&lt;"&amp;'Week Calculations'!A191+7),"")</f>
        <v/>
      </c>
      <c r="E191" s="11" t="str">
        <f t="shared" si="13"/>
        <v/>
      </c>
      <c r="F191" s="11" t="str">
        <f t="shared" si="10"/>
        <v/>
      </c>
    </row>
    <row r="192" spans="1:6" x14ac:dyDescent="0.35">
      <c r="A192" s="10" t="str">
        <f t="shared" si="14"/>
        <v/>
      </c>
      <c r="B192" s="10" t="str">
        <f t="shared" si="12"/>
        <v/>
      </c>
      <c r="C192" s="11" t="str">
        <f>IF(A192&lt;&gt;"",COUNTIFS(InputTable[Committed or Started Date],"&gt;="&amp;'Week Calculations'!A192, InputTable[Committed or Started Date],"&lt;"&amp;'Week Calculations'!A192+7),"")</f>
        <v/>
      </c>
      <c r="D192" s="11" t="str">
        <f>IF(A192&lt;&gt;"",COUNTIFS(InputTable[Delivered Date],"&gt;="&amp;'Week Calculations'!A192, InputTable[Delivered Date],"&lt;"&amp;'Week Calculations'!A192+7),"")</f>
        <v/>
      </c>
      <c r="E192" s="11" t="str">
        <f t="shared" si="13"/>
        <v/>
      </c>
      <c r="F192" s="11" t="str">
        <f t="shared" si="10"/>
        <v/>
      </c>
    </row>
    <row r="193" spans="1:6" x14ac:dyDescent="0.35">
      <c r="A193" s="10" t="str">
        <f t="shared" si="14"/>
        <v/>
      </c>
      <c r="B193" s="10" t="str">
        <f t="shared" si="12"/>
        <v/>
      </c>
      <c r="C193" s="11" t="str">
        <f>IF(A193&lt;&gt;"",COUNTIFS(InputTable[Committed or Started Date],"&gt;="&amp;'Week Calculations'!A193, InputTable[Committed or Started Date],"&lt;"&amp;'Week Calculations'!A193+7),"")</f>
        <v/>
      </c>
      <c r="D193" s="11" t="str">
        <f>IF(A193&lt;&gt;"",COUNTIFS(InputTable[Delivered Date],"&gt;="&amp;'Week Calculations'!A193, InputTable[Delivered Date],"&lt;"&amp;'Week Calculations'!A193+7),"")</f>
        <v/>
      </c>
      <c r="E193" s="11" t="str">
        <f t="shared" si="13"/>
        <v/>
      </c>
      <c r="F193" s="11" t="str">
        <f t="shared" si="10"/>
        <v/>
      </c>
    </row>
    <row r="194" spans="1:6" x14ac:dyDescent="0.35">
      <c r="A194" s="10" t="str">
        <f t="shared" si="14"/>
        <v/>
      </c>
      <c r="B194" s="10" t="str">
        <f t="shared" si="12"/>
        <v/>
      </c>
      <c r="C194" s="11" t="str">
        <f>IF(A194&lt;&gt;"",COUNTIFS(InputTable[Committed or Started Date],"&gt;="&amp;'Week Calculations'!A194, InputTable[Committed or Started Date],"&lt;"&amp;'Week Calculations'!A194+7),"")</f>
        <v/>
      </c>
      <c r="D194" s="11" t="str">
        <f>IF(A194&lt;&gt;"",COUNTIFS(InputTable[Delivered Date],"&gt;="&amp;'Week Calculations'!A194, InputTable[Delivered Date],"&lt;"&amp;'Week Calculations'!A194+7),"")</f>
        <v/>
      </c>
      <c r="E194" s="11" t="str">
        <f t="shared" si="13"/>
        <v/>
      </c>
      <c r="F194" s="11" t="str">
        <f t="shared" si="10"/>
        <v/>
      </c>
    </row>
    <row r="195" spans="1:6" x14ac:dyDescent="0.35">
      <c r="A195" s="10" t="str">
        <f t="shared" si="14"/>
        <v/>
      </c>
      <c r="B195" s="10" t="str">
        <f t="shared" si="12"/>
        <v/>
      </c>
      <c r="C195" s="11" t="str">
        <f>IF(A195&lt;&gt;"",COUNTIFS(InputTable[Committed or Started Date],"&gt;="&amp;'Week Calculations'!A195, InputTable[Committed or Started Date],"&lt;"&amp;'Week Calculations'!A195+7),"")</f>
        <v/>
      </c>
      <c r="D195" s="11" t="str">
        <f>IF(A195&lt;&gt;"",COUNTIFS(InputTable[Delivered Date],"&gt;="&amp;'Week Calculations'!A195, InputTable[Delivered Date],"&lt;"&amp;'Week Calculations'!A195+7),"")</f>
        <v/>
      </c>
      <c r="E195" s="11" t="str">
        <f t="shared" si="13"/>
        <v/>
      </c>
      <c r="F195" s="11" t="str">
        <f t="shared" si="10"/>
        <v/>
      </c>
    </row>
    <row r="196" spans="1:6" x14ac:dyDescent="0.35">
      <c r="A196" s="10" t="str">
        <f t="shared" si="14"/>
        <v/>
      </c>
      <c r="B196" s="10" t="str">
        <f t="shared" si="12"/>
        <v/>
      </c>
      <c r="C196" s="11" t="str">
        <f>IF(A196&lt;&gt;"",COUNTIFS(InputTable[Committed or Started Date],"&gt;="&amp;'Week Calculations'!A196, InputTable[Committed or Started Date],"&lt;"&amp;'Week Calculations'!A196+7),"")</f>
        <v/>
      </c>
      <c r="D196" s="11" t="str">
        <f>IF(A196&lt;&gt;"",COUNTIFS(InputTable[Delivered Date],"&gt;="&amp;'Week Calculations'!A196, InputTable[Delivered Date],"&lt;"&amp;'Week Calculations'!A196+7),"")</f>
        <v/>
      </c>
      <c r="E196" s="11" t="str">
        <f t="shared" si="13"/>
        <v/>
      </c>
      <c r="F196" s="11" t="str">
        <f t="shared" si="10"/>
        <v/>
      </c>
    </row>
    <row r="197" spans="1:6" x14ac:dyDescent="0.35">
      <c r="A197" s="10" t="str">
        <f t="shared" si="14"/>
        <v/>
      </c>
      <c r="B197" s="10" t="str">
        <f t="shared" si="12"/>
        <v/>
      </c>
      <c r="C197" s="11" t="str">
        <f>IF(A197&lt;&gt;"",COUNTIFS(InputTable[Committed or Started Date],"&gt;="&amp;'Week Calculations'!A197, InputTable[Committed or Started Date],"&lt;"&amp;'Week Calculations'!A197+7),"")</f>
        <v/>
      </c>
      <c r="D197" s="11" t="str">
        <f>IF(A197&lt;&gt;"",COUNTIFS(InputTable[Delivered Date],"&gt;="&amp;'Week Calculations'!A197, InputTable[Delivered Date],"&lt;"&amp;'Week Calculations'!A197+7),"")</f>
        <v/>
      </c>
      <c r="E197" s="11" t="str">
        <f t="shared" si="13"/>
        <v/>
      </c>
      <c r="F197" s="11" t="str">
        <f t="shared" si="10"/>
        <v/>
      </c>
    </row>
    <row r="198" spans="1:6" x14ac:dyDescent="0.35">
      <c r="A198" s="10" t="str">
        <f t="shared" si="14"/>
        <v/>
      </c>
      <c r="B198" s="10" t="str">
        <f t="shared" si="12"/>
        <v/>
      </c>
      <c r="C198" s="11" t="str">
        <f>IF(A198&lt;&gt;"",COUNTIFS(InputTable[Committed or Started Date],"&gt;="&amp;'Week Calculations'!A198, InputTable[Committed or Started Date],"&lt;"&amp;'Week Calculations'!A198+7),"")</f>
        <v/>
      </c>
      <c r="D198" s="11" t="str">
        <f>IF(A198&lt;&gt;"",COUNTIFS(InputTable[Delivered Date],"&gt;="&amp;'Week Calculations'!A198, InputTable[Delivered Date],"&lt;"&amp;'Week Calculations'!A198+7),"")</f>
        <v/>
      </c>
      <c r="E198" s="11" t="str">
        <f t="shared" si="13"/>
        <v/>
      </c>
      <c r="F198" s="11" t="str">
        <f t="shared" ref="F198:F206" si="15">IF(A198&lt;&gt;"", PlannedLimit,"")</f>
        <v/>
      </c>
    </row>
    <row r="199" spans="1:6" x14ac:dyDescent="0.35">
      <c r="A199" s="10" t="str">
        <f t="shared" ref="A199:A206" si="16">IF(A198&lt;&gt;"",IF(A198+7&lt;DateMax+7, A198+7, ""),"")</f>
        <v/>
      </c>
      <c r="B199" s="10" t="str">
        <f t="shared" ref="B199:B206" si="17">IF(A199&lt;&gt;"",A199+6,"")</f>
        <v/>
      </c>
      <c r="C199" s="11" t="str">
        <f>IF(A199&lt;&gt;"",COUNTIFS(InputTable[Committed or Started Date],"&gt;="&amp;'Week Calculations'!A199, InputTable[Committed or Started Date],"&lt;"&amp;'Week Calculations'!A199+7),"")</f>
        <v/>
      </c>
      <c r="D199" s="11" t="str">
        <f>IF(A199&lt;&gt;"",COUNTIFS(InputTable[Delivered Date],"&gt;="&amp;'Week Calculations'!A199, InputTable[Delivered Date],"&lt;"&amp;'Week Calculations'!A199+7),"")</f>
        <v/>
      </c>
      <c r="E199" s="11" t="str">
        <f t="shared" si="13"/>
        <v/>
      </c>
      <c r="F199" s="11" t="str">
        <f t="shared" si="15"/>
        <v/>
      </c>
    </row>
    <row r="200" spans="1:6" x14ac:dyDescent="0.35">
      <c r="A200" s="10" t="str">
        <f t="shared" si="16"/>
        <v/>
      </c>
      <c r="B200" s="10" t="str">
        <f t="shared" si="17"/>
        <v/>
      </c>
      <c r="C200" s="11" t="str">
        <f>IF(A200&lt;&gt;"",COUNTIFS(InputTable[Committed or Started Date],"&gt;="&amp;'Week Calculations'!A200, InputTable[Committed or Started Date],"&lt;"&amp;'Week Calculations'!A200+7),"")</f>
        <v/>
      </c>
      <c r="D200" s="11" t="str">
        <f>IF(A200&lt;&gt;"",COUNTIFS(InputTable[Delivered Date],"&gt;="&amp;'Week Calculations'!A200, InputTable[Delivered Date],"&lt;"&amp;'Week Calculations'!A200+7),"")</f>
        <v/>
      </c>
      <c r="E200" s="11" t="str">
        <f t="shared" ref="E200:E206" si="18">IF(AND(E199&lt;&gt;"",C200&lt;&gt;""),E199+C200-D200,"")</f>
        <v/>
      </c>
      <c r="F200" s="11" t="str">
        <f t="shared" si="15"/>
        <v/>
      </c>
    </row>
    <row r="201" spans="1:6" x14ac:dyDescent="0.35">
      <c r="A201" s="10" t="str">
        <f t="shared" si="16"/>
        <v/>
      </c>
      <c r="B201" s="10" t="str">
        <f t="shared" si="17"/>
        <v/>
      </c>
      <c r="C201" s="11" t="str">
        <f>IF(A201&lt;&gt;"",COUNTIFS(InputTable[Committed or Started Date],"&gt;="&amp;'Week Calculations'!A201, InputTable[Committed or Started Date],"&lt;"&amp;'Week Calculations'!A201+7),"")</f>
        <v/>
      </c>
      <c r="D201" s="11" t="str">
        <f>IF(A201&lt;&gt;"",COUNTIFS(InputTable[Delivered Date],"&gt;="&amp;'Week Calculations'!A201, InputTable[Delivered Date],"&lt;"&amp;'Week Calculations'!A201+7),"")</f>
        <v/>
      </c>
      <c r="E201" s="11" t="str">
        <f t="shared" si="18"/>
        <v/>
      </c>
      <c r="F201" s="11" t="str">
        <f t="shared" si="15"/>
        <v/>
      </c>
    </row>
    <row r="202" spans="1:6" x14ac:dyDescent="0.35">
      <c r="A202" s="10" t="str">
        <f t="shared" si="16"/>
        <v/>
      </c>
      <c r="B202" s="10" t="str">
        <f t="shared" si="17"/>
        <v/>
      </c>
      <c r="C202" s="11" t="str">
        <f>IF(A202&lt;&gt;"",COUNTIFS(InputTable[Committed or Started Date],"&gt;="&amp;'Week Calculations'!A202, InputTable[Committed or Started Date],"&lt;"&amp;'Week Calculations'!A202+7),"")</f>
        <v/>
      </c>
      <c r="D202" s="11" t="str">
        <f>IF(A202&lt;&gt;"",COUNTIFS(InputTable[Delivered Date],"&gt;="&amp;'Week Calculations'!A202, InputTable[Delivered Date],"&lt;"&amp;'Week Calculations'!A202+7),"")</f>
        <v/>
      </c>
      <c r="E202" s="11" t="str">
        <f t="shared" si="18"/>
        <v/>
      </c>
      <c r="F202" s="11" t="str">
        <f t="shared" si="15"/>
        <v/>
      </c>
    </row>
    <row r="203" spans="1:6" x14ac:dyDescent="0.35">
      <c r="A203" s="10" t="str">
        <f t="shared" si="16"/>
        <v/>
      </c>
      <c r="B203" s="10" t="str">
        <f t="shared" si="17"/>
        <v/>
      </c>
      <c r="C203" s="11" t="str">
        <f>IF(A203&lt;&gt;"",COUNTIFS(InputTable[Committed or Started Date],"&gt;="&amp;'Week Calculations'!A203, InputTable[Committed or Started Date],"&lt;"&amp;'Week Calculations'!A203+7),"")</f>
        <v/>
      </c>
      <c r="D203" s="11" t="str">
        <f>IF(A203&lt;&gt;"",COUNTIFS(InputTable[Delivered Date],"&gt;="&amp;'Week Calculations'!A203, InputTable[Delivered Date],"&lt;"&amp;'Week Calculations'!A203+7),"")</f>
        <v/>
      </c>
      <c r="E203" s="11" t="str">
        <f t="shared" si="18"/>
        <v/>
      </c>
      <c r="F203" s="11" t="str">
        <f t="shared" si="15"/>
        <v/>
      </c>
    </row>
    <row r="204" spans="1:6" x14ac:dyDescent="0.35">
      <c r="A204" s="10" t="str">
        <f t="shared" si="16"/>
        <v/>
      </c>
      <c r="B204" s="10" t="str">
        <f t="shared" si="17"/>
        <v/>
      </c>
      <c r="C204" s="11" t="str">
        <f>IF(A204&lt;&gt;"",COUNTIFS(InputTable[Committed or Started Date],"&gt;="&amp;'Week Calculations'!A204, InputTable[Committed or Started Date],"&lt;"&amp;'Week Calculations'!A204+7),"")</f>
        <v/>
      </c>
      <c r="D204" s="11" t="str">
        <f>IF(A204&lt;&gt;"",COUNTIFS(InputTable[Delivered Date],"&gt;="&amp;'Week Calculations'!A204, InputTable[Delivered Date],"&lt;"&amp;'Week Calculations'!A204+7),"")</f>
        <v/>
      </c>
      <c r="E204" s="11" t="str">
        <f t="shared" si="18"/>
        <v/>
      </c>
      <c r="F204" s="11" t="str">
        <f t="shared" si="15"/>
        <v/>
      </c>
    </row>
    <row r="205" spans="1:6" x14ac:dyDescent="0.35">
      <c r="A205" s="10" t="str">
        <f t="shared" si="16"/>
        <v/>
      </c>
      <c r="B205" s="10" t="str">
        <f t="shared" si="17"/>
        <v/>
      </c>
      <c r="C205" s="11" t="str">
        <f>IF(A205&lt;&gt;"",COUNTIFS(InputTable[Committed or Started Date],"&gt;="&amp;'Week Calculations'!A205, InputTable[Committed or Started Date],"&lt;"&amp;'Week Calculations'!A205+7),"")</f>
        <v/>
      </c>
      <c r="D205" s="11" t="str">
        <f>IF(A205&lt;&gt;"",COUNTIFS(InputTable[Delivered Date],"&gt;="&amp;'Week Calculations'!A205, InputTable[Delivered Date],"&lt;"&amp;'Week Calculations'!A205+7),"")</f>
        <v/>
      </c>
      <c r="E205" s="11" t="str">
        <f t="shared" si="18"/>
        <v/>
      </c>
      <c r="F205" s="11" t="str">
        <f t="shared" si="15"/>
        <v/>
      </c>
    </row>
    <row r="206" spans="1:6" x14ac:dyDescent="0.35">
      <c r="A206" s="10" t="str">
        <f t="shared" si="16"/>
        <v/>
      </c>
      <c r="B206" s="10" t="str">
        <f t="shared" si="17"/>
        <v/>
      </c>
      <c r="C206" s="11" t="str">
        <f>IF(A206&lt;&gt;"",COUNTIFS(InputTable[Committed or Started Date],"&gt;="&amp;'Week Calculations'!A206, InputTable[Committed or Started Date],"&lt;"&amp;'Week Calculations'!A206+7),"")</f>
        <v/>
      </c>
      <c r="D206" s="11" t="str">
        <f>IF(A206&lt;&gt;"",COUNTIFS(InputTable[Delivered Date],"&gt;="&amp;'Week Calculations'!A206, InputTable[Delivered Date],"&lt;"&amp;'Week Calculations'!A206+7),"")</f>
        <v/>
      </c>
      <c r="E206" s="11" t="str">
        <f t="shared" si="18"/>
        <v/>
      </c>
      <c r="F206" s="11" t="str">
        <f t="shared" si="1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Readme</vt:lpstr>
      <vt:lpstr>Experiments and Epics and MVPs</vt:lpstr>
      <vt:lpstr>Charts</vt:lpstr>
      <vt:lpstr>Setup and Targets</vt:lpstr>
      <vt:lpstr>Scenarios</vt:lpstr>
      <vt:lpstr>Week Calculations</vt:lpstr>
      <vt:lpstr>DateMax</vt:lpstr>
      <vt:lpstr>DateMin</vt:lpstr>
      <vt:lpstr>FeedbackStatusList</vt:lpstr>
      <vt:lpstr>PlannedLimit</vt:lpstr>
      <vt:lpstr>WhyList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Troy Magennis</cp:lastModifiedBy>
  <dcterms:created xsi:type="dcterms:W3CDTF">2019-04-01T18:00:56Z</dcterms:created>
  <dcterms:modified xsi:type="dcterms:W3CDTF">2019-04-16T14:37:28Z</dcterms:modified>
</cp:coreProperties>
</file>