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2k8fs03\Planejamento_RI\Relações com Investidores\Resultados Trimestrais\Planilhas Interativas\Novas Planilhas Site de RI\"/>
    </mc:Choice>
  </mc:AlternateContent>
  <xr:revisionPtr revIDLastSave="0" documentId="13_ncr:1_{CAFACEC7-CA82-477D-B015-470D1E36E1D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RE Ajustado" sheetId="3" r:id="rId1"/>
    <sheet name="DRE" sheetId="2" r:id="rId2"/>
    <sheet name="Ativo" sheetId="4" r:id="rId3"/>
    <sheet name="Passivo e Patrimonio Liquido" sheetId="5" r:id="rId4"/>
    <sheet name="Fluxo de Caix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6" l="1"/>
  <c r="B56" i="6"/>
  <c r="B47" i="6"/>
  <c r="B21" i="6"/>
  <c r="B32" i="6" s="1"/>
  <c r="B37" i="6" s="1"/>
  <c r="B34" i="5"/>
  <c r="B32" i="5"/>
  <c r="B21" i="5"/>
  <c r="B13" i="5"/>
  <c r="B23" i="4"/>
  <c r="B21" i="4"/>
  <c r="B11" i="4"/>
  <c r="B27" i="2"/>
  <c r="B17" i="2"/>
  <c r="B11" i="2"/>
  <c r="B19" i="2" s="1"/>
  <c r="B23" i="2" s="1"/>
  <c r="B7" i="2"/>
  <c r="B58" i="6" l="1"/>
  <c r="B62" i="6" s="1"/>
  <c r="B31" i="2"/>
  <c r="B35" i="2" s="1"/>
  <c r="B27" i="3" l="1"/>
  <c r="B17" i="3"/>
  <c r="B7" i="3"/>
  <c r="B11" i="3" s="1"/>
  <c r="B19" i="3" l="1"/>
  <c r="B23" i="3" s="1"/>
  <c r="B31" i="3" s="1"/>
  <c r="B35" i="3" s="1"/>
  <c r="C56" i="6" l="1"/>
  <c r="C47" i="6"/>
  <c r="C21" i="6"/>
  <c r="C32" i="6" s="1"/>
  <c r="C37" i="6" s="1"/>
  <c r="C58" i="6" l="1"/>
  <c r="C32" i="5"/>
  <c r="C34" i="5" s="1"/>
  <c r="C21" i="5"/>
  <c r="C13" i="5"/>
  <c r="C21" i="4"/>
  <c r="C23" i="4" s="1"/>
  <c r="C11" i="4"/>
  <c r="C27" i="2"/>
  <c r="C17" i="2"/>
  <c r="C7" i="2"/>
  <c r="C11" i="2" s="1"/>
  <c r="C19" i="2" l="1"/>
  <c r="C23" i="2" s="1"/>
  <c r="C27" i="3"/>
  <c r="C17" i="3"/>
  <c r="C7" i="3"/>
  <c r="C11" i="3" s="1"/>
  <c r="C19" i="3" l="1"/>
  <c r="C23" i="3" s="1"/>
  <c r="C31" i="3" s="1"/>
  <c r="C35" i="3" s="1"/>
  <c r="C31" i="2"/>
  <c r="C35" i="2" s="1"/>
  <c r="D56" i="6" l="1"/>
  <c r="I21" i="6"/>
  <c r="H21" i="6"/>
  <c r="G21" i="6"/>
  <c r="F21" i="6"/>
  <c r="E21" i="6"/>
  <c r="D21" i="6"/>
  <c r="D27" i="2" l="1"/>
  <c r="E27" i="2"/>
  <c r="D47" i="6" l="1"/>
  <c r="D32" i="6"/>
  <c r="D37" i="6" s="1"/>
  <c r="D32" i="5"/>
  <c r="D21" i="5"/>
  <c r="D13" i="5"/>
  <c r="D21" i="4"/>
  <c r="D11" i="4"/>
  <c r="D17" i="2"/>
  <c r="D7" i="2"/>
  <c r="D11" i="2" s="1"/>
  <c r="D27" i="3"/>
  <c r="D17" i="3"/>
  <c r="D7" i="3"/>
  <c r="D11" i="3" s="1"/>
  <c r="D34" i="5" l="1"/>
  <c r="D58" i="6"/>
  <c r="D23" i="4"/>
  <c r="D19" i="3"/>
  <c r="D23" i="3" s="1"/>
  <c r="D31" i="3" s="1"/>
  <c r="D35" i="3" s="1"/>
  <c r="D19" i="2"/>
  <c r="D23" i="2" s="1"/>
  <c r="D31" i="2" s="1"/>
  <c r="D35" i="2" s="1"/>
  <c r="I56" i="6"/>
  <c r="H56" i="6"/>
  <c r="G56" i="6"/>
  <c r="F56" i="6"/>
  <c r="E56" i="6"/>
  <c r="I47" i="6"/>
  <c r="H47" i="6"/>
  <c r="G47" i="6"/>
  <c r="F47" i="6"/>
  <c r="E47" i="6"/>
  <c r="H32" i="6"/>
  <c r="H37" i="6" s="1"/>
  <c r="G32" i="6"/>
  <c r="G37" i="6" s="1"/>
  <c r="I32" i="6"/>
  <c r="I37" i="6" s="1"/>
  <c r="F32" i="6"/>
  <c r="F37" i="6" s="1"/>
  <c r="E32" i="6"/>
  <c r="E37" i="6" s="1"/>
  <c r="M32" i="5"/>
  <c r="L32" i="5"/>
  <c r="K32" i="5"/>
  <c r="J32" i="5"/>
  <c r="I32" i="5"/>
  <c r="H32" i="5"/>
  <c r="G32" i="5"/>
  <c r="F32" i="5"/>
  <c r="E32" i="5"/>
  <c r="M21" i="5"/>
  <c r="L21" i="5"/>
  <c r="K21" i="5"/>
  <c r="J21" i="5"/>
  <c r="I21" i="5"/>
  <c r="H21" i="5"/>
  <c r="G21" i="5"/>
  <c r="F21" i="5"/>
  <c r="E21" i="5"/>
  <c r="M13" i="5"/>
  <c r="L13" i="5"/>
  <c r="K13" i="5"/>
  <c r="J13" i="5"/>
  <c r="I13" i="5"/>
  <c r="H13" i="5"/>
  <c r="H34" i="5" s="1"/>
  <c r="G13" i="5"/>
  <c r="F13" i="5"/>
  <c r="E13" i="5"/>
  <c r="M21" i="4"/>
  <c r="L21" i="4"/>
  <c r="K21" i="4"/>
  <c r="J21" i="4"/>
  <c r="I21" i="4"/>
  <c r="H21" i="4"/>
  <c r="G21" i="4"/>
  <c r="F21" i="4"/>
  <c r="E21" i="4"/>
  <c r="M11" i="4"/>
  <c r="L11" i="4"/>
  <c r="K11" i="4"/>
  <c r="J11" i="4"/>
  <c r="I11" i="4"/>
  <c r="H11" i="4"/>
  <c r="G11" i="4"/>
  <c r="F11" i="4"/>
  <c r="E11" i="4"/>
  <c r="M27" i="3"/>
  <c r="L27" i="3"/>
  <c r="K27" i="3"/>
  <c r="J27" i="3"/>
  <c r="I27" i="3"/>
  <c r="H27" i="3"/>
  <c r="G27" i="3"/>
  <c r="F27" i="3"/>
  <c r="E27" i="3"/>
  <c r="M17" i="3"/>
  <c r="L17" i="3"/>
  <c r="K17" i="3"/>
  <c r="J17" i="3"/>
  <c r="I17" i="3"/>
  <c r="H17" i="3"/>
  <c r="G17" i="3"/>
  <c r="F17" i="3"/>
  <c r="E17" i="3"/>
  <c r="M7" i="3"/>
  <c r="M11" i="3" s="1"/>
  <c r="L7" i="3"/>
  <c r="L11" i="3" s="1"/>
  <c r="L19" i="3" s="1"/>
  <c r="L23" i="3" s="1"/>
  <c r="K7" i="3"/>
  <c r="K11" i="3" s="1"/>
  <c r="J7" i="3"/>
  <c r="J11" i="3" s="1"/>
  <c r="I7" i="3"/>
  <c r="I11" i="3" s="1"/>
  <c r="H7" i="3"/>
  <c r="H11" i="3" s="1"/>
  <c r="G7" i="3"/>
  <c r="G11" i="3" s="1"/>
  <c r="F7" i="3"/>
  <c r="F11" i="3" s="1"/>
  <c r="F19" i="3" s="1"/>
  <c r="F23" i="3" s="1"/>
  <c r="E7" i="3"/>
  <c r="E11" i="3" s="1"/>
  <c r="M27" i="2"/>
  <c r="L27" i="2"/>
  <c r="K27" i="2"/>
  <c r="J27" i="2"/>
  <c r="I27" i="2"/>
  <c r="H27" i="2"/>
  <c r="G27" i="2"/>
  <c r="F27" i="2"/>
  <c r="M17" i="2"/>
  <c r="L17" i="2"/>
  <c r="K17" i="2"/>
  <c r="J17" i="2"/>
  <c r="I17" i="2"/>
  <c r="H17" i="2"/>
  <c r="G17" i="2"/>
  <c r="F17" i="2"/>
  <c r="E17" i="2"/>
  <c r="M7" i="2"/>
  <c r="M11" i="2" s="1"/>
  <c r="L7" i="2"/>
  <c r="L11" i="2" s="1"/>
  <c r="K7" i="2"/>
  <c r="K11" i="2" s="1"/>
  <c r="J7" i="2"/>
  <c r="J11" i="2" s="1"/>
  <c r="I7" i="2"/>
  <c r="I11" i="2" s="1"/>
  <c r="H7" i="2"/>
  <c r="H11" i="2" s="1"/>
  <c r="G7" i="2"/>
  <c r="G11" i="2" s="1"/>
  <c r="F7" i="2"/>
  <c r="F11" i="2" s="1"/>
  <c r="E7" i="2"/>
  <c r="E11" i="2" s="1"/>
  <c r="L34" i="5" l="1"/>
  <c r="K34" i="5"/>
  <c r="J23" i="4"/>
  <c r="G23" i="4"/>
  <c r="F23" i="4"/>
  <c r="I23" i="4"/>
  <c r="E34" i="5"/>
  <c r="M34" i="5"/>
  <c r="F34" i="5"/>
  <c r="K23" i="4"/>
  <c r="G34" i="5"/>
  <c r="L23" i="4"/>
  <c r="E23" i="4"/>
  <c r="M23" i="4"/>
  <c r="I34" i="5"/>
  <c r="E58" i="6"/>
  <c r="H23" i="4"/>
  <c r="J19" i="3"/>
  <c r="J23" i="3" s="1"/>
  <c r="J34" i="5"/>
  <c r="G58" i="6"/>
  <c r="L19" i="2"/>
  <c r="L23" i="2" s="1"/>
  <c r="L31" i="2" s="1"/>
  <c r="L35" i="2" s="1"/>
  <c r="G19" i="2"/>
  <c r="G23" i="2" s="1"/>
  <c r="G31" i="2" s="1"/>
  <c r="G35" i="2" s="1"/>
  <c r="H19" i="2"/>
  <c r="H23" i="2" s="1"/>
  <c r="J19" i="2"/>
  <c r="J23" i="2" s="1"/>
  <c r="G19" i="3"/>
  <c r="G23" i="3" s="1"/>
  <c r="G31" i="3" s="1"/>
  <c r="G35" i="3" s="1"/>
  <c r="F31" i="3"/>
  <c r="F35" i="3" s="1"/>
  <c r="H19" i="3"/>
  <c r="H23" i="3" s="1"/>
  <c r="I19" i="3"/>
  <c r="I23" i="3" s="1"/>
  <c r="I31" i="3" s="1"/>
  <c r="I35" i="3" s="1"/>
  <c r="H31" i="3"/>
  <c r="H35" i="3" s="1"/>
  <c r="H58" i="6"/>
  <c r="F58" i="6"/>
  <c r="F62" i="6" s="1"/>
  <c r="E60" i="6" s="1"/>
  <c r="I58" i="6"/>
  <c r="I62" i="6" s="1"/>
  <c r="K19" i="3"/>
  <c r="K23" i="3" s="1"/>
  <c r="K31" i="3" s="1"/>
  <c r="K35" i="3" s="1"/>
  <c r="J31" i="3"/>
  <c r="J35" i="3" s="1"/>
  <c r="E19" i="3"/>
  <c r="E23" i="3" s="1"/>
  <c r="E31" i="3" s="1"/>
  <c r="E35" i="3" s="1"/>
  <c r="M19" i="3"/>
  <c r="M23" i="3" s="1"/>
  <c r="M31" i="3" s="1"/>
  <c r="M35" i="3" s="1"/>
  <c r="L31" i="3"/>
  <c r="L35" i="3" s="1"/>
  <c r="H31" i="2"/>
  <c r="H35" i="2" s="1"/>
  <c r="J31" i="2"/>
  <c r="J35" i="2" s="1"/>
  <c r="K19" i="2"/>
  <c r="K23" i="2" s="1"/>
  <c r="K31" i="2"/>
  <c r="K35" i="2" s="1"/>
  <c r="I19" i="2"/>
  <c r="I23" i="2" s="1"/>
  <c r="I31" i="2" s="1"/>
  <c r="I35" i="2" s="1"/>
  <c r="E19" i="2"/>
  <c r="E23" i="2" s="1"/>
  <c r="E31" i="2" s="1"/>
  <c r="E35" i="2" s="1"/>
  <c r="M19" i="2"/>
  <c r="M23" i="2" s="1"/>
  <c r="M31" i="2" s="1"/>
  <c r="M35" i="2" s="1"/>
  <c r="F19" i="2"/>
  <c r="F23" i="2" s="1"/>
  <c r="F31" i="2" s="1"/>
  <c r="F35" i="2" s="1"/>
  <c r="E62" i="6" l="1"/>
  <c r="D60" i="6" s="1"/>
  <c r="D62" i="6" s="1"/>
  <c r="C60" i="6" s="1"/>
  <c r="C62" i="6" s="1"/>
</calcChain>
</file>

<file path=xl/sharedStrings.xml><?xml version="1.0" encoding="utf-8"?>
<sst xmlns="http://schemas.openxmlformats.org/spreadsheetml/2006/main" count="208" uniqueCount="124">
  <si>
    <t>DEMONSTRAÇÃO DO RESULTADO CONSOLIDADO</t>
  </si>
  <si>
    <t>1T20</t>
  </si>
  <si>
    <t>4T19</t>
  </si>
  <si>
    <t>3T19**</t>
  </si>
  <si>
    <t>2T19</t>
  </si>
  <si>
    <t>1T19</t>
  </si>
  <si>
    <t>4T18</t>
  </si>
  <si>
    <t>3T18</t>
  </si>
  <si>
    <t>2T18</t>
  </si>
  <si>
    <t>1T18</t>
  </si>
  <si>
    <t>(em milhares de R$)</t>
  </si>
  <si>
    <t>RECEITA BRUTA DE VENDAS E SERVIÇOS</t>
  </si>
  <si>
    <t>Deduções</t>
  </si>
  <si>
    <t>RECEITA LÍQUIDA DE VENDAS E SERVIÇOS</t>
  </si>
  <si>
    <t>Custo das mercadorias vendidas</t>
  </si>
  <si>
    <t>LUCRO BRUTO</t>
  </si>
  <si>
    <t>Despesas</t>
  </si>
  <si>
    <t>Com vendas</t>
  </si>
  <si>
    <t>Gerais e administrativas</t>
  </si>
  <si>
    <t>Outras despesas operacionais, líquidas</t>
  </si>
  <si>
    <t>DESPESAS OPERACIONAIS</t>
  </si>
  <si>
    <t>EBITDA</t>
  </si>
  <si>
    <t>Depreciação e Amortização</t>
  </si>
  <si>
    <t>LUCRO OPERACIONAL ANTES DO RESULTADO FINANCEIRO</t>
  </si>
  <si>
    <t>Despesas financeiras</t>
  </si>
  <si>
    <t>Receitas financeiras</t>
  </si>
  <si>
    <t>DESPESAS / RECEITAS FINANCEIRAS</t>
  </si>
  <si>
    <t>LUCRO ANTES DO IR E DA CONTRIBUIÇÃO SOCIAL</t>
  </si>
  <si>
    <t>Imposto de renda e contribuição social</t>
  </si>
  <si>
    <t>LUCRO LÍQUIDO DO EXERCÍCIO</t>
  </si>
  <si>
    <t>* Inclui 4Bio a partir do 1T14</t>
  </si>
  <si>
    <t>**Ajustado para considerar as operações da Onofre somente após suas respectivas integrações. As lojas foram incluídas de agosto em diante, enquanto a operação de e-commerce e as estruturas corporativa e de logística foram excluídas nesse trimestre.</t>
  </si>
  <si>
    <t>DEMONSTRAÇÃO DO RESULTADO AJUSTADO</t>
  </si>
  <si>
    <t>ATIVO</t>
  </si>
  <si>
    <t>3T19</t>
  </si>
  <si>
    <t>(R$ mil)</t>
  </si>
  <si>
    <t>CIRCULANTE</t>
  </si>
  <si>
    <t>Caixa e Equivalentes de Caixa</t>
  </si>
  <si>
    <t>Clientes</t>
  </si>
  <si>
    <t>Estoques</t>
  </si>
  <si>
    <t>Tributos a Recuperar</t>
  </si>
  <si>
    <t>Outras Contas a Receber</t>
  </si>
  <si>
    <t>Despesas do Exercício Seguinte</t>
  </si>
  <si>
    <t>TOTAL</t>
  </si>
  <si>
    <t>NÃO CIRCULATE</t>
  </si>
  <si>
    <t>Depósitos Judiciais</t>
  </si>
  <si>
    <t>IR e Contribuição Social Diferidos</t>
  </si>
  <si>
    <t>Outros Créditos</t>
  </si>
  <si>
    <t>Investimentos</t>
  </si>
  <si>
    <t>Imobilizado</t>
  </si>
  <si>
    <t>Intangível</t>
  </si>
  <si>
    <t>PASSIVO E PATRIMÔNIO LÍQUIDO</t>
  </si>
  <si>
    <t>PASSIVO CIRCULANTE</t>
  </si>
  <si>
    <t>Fornecedores</t>
  </si>
  <si>
    <t>Arrendamentos Financeiros a Pagar</t>
  </si>
  <si>
    <t>Empréstimos e Financiamentos</t>
  </si>
  <si>
    <t>Salários e Encargos Sociais</t>
  </si>
  <si>
    <t>Impostos, Taxas e Contribuições</t>
  </si>
  <si>
    <t>Dividendo e Juros Sobre o Capital Próprio</t>
  </si>
  <si>
    <t>Provisão para Demandas Judiciais</t>
  </si>
  <si>
    <t>Outras Contas a Pagar</t>
  </si>
  <si>
    <t>PASSIVO NÃO CIRCULANTE</t>
  </si>
  <si>
    <t>Outras Obrigações</t>
  </si>
  <si>
    <t>PATRIMÔNIO LÍQUIDO</t>
  </si>
  <si>
    <t>Capital Social</t>
  </si>
  <si>
    <t>Reservas de Capital</t>
  </si>
  <si>
    <t>Reserva de Reavaliação</t>
  </si>
  <si>
    <t>Reservas de Lucros</t>
  </si>
  <si>
    <t>Lucros Acumulados</t>
  </si>
  <si>
    <t>Ajustes de Avaliação Patrimonial</t>
  </si>
  <si>
    <t>Participação de Não Controladores</t>
  </si>
  <si>
    <t>Dividendo Adicional Proposto</t>
  </si>
  <si>
    <t>DEMONSTRAÇÕES DOS FLUXOS DE CAIXA</t>
  </si>
  <si>
    <t>Lucro antes do Imposto de Renda e da Contribuição Social</t>
  </si>
  <si>
    <t>Ajustes</t>
  </si>
  <si>
    <t>Depreciações e amortizações</t>
  </si>
  <si>
    <t>Plano de remuneração com ações restritas, líquido</t>
  </si>
  <si>
    <t>Juros sobre opção de compra de ações adicionais</t>
  </si>
  <si>
    <t>Resultado na venda ou baixa do ativo imobilizado e intangível</t>
  </si>
  <si>
    <t>Provisão (reversão) para demandas judiciais</t>
  </si>
  <si>
    <t>Provisâo (reversão) para perdas no estoque</t>
  </si>
  <si>
    <t>Provisão (reversão) para créditos de liquidação duvidosa</t>
  </si>
  <si>
    <t>Provisão (reversão) para encerramento de lojas</t>
  </si>
  <si>
    <t>Despesas de juros</t>
  </si>
  <si>
    <t>Amortizações do custo de transação de debêntures</t>
  </si>
  <si>
    <t>Despesas de juros - Arrendamento Mercantil</t>
  </si>
  <si>
    <t>Ganho adquirido em combinação de negócio</t>
  </si>
  <si>
    <t>Variações nos ativos e passivos</t>
  </si>
  <si>
    <t>Clientes e outras contas a receber</t>
  </si>
  <si>
    <t>Outros ativos circulantes</t>
  </si>
  <si>
    <t>Ativos no realizável a longo prazo</t>
  </si>
  <si>
    <t>Salários e encargos sociais</t>
  </si>
  <si>
    <t>Impostos, taxas e contribuições</t>
  </si>
  <si>
    <t>Aluguéis a pagar</t>
  </si>
  <si>
    <t>Caixa proveniente das operações</t>
  </si>
  <si>
    <t>Juros pagos</t>
  </si>
  <si>
    <t>Imposto de renda e contribuição social pagos</t>
  </si>
  <si>
    <t>Juros Pagos - Arrendamento Mercantil</t>
  </si>
  <si>
    <t>Caixa líquido proveniente das (aplicado nas) atividades operacionais</t>
  </si>
  <si>
    <t>Fluxos de caixa das atividades de investimentos</t>
  </si>
  <si>
    <t>Caixa adquirido em combinação de negócio</t>
  </si>
  <si>
    <t>Aquisição de controlada</t>
  </si>
  <si>
    <t>Aquisições de imobilizado e intangível</t>
  </si>
  <si>
    <t>Recebimentos por vendas de imobilizados</t>
  </si>
  <si>
    <t>Investimento em Coligadas</t>
  </si>
  <si>
    <t>Caixa líquido aplicado nas atividades de investimentos</t>
  </si>
  <si>
    <t>Fluxos de caixa das atividades de financiamentos</t>
  </si>
  <si>
    <t>Empréstimos e financiamentos tomados</t>
  </si>
  <si>
    <t>Pagamentos de empréstimos e financiamentos</t>
  </si>
  <si>
    <t>Recompra de ações</t>
  </si>
  <si>
    <t>Juros sobre capital próprio e dividendo pagos</t>
  </si>
  <si>
    <t>Pagamentos de Arrendamento Mercantil</t>
  </si>
  <si>
    <t>Caixa líquido proveniente das atividades de financiamentos</t>
  </si>
  <si>
    <t>Aumento (redução) líquido de caixa e equivalentes de caixa</t>
  </si>
  <si>
    <t>Caixa e equivalentes de caixa no início do exercício</t>
  </si>
  <si>
    <t>Caixa e equivalentes de caixa no fim do exercício</t>
  </si>
  <si>
    <t>* Inclui 4Bio a partir do 1T15</t>
  </si>
  <si>
    <t>2T20</t>
  </si>
  <si>
    <t>Provisão (Reversão) Perdas estimadas em outros ativos</t>
  </si>
  <si>
    <t>3T20</t>
  </si>
  <si>
    <t>Equivalência Patrimonial</t>
  </si>
  <si>
    <t>Resultado de Equivalência Patrimonial</t>
  </si>
  <si>
    <t>Empréstimos concedidos a controladas</t>
  </si>
  <si>
    <t>4T20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</si>
</sst>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754D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left"/>
    </xf>
    <xf numFmtId="3" fontId="2" fillId="0" borderId="1" xfId="0" applyNumberFormat="1" applyFont="1" applyBorder="1" applyAlignment="1">
      <alignment horizontal="center" wrapText="1"/>
    </xf>
    <xf numFmtId="3" fontId="0" fillId="0" borderId="2" xfId="0" applyNumberForma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6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3" fontId="0" fillId="0" borderId="5" xfId="0" applyNumberFormat="1" applyBorder="1" applyAlignment="1">
      <alignment horizontal="center" wrapText="1"/>
    </xf>
    <xf numFmtId="0" fontId="0" fillId="0" borderId="5" xfId="0" applyBorder="1"/>
    <xf numFmtId="3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7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2.85546875" customWidth="1"/>
    <col min="2" max="3" width="9.85546875" customWidth="1"/>
    <col min="4" max="13" width="9.85546875" bestFit="1" customWidth="1"/>
    <col min="260" max="260" width="52.85546875" customWidth="1"/>
    <col min="261" max="269" width="9.85546875" bestFit="1" customWidth="1"/>
    <col min="516" max="516" width="52.85546875" customWidth="1"/>
    <col min="517" max="525" width="9.85546875" bestFit="1" customWidth="1"/>
    <col min="772" max="772" width="52.85546875" customWidth="1"/>
    <col min="773" max="781" width="9.85546875" bestFit="1" customWidth="1"/>
    <col min="1028" max="1028" width="52.85546875" customWidth="1"/>
    <col min="1029" max="1037" width="9.85546875" bestFit="1" customWidth="1"/>
    <col min="1284" max="1284" width="52.85546875" customWidth="1"/>
    <col min="1285" max="1293" width="9.85546875" bestFit="1" customWidth="1"/>
    <col min="1540" max="1540" width="52.85546875" customWidth="1"/>
    <col min="1541" max="1549" width="9.85546875" bestFit="1" customWidth="1"/>
    <col min="1796" max="1796" width="52.85546875" customWidth="1"/>
    <col min="1797" max="1805" width="9.85546875" bestFit="1" customWidth="1"/>
    <col min="2052" max="2052" width="52.85546875" customWidth="1"/>
    <col min="2053" max="2061" width="9.85546875" bestFit="1" customWidth="1"/>
    <col min="2308" max="2308" width="52.85546875" customWidth="1"/>
    <col min="2309" max="2317" width="9.85546875" bestFit="1" customWidth="1"/>
    <col min="2564" max="2564" width="52.85546875" customWidth="1"/>
    <col min="2565" max="2573" width="9.85546875" bestFit="1" customWidth="1"/>
    <col min="2820" max="2820" width="52.85546875" customWidth="1"/>
    <col min="2821" max="2829" width="9.85546875" bestFit="1" customWidth="1"/>
    <col min="3076" max="3076" width="52.85546875" customWidth="1"/>
    <col min="3077" max="3085" width="9.85546875" bestFit="1" customWidth="1"/>
    <col min="3332" max="3332" width="52.85546875" customWidth="1"/>
    <col min="3333" max="3341" width="9.85546875" bestFit="1" customWidth="1"/>
    <col min="3588" max="3588" width="52.85546875" customWidth="1"/>
    <col min="3589" max="3597" width="9.85546875" bestFit="1" customWidth="1"/>
    <col min="3844" max="3844" width="52.85546875" customWidth="1"/>
    <col min="3845" max="3853" width="9.85546875" bestFit="1" customWidth="1"/>
    <col min="4100" max="4100" width="52.85546875" customWidth="1"/>
    <col min="4101" max="4109" width="9.85546875" bestFit="1" customWidth="1"/>
    <col min="4356" max="4356" width="52.85546875" customWidth="1"/>
    <col min="4357" max="4365" width="9.85546875" bestFit="1" customWidth="1"/>
    <col min="4612" max="4612" width="52.85546875" customWidth="1"/>
    <col min="4613" max="4621" width="9.85546875" bestFit="1" customWidth="1"/>
    <col min="4868" max="4868" width="52.85546875" customWidth="1"/>
    <col min="4869" max="4877" width="9.85546875" bestFit="1" customWidth="1"/>
    <col min="5124" max="5124" width="52.85546875" customWidth="1"/>
    <col min="5125" max="5133" width="9.85546875" bestFit="1" customWidth="1"/>
    <col min="5380" max="5380" width="52.85546875" customWidth="1"/>
    <col min="5381" max="5389" width="9.85546875" bestFit="1" customWidth="1"/>
    <col min="5636" max="5636" width="52.85546875" customWidth="1"/>
    <col min="5637" max="5645" width="9.85546875" bestFit="1" customWidth="1"/>
    <col min="5892" max="5892" width="52.85546875" customWidth="1"/>
    <col min="5893" max="5901" width="9.85546875" bestFit="1" customWidth="1"/>
    <col min="6148" max="6148" width="52.85546875" customWidth="1"/>
    <col min="6149" max="6157" width="9.85546875" bestFit="1" customWidth="1"/>
    <col min="6404" max="6404" width="52.85546875" customWidth="1"/>
    <col min="6405" max="6413" width="9.85546875" bestFit="1" customWidth="1"/>
    <col min="6660" max="6660" width="52.85546875" customWidth="1"/>
    <col min="6661" max="6669" width="9.85546875" bestFit="1" customWidth="1"/>
    <col min="6916" max="6916" width="52.85546875" customWidth="1"/>
    <col min="6917" max="6925" width="9.85546875" bestFit="1" customWidth="1"/>
    <col min="7172" max="7172" width="52.85546875" customWidth="1"/>
    <col min="7173" max="7181" width="9.85546875" bestFit="1" customWidth="1"/>
    <col min="7428" max="7428" width="52.85546875" customWidth="1"/>
    <col min="7429" max="7437" width="9.85546875" bestFit="1" customWidth="1"/>
    <col min="7684" max="7684" width="52.85546875" customWidth="1"/>
    <col min="7685" max="7693" width="9.85546875" bestFit="1" customWidth="1"/>
    <col min="7940" max="7940" width="52.85546875" customWidth="1"/>
    <col min="7941" max="7949" width="9.85546875" bestFit="1" customWidth="1"/>
    <col min="8196" max="8196" width="52.85546875" customWidth="1"/>
    <col min="8197" max="8205" width="9.85546875" bestFit="1" customWidth="1"/>
    <col min="8452" max="8452" width="52.85546875" customWidth="1"/>
    <col min="8453" max="8461" width="9.85546875" bestFit="1" customWidth="1"/>
    <col min="8708" max="8708" width="52.85546875" customWidth="1"/>
    <col min="8709" max="8717" width="9.85546875" bestFit="1" customWidth="1"/>
    <col min="8964" max="8964" width="52.85546875" customWidth="1"/>
    <col min="8965" max="8973" width="9.85546875" bestFit="1" customWidth="1"/>
    <col min="9220" max="9220" width="52.85546875" customWidth="1"/>
    <col min="9221" max="9229" width="9.85546875" bestFit="1" customWidth="1"/>
    <col min="9476" max="9476" width="52.85546875" customWidth="1"/>
    <col min="9477" max="9485" width="9.85546875" bestFit="1" customWidth="1"/>
    <col min="9732" max="9732" width="52.85546875" customWidth="1"/>
    <col min="9733" max="9741" width="9.85546875" bestFit="1" customWidth="1"/>
    <col min="9988" max="9988" width="52.85546875" customWidth="1"/>
    <col min="9989" max="9997" width="9.85546875" bestFit="1" customWidth="1"/>
    <col min="10244" max="10244" width="52.85546875" customWidth="1"/>
    <col min="10245" max="10253" width="9.85546875" bestFit="1" customWidth="1"/>
    <col min="10500" max="10500" width="52.85546875" customWidth="1"/>
    <col min="10501" max="10509" width="9.85546875" bestFit="1" customWidth="1"/>
    <col min="10756" max="10756" width="52.85546875" customWidth="1"/>
    <col min="10757" max="10765" width="9.85546875" bestFit="1" customWidth="1"/>
    <col min="11012" max="11012" width="52.85546875" customWidth="1"/>
    <col min="11013" max="11021" width="9.85546875" bestFit="1" customWidth="1"/>
    <col min="11268" max="11268" width="52.85546875" customWidth="1"/>
    <col min="11269" max="11277" width="9.85546875" bestFit="1" customWidth="1"/>
    <col min="11524" max="11524" width="52.85546875" customWidth="1"/>
    <col min="11525" max="11533" width="9.85546875" bestFit="1" customWidth="1"/>
    <col min="11780" max="11780" width="52.85546875" customWidth="1"/>
    <col min="11781" max="11789" width="9.85546875" bestFit="1" customWidth="1"/>
    <col min="12036" max="12036" width="52.85546875" customWidth="1"/>
    <col min="12037" max="12045" width="9.85546875" bestFit="1" customWidth="1"/>
    <col min="12292" max="12292" width="52.85546875" customWidth="1"/>
    <col min="12293" max="12301" width="9.85546875" bestFit="1" customWidth="1"/>
    <col min="12548" max="12548" width="52.85546875" customWidth="1"/>
    <col min="12549" max="12557" width="9.85546875" bestFit="1" customWidth="1"/>
    <col min="12804" max="12804" width="52.85546875" customWidth="1"/>
    <col min="12805" max="12813" width="9.85546875" bestFit="1" customWidth="1"/>
    <col min="13060" max="13060" width="52.85546875" customWidth="1"/>
    <col min="13061" max="13069" width="9.85546875" bestFit="1" customWidth="1"/>
    <col min="13316" max="13316" width="52.85546875" customWidth="1"/>
    <col min="13317" max="13325" width="9.85546875" bestFit="1" customWidth="1"/>
    <col min="13572" max="13572" width="52.85546875" customWidth="1"/>
    <col min="13573" max="13581" width="9.85546875" bestFit="1" customWidth="1"/>
    <col min="13828" max="13828" width="52.85546875" customWidth="1"/>
    <col min="13829" max="13837" width="9.85546875" bestFit="1" customWidth="1"/>
    <col min="14084" max="14084" width="52.85546875" customWidth="1"/>
    <col min="14085" max="14093" width="9.85546875" bestFit="1" customWidth="1"/>
    <col min="14340" max="14340" width="52.85546875" customWidth="1"/>
    <col min="14341" max="14349" width="9.85546875" bestFit="1" customWidth="1"/>
    <col min="14596" max="14596" width="52.85546875" customWidth="1"/>
    <col min="14597" max="14605" width="9.85546875" bestFit="1" customWidth="1"/>
    <col min="14852" max="14852" width="52.85546875" customWidth="1"/>
    <col min="14853" max="14861" width="9.85546875" bestFit="1" customWidth="1"/>
    <col min="15108" max="15108" width="52.85546875" customWidth="1"/>
    <col min="15109" max="15117" width="9.85546875" bestFit="1" customWidth="1"/>
    <col min="15364" max="15364" width="52.85546875" customWidth="1"/>
    <col min="15365" max="15373" width="9.85546875" bestFit="1" customWidth="1"/>
    <col min="15620" max="15620" width="52.85546875" customWidth="1"/>
    <col min="15621" max="15629" width="9.85546875" bestFit="1" customWidth="1"/>
    <col min="15876" max="15876" width="52.85546875" customWidth="1"/>
    <col min="15877" max="15885" width="9.85546875" bestFit="1" customWidth="1"/>
    <col min="16132" max="16132" width="52.85546875" customWidth="1"/>
    <col min="16133" max="16141" width="9.85546875" bestFit="1" customWidth="1"/>
  </cols>
  <sheetData>
    <row r="1" spans="1:15" x14ac:dyDescent="0.25">
      <c r="A1" s="15" t="s">
        <v>32</v>
      </c>
      <c r="B1" s="18" t="s">
        <v>123</v>
      </c>
      <c r="C1" s="18" t="s">
        <v>119</v>
      </c>
      <c r="D1" s="18" t="s">
        <v>117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</row>
    <row r="2" spans="1:15" x14ac:dyDescent="0.25">
      <c r="A2" s="17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5" x14ac:dyDescent="0.25">
      <c r="A4" s="17" t="s">
        <v>11</v>
      </c>
      <c r="B4" s="19">
        <v>5868052.4856400015</v>
      </c>
      <c r="C4" s="19">
        <v>5384230.3225699998</v>
      </c>
      <c r="D4" s="19">
        <v>4721872.3380100001</v>
      </c>
      <c r="E4" s="19">
        <v>5206320.2216200009</v>
      </c>
      <c r="F4" s="19">
        <v>5030160.0746200001</v>
      </c>
      <c r="G4" s="19">
        <v>4771279.8809899958</v>
      </c>
      <c r="H4" s="19">
        <v>4440683.2908499995</v>
      </c>
      <c r="I4" s="19">
        <v>4153922.8716500006</v>
      </c>
      <c r="J4" s="19">
        <v>4178909.3735000012</v>
      </c>
      <c r="K4" s="19">
        <v>3944676.7624499998</v>
      </c>
      <c r="L4" s="19">
        <v>3791577.6702899998</v>
      </c>
      <c r="M4" s="19">
        <v>3603969.0532000004</v>
      </c>
      <c r="N4" s="5"/>
      <c r="O4" s="5"/>
    </row>
    <row r="5" spans="1:15" x14ac:dyDescent="0.25">
      <c r="A5" s="17" t="s">
        <v>12</v>
      </c>
      <c r="B5" s="19">
        <v>-314311.32542999997</v>
      </c>
      <c r="C5" s="19">
        <v>-290778.76572999998</v>
      </c>
      <c r="D5" s="19">
        <v>-252097.95259</v>
      </c>
      <c r="E5" s="19">
        <v>-256448.92066</v>
      </c>
      <c r="F5" s="19">
        <v>-245045.46244</v>
      </c>
      <c r="G5" s="19">
        <v>-232343.88381</v>
      </c>
      <c r="H5" s="19">
        <v>-215189.33674999996</v>
      </c>
      <c r="I5" s="19">
        <v>-200571.39491000003</v>
      </c>
      <c r="J5" s="19">
        <v>-181845.10029999999</v>
      </c>
      <c r="K5" s="19">
        <v>-187862.86900000004</v>
      </c>
      <c r="L5" s="19">
        <v>-177588.81256999995</v>
      </c>
      <c r="M5" s="19">
        <v>-170391.34349</v>
      </c>
      <c r="N5" s="5"/>
      <c r="O5" s="5"/>
    </row>
    <row r="6" spans="1:15" x14ac:dyDescent="0.25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5" x14ac:dyDescent="0.25">
      <c r="A7" s="17" t="s">
        <v>13</v>
      </c>
      <c r="B7" s="19">
        <f>+B4+B5</f>
        <v>5553741.1602100013</v>
      </c>
      <c r="C7" s="19">
        <f>+C4+C5</f>
        <v>5093451.5568399997</v>
      </c>
      <c r="D7" s="19">
        <f>+D4+D5</f>
        <v>4469774.3854200002</v>
      </c>
      <c r="E7" s="19">
        <f>+E4+E5</f>
        <v>4949871.3009600006</v>
      </c>
      <c r="F7" s="19">
        <f>+F4+F5</f>
        <v>4785114.6121800002</v>
      </c>
      <c r="G7" s="19">
        <f t="shared" ref="G7:M7" si="0">+G4+G5</f>
        <v>4538935.9971799962</v>
      </c>
      <c r="H7" s="19">
        <f t="shared" si="0"/>
        <v>4225493.9540999997</v>
      </c>
      <c r="I7" s="19">
        <f t="shared" si="0"/>
        <v>3953351.4767400008</v>
      </c>
      <c r="J7" s="19">
        <f t="shared" si="0"/>
        <v>3997064.2732000011</v>
      </c>
      <c r="K7" s="19">
        <f t="shared" si="0"/>
        <v>3756813.8934499999</v>
      </c>
      <c r="L7" s="19">
        <f t="shared" si="0"/>
        <v>3613988.8577199997</v>
      </c>
      <c r="M7" s="19">
        <f t="shared" si="0"/>
        <v>3433577.7097100005</v>
      </c>
    </row>
    <row r="8" spans="1:15" x14ac:dyDescent="0.25">
      <c r="A8" s="17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5" x14ac:dyDescent="0.25">
      <c r="A9" s="17" t="s">
        <v>14</v>
      </c>
      <c r="B9" s="19">
        <v>-3919528.3318099999</v>
      </c>
      <c r="C9" s="19">
        <v>-3598455.2717400002</v>
      </c>
      <c r="D9" s="19">
        <v>-3149651.9118499998</v>
      </c>
      <c r="E9" s="19">
        <v>-3508020.6674600001</v>
      </c>
      <c r="F9" s="19">
        <v>-3374111.5151299997</v>
      </c>
      <c r="G9" s="19">
        <v>-3217586.0353600001</v>
      </c>
      <c r="H9" s="19">
        <v>-2936208.6845</v>
      </c>
      <c r="I9" s="19">
        <v>-2791688.2197499997</v>
      </c>
      <c r="J9" s="19">
        <v>-2799276.5152999996</v>
      </c>
      <c r="K9" s="19">
        <v>-2640038.1913299994</v>
      </c>
      <c r="L9" s="19">
        <v>-2509789.6029300005</v>
      </c>
      <c r="M9" s="19">
        <v>-2406819.2281200001</v>
      </c>
      <c r="N9" s="5"/>
      <c r="O9" s="5"/>
    </row>
    <row r="10" spans="1:15" x14ac:dyDescent="0.25">
      <c r="A10" s="17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5" x14ac:dyDescent="0.25">
      <c r="A11" s="17" t="s">
        <v>15</v>
      </c>
      <c r="B11" s="19">
        <f>+B7+B9</f>
        <v>1634212.8284000014</v>
      </c>
      <c r="C11" s="19">
        <f>+C7+C9</f>
        <v>1494996.2850999995</v>
      </c>
      <c r="D11" s="19">
        <f>+D7+D9</f>
        <v>1320122.4735700004</v>
      </c>
      <c r="E11" s="19">
        <f>+E7+E9</f>
        <v>1441850.6335000005</v>
      </c>
      <c r="F11" s="19">
        <f>+F7+F9</f>
        <v>1411003.0970500004</v>
      </c>
      <c r="G11" s="19">
        <f t="shared" ref="G11:M11" si="1">+G7+G9</f>
        <v>1321349.9618199961</v>
      </c>
      <c r="H11" s="19">
        <f t="shared" si="1"/>
        <v>1289285.2695999998</v>
      </c>
      <c r="I11" s="19">
        <f t="shared" si="1"/>
        <v>1161663.2569900011</v>
      </c>
      <c r="J11" s="19">
        <f t="shared" si="1"/>
        <v>1197787.7579000015</v>
      </c>
      <c r="K11" s="19">
        <f t="shared" si="1"/>
        <v>1116775.7021200005</v>
      </c>
      <c r="L11" s="19">
        <f t="shared" si="1"/>
        <v>1104199.2547899992</v>
      </c>
      <c r="M11" s="19">
        <f t="shared" si="1"/>
        <v>1026758.4815900004</v>
      </c>
    </row>
    <row r="12" spans="1:15" x14ac:dyDescent="0.25">
      <c r="A12" s="17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5" x14ac:dyDescent="0.25">
      <c r="A13" s="17" t="s">
        <v>16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5" x14ac:dyDescent="0.25">
      <c r="A14" s="17" t="s">
        <v>17</v>
      </c>
      <c r="B14" s="19">
        <v>-851953.02296000044</v>
      </c>
      <c r="C14" s="19">
        <v>-794600.14050999982</v>
      </c>
      <c r="D14" s="19">
        <v>-779286.31073999987</v>
      </c>
      <c r="E14" s="19">
        <v>-778264.39419999986</v>
      </c>
      <c r="F14" s="19">
        <v>-788521.65834999993</v>
      </c>
      <c r="G14" s="19">
        <v>-692057.95359000005</v>
      </c>
      <c r="H14" s="19">
        <v>-672510.20388000004</v>
      </c>
      <c r="I14" s="19">
        <v>-650111.56105999998</v>
      </c>
      <c r="J14" s="19">
        <v>-649289.34326403879</v>
      </c>
      <c r="K14" s="19">
        <v>-602405.82180893968</v>
      </c>
      <c r="L14" s="19">
        <v>-580317.63272520259</v>
      </c>
      <c r="M14" s="19">
        <v>-555625.07380422147</v>
      </c>
      <c r="N14" s="5"/>
      <c r="O14" s="5"/>
    </row>
    <row r="15" spans="1:15" x14ac:dyDescent="0.25">
      <c r="A15" s="17" t="s">
        <v>18</v>
      </c>
      <c r="B15" s="19">
        <v>-175155.08967999998</v>
      </c>
      <c r="C15" s="19">
        <v>-133808.67279000004</v>
      </c>
      <c r="D15" s="19">
        <v>-142514.17155999999</v>
      </c>
      <c r="E15" s="19">
        <v>-131384.06682000004</v>
      </c>
      <c r="F15" s="19">
        <v>-141351.05644999997</v>
      </c>
      <c r="G15" s="19">
        <v>-109753.83825</v>
      </c>
      <c r="H15" s="19">
        <v>-101899.34458000002</v>
      </c>
      <c r="I15" s="19">
        <v>-95997.138760000002</v>
      </c>
      <c r="J15" s="19">
        <v>-99856.453115961209</v>
      </c>
      <c r="K15" s="19">
        <v>-84942.284481060386</v>
      </c>
      <c r="L15" s="19">
        <v>-82774.671954797406</v>
      </c>
      <c r="M15" s="19">
        <v>-79188.53005244513</v>
      </c>
      <c r="N15" s="5"/>
      <c r="O15" s="5"/>
    </row>
    <row r="16" spans="1:15" x14ac:dyDescent="0.25">
      <c r="A16" s="17" t="s">
        <v>19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5" x14ac:dyDescent="0.25">
      <c r="A17" s="17" t="s">
        <v>20</v>
      </c>
      <c r="B17" s="19">
        <f>SUM(B14:B16)</f>
        <v>-1027108.1126400004</v>
      </c>
      <c r="C17" s="19">
        <f>SUM(C14:C16)</f>
        <v>-928408.81329999981</v>
      </c>
      <c r="D17" s="19">
        <f>SUM(D14:D16)</f>
        <v>-921800.4822999998</v>
      </c>
      <c r="E17" s="19">
        <f>SUM(E14:E16)</f>
        <v>-909648.46101999993</v>
      </c>
      <c r="F17" s="19">
        <f>SUM(F14:F16)</f>
        <v>-929872.71479999996</v>
      </c>
      <c r="G17" s="19">
        <f t="shared" ref="G17:M17" si="2">SUM(G14:G16)</f>
        <v>-801811.79184000008</v>
      </c>
      <c r="H17" s="19">
        <f t="shared" si="2"/>
        <v>-774409.54846000008</v>
      </c>
      <c r="I17" s="19">
        <f t="shared" si="2"/>
        <v>-746108.69981999998</v>
      </c>
      <c r="J17" s="19">
        <f t="shared" si="2"/>
        <v>-749145.79637999996</v>
      </c>
      <c r="K17" s="19">
        <f t="shared" si="2"/>
        <v>-687348.10629000003</v>
      </c>
      <c r="L17" s="19">
        <f t="shared" si="2"/>
        <v>-663092.30468000006</v>
      </c>
      <c r="M17" s="19">
        <f t="shared" si="2"/>
        <v>-634813.6038566666</v>
      </c>
    </row>
    <row r="18" spans="1:15" x14ac:dyDescent="0.25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 x14ac:dyDescent="0.25">
      <c r="A19" s="17" t="s">
        <v>21</v>
      </c>
      <c r="B19" s="19">
        <f>+B17+B11</f>
        <v>607104.71576000098</v>
      </c>
      <c r="C19" s="19">
        <f>+C17+C11</f>
        <v>566587.47179999971</v>
      </c>
      <c r="D19" s="19">
        <f>+D17+D11</f>
        <v>398321.99127000058</v>
      </c>
      <c r="E19" s="19">
        <f>+E17+E11</f>
        <v>532202.17248000053</v>
      </c>
      <c r="F19" s="19">
        <f>+F17+F11</f>
        <v>481130.38225000049</v>
      </c>
      <c r="G19" s="19">
        <f t="shared" ref="G19:M19" si="3">+G17+G11</f>
        <v>519538.16997999605</v>
      </c>
      <c r="H19" s="19">
        <f t="shared" si="3"/>
        <v>514875.72113999969</v>
      </c>
      <c r="I19" s="19">
        <f t="shared" si="3"/>
        <v>415554.55717000109</v>
      </c>
      <c r="J19" s="19">
        <f t="shared" si="3"/>
        <v>448641.96152000153</v>
      </c>
      <c r="K19" s="19">
        <f t="shared" si="3"/>
        <v>429427.59583000047</v>
      </c>
      <c r="L19" s="19">
        <f t="shared" si="3"/>
        <v>441106.95010999916</v>
      </c>
      <c r="M19" s="19">
        <f t="shared" si="3"/>
        <v>391944.87773333385</v>
      </c>
    </row>
    <row r="20" spans="1:15" x14ac:dyDescent="0.25">
      <c r="A20" s="17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5" x14ac:dyDescent="0.25">
      <c r="A21" s="17" t="s">
        <v>22</v>
      </c>
      <c r="B21" s="19">
        <v>-309409.9843999999</v>
      </c>
      <c r="C21" s="19">
        <v>-286353.39463</v>
      </c>
      <c r="D21" s="19">
        <v>-275144.78343999997</v>
      </c>
      <c r="E21" s="19">
        <v>-277918.64015694807</v>
      </c>
      <c r="F21" s="19">
        <v>-209189.86319</v>
      </c>
      <c r="G21" s="19">
        <v>-284935.31669548003</v>
      </c>
      <c r="H21" s="19">
        <v>-265709.30356999999</v>
      </c>
      <c r="I21" s="19">
        <v>-253979.33122030302</v>
      </c>
      <c r="J21" s="19">
        <v>-240661.94359916251</v>
      </c>
      <c r="K21" s="19">
        <v>-230056.02254325573</v>
      </c>
      <c r="L21" s="19">
        <v>-219584.31249380895</v>
      </c>
      <c r="M21" s="19">
        <v>-208993.80184956832</v>
      </c>
      <c r="N21" s="5"/>
      <c r="O21" s="5"/>
    </row>
    <row r="22" spans="1:15" x14ac:dyDescent="0.25">
      <c r="A22" s="1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5" x14ac:dyDescent="0.25">
      <c r="A23" s="17" t="s">
        <v>23</v>
      </c>
      <c r="B23" s="19">
        <f>+B21+B19</f>
        <v>297694.73136000108</v>
      </c>
      <c r="C23" s="19">
        <f>+C21+C19</f>
        <v>280234.07716999971</v>
      </c>
      <c r="D23" s="19">
        <f>+D21+D19</f>
        <v>123177.20783000061</v>
      </c>
      <c r="E23" s="19">
        <f>+E21+E19</f>
        <v>254283.53232305247</v>
      </c>
      <c r="F23" s="19">
        <f>+F21+F19</f>
        <v>271940.51906000049</v>
      </c>
      <c r="G23" s="19">
        <f t="shared" ref="G23:M23" si="4">+G21+G19</f>
        <v>234602.85328451602</v>
      </c>
      <c r="H23" s="19">
        <f t="shared" si="4"/>
        <v>249166.4175699997</v>
      </c>
      <c r="I23" s="19">
        <f t="shared" si="4"/>
        <v>161575.22594969807</v>
      </c>
      <c r="J23" s="19">
        <f t="shared" si="4"/>
        <v>207980.01792083902</v>
      </c>
      <c r="K23" s="19">
        <f t="shared" si="4"/>
        <v>199371.57328674474</v>
      </c>
      <c r="L23" s="19">
        <f t="shared" si="4"/>
        <v>221522.63761619022</v>
      </c>
      <c r="M23" s="19">
        <f t="shared" si="4"/>
        <v>182951.07588376553</v>
      </c>
    </row>
    <row r="24" spans="1:15" x14ac:dyDescent="0.25">
      <c r="A24" s="17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5" x14ac:dyDescent="0.25">
      <c r="A25" s="17" t="s">
        <v>24</v>
      </c>
      <c r="B25" s="19">
        <v>-89400.281929999997</v>
      </c>
      <c r="C25" s="19">
        <v>-86491.649939999974</v>
      </c>
      <c r="D25" s="19">
        <v>-87820.119100000011</v>
      </c>
      <c r="E25" s="19">
        <v>-90085.575680000009</v>
      </c>
      <c r="F25" s="19">
        <v>-172436.30112000002</v>
      </c>
      <c r="G25" s="19">
        <v>-90347.576300000001</v>
      </c>
      <c r="H25" s="19">
        <v>-75568.985030000011</v>
      </c>
      <c r="I25" s="19">
        <v>-72895.329769999997</v>
      </c>
      <c r="J25" s="19">
        <v>-57459.580390832023</v>
      </c>
      <c r="K25" s="19">
        <v>-72006.965238557168</v>
      </c>
      <c r="L25" s="19">
        <v>-69235.268813182745</v>
      </c>
      <c r="M25" s="19">
        <v>-57244.094214056691</v>
      </c>
      <c r="N25" s="5"/>
      <c r="O25" s="5"/>
    </row>
    <row r="26" spans="1:15" x14ac:dyDescent="0.25">
      <c r="A26" s="17" t="s">
        <v>25</v>
      </c>
      <c r="B26" s="19">
        <v>13600.097370000001</v>
      </c>
      <c r="C26" s="19">
        <v>9786.6875700000001</v>
      </c>
      <c r="D26" s="19">
        <v>14936.42477</v>
      </c>
      <c r="E26" s="19">
        <v>15859.034890000001</v>
      </c>
      <c r="F26" s="19">
        <v>21291.488419999998</v>
      </c>
      <c r="G26" s="19">
        <v>21521.02619</v>
      </c>
      <c r="H26" s="19">
        <v>15902.564960000002</v>
      </c>
      <c r="I26" s="19">
        <v>17654.268919999999</v>
      </c>
      <c r="J26" s="19">
        <v>17511.50879</v>
      </c>
      <c r="K26" s="19">
        <v>19468.37644</v>
      </c>
      <c r="L26" s="19">
        <v>18335.935020000004</v>
      </c>
      <c r="M26" s="19">
        <v>16467.187790000004</v>
      </c>
      <c r="N26" s="5"/>
      <c r="O26" s="5"/>
    </row>
    <row r="27" spans="1:15" x14ac:dyDescent="0.25">
      <c r="A27" s="17" t="s">
        <v>26</v>
      </c>
      <c r="B27" s="19">
        <f>+B26+B25</f>
        <v>-75800.184559999994</v>
      </c>
      <c r="C27" s="19">
        <f>+C26+C25</f>
        <v>-76704.962369999979</v>
      </c>
      <c r="D27" s="19">
        <f>+D26+D25</f>
        <v>-72883.694330000013</v>
      </c>
      <c r="E27" s="19">
        <f>+E26+E25</f>
        <v>-74226.540790000014</v>
      </c>
      <c r="F27" s="19">
        <f>+F26+F25</f>
        <v>-151144.81270000001</v>
      </c>
      <c r="G27" s="19">
        <f t="shared" ref="G27:M27" si="5">+G26+G25</f>
        <v>-68826.550109999996</v>
      </c>
      <c r="H27" s="19">
        <f t="shared" si="5"/>
        <v>-59666.420070000007</v>
      </c>
      <c r="I27" s="19">
        <f t="shared" si="5"/>
        <v>-55241.060849999994</v>
      </c>
      <c r="J27" s="19">
        <f t="shared" si="5"/>
        <v>-39948.071600832023</v>
      </c>
      <c r="K27" s="19">
        <f t="shared" si="5"/>
        <v>-52538.588798557168</v>
      </c>
      <c r="L27" s="19">
        <f t="shared" si="5"/>
        <v>-50899.333793182741</v>
      </c>
      <c r="M27" s="19">
        <f t="shared" si="5"/>
        <v>-40776.906424056688</v>
      </c>
    </row>
    <row r="28" spans="1:15" x14ac:dyDescent="0.25">
      <c r="A28" s="1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5" x14ac:dyDescent="0.25">
      <c r="A29" s="17" t="s">
        <v>120</v>
      </c>
      <c r="B29" s="19">
        <v>-3550.901550000001</v>
      </c>
      <c r="C29" s="19">
        <v>-4316.2464800000007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5" x14ac:dyDescent="0.25">
      <c r="A30" s="17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5" x14ac:dyDescent="0.25">
      <c r="A31" s="17" t="s">
        <v>27</v>
      </c>
      <c r="B31" s="19">
        <f>+B27+B23+B29</f>
        <v>218343.64525000108</v>
      </c>
      <c r="C31" s="19">
        <f>+C27+C23+C29</f>
        <v>199212.86831999975</v>
      </c>
      <c r="D31" s="19">
        <f>+D27+D23</f>
        <v>50293.513500000598</v>
      </c>
      <c r="E31" s="19">
        <f>+E27+E23</f>
        <v>180056.99153305247</v>
      </c>
      <c r="F31" s="19">
        <f>+F27+F23</f>
        <v>120795.70636000048</v>
      </c>
      <c r="G31" s="19">
        <f t="shared" ref="G31:M31" si="6">+G27+G23</f>
        <v>165776.30317451601</v>
      </c>
      <c r="H31" s="19">
        <f t="shared" si="6"/>
        <v>189499.99749999971</v>
      </c>
      <c r="I31" s="19">
        <f t="shared" si="6"/>
        <v>106334.16509969808</v>
      </c>
      <c r="J31" s="19">
        <f t="shared" si="6"/>
        <v>168031.946320007</v>
      </c>
      <c r="K31" s="19">
        <f t="shared" si="6"/>
        <v>146832.98448818756</v>
      </c>
      <c r="L31" s="19">
        <f t="shared" si="6"/>
        <v>170623.30382300747</v>
      </c>
      <c r="M31" s="19">
        <f t="shared" si="6"/>
        <v>142174.16945970885</v>
      </c>
    </row>
    <row r="32" spans="1:15" x14ac:dyDescent="0.25">
      <c r="A32" s="1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5" x14ac:dyDescent="0.25">
      <c r="A33" s="17" t="s">
        <v>28</v>
      </c>
      <c r="B33" s="19">
        <v>-34164.202148600001</v>
      </c>
      <c r="C33" s="19">
        <v>-46211.673862600001</v>
      </c>
      <c r="D33" s="19">
        <v>-3384.2429104000012</v>
      </c>
      <c r="E33" s="19">
        <v>-47798.688464399995</v>
      </c>
      <c r="F33" s="19">
        <v>-908.28150613674188</v>
      </c>
      <c r="G33" s="19">
        <v>-30215.851988940252</v>
      </c>
      <c r="H33" s="19">
        <v>-40098.696520199999</v>
      </c>
      <c r="I33" s="19">
        <v>-12419.5999942</v>
      </c>
      <c r="J33" s="19">
        <v>-24754.211844421836</v>
      </c>
      <c r="K33" s="19">
        <v>-26339.482911343584</v>
      </c>
      <c r="L33" s="19">
        <v>-41975.394917812824</v>
      </c>
      <c r="M33" s="19">
        <v>-32657.297076940849</v>
      </c>
      <c r="N33" s="5"/>
      <c r="O33" s="5"/>
    </row>
    <row r="34" spans="1:15" x14ac:dyDescent="0.25">
      <c r="A34" s="17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5" x14ac:dyDescent="0.25">
      <c r="A35" s="17" t="s">
        <v>29</v>
      </c>
      <c r="B35" s="19">
        <f>+B33+B31</f>
        <v>184179.44310140109</v>
      </c>
      <c r="C35" s="19">
        <f>+C33+C31</f>
        <v>153001.19445739975</v>
      </c>
      <c r="D35" s="19">
        <f>+D33+D31</f>
        <v>46909.270589600594</v>
      </c>
      <c r="E35" s="19">
        <f>+E33+E31</f>
        <v>132258.30306865246</v>
      </c>
      <c r="F35" s="19">
        <f>+F33+F31</f>
        <v>119887.42485386373</v>
      </c>
      <c r="G35" s="19">
        <f t="shared" ref="G35:M35" si="7">+G33+G31</f>
        <v>135560.45118557574</v>
      </c>
      <c r="H35" s="19">
        <f t="shared" si="7"/>
        <v>149401.30097979971</v>
      </c>
      <c r="I35" s="19">
        <f t="shared" si="7"/>
        <v>93914.56510549807</v>
      </c>
      <c r="J35" s="19">
        <f t="shared" si="7"/>
        <v>143277.73447558517</v>
      </c>
      <c r="K35" s="19">
        <f t="shared" si="7"/>
        <v>120493.50157684398</v>
      </c>
      <c r="L35" s="19">
        <f t="shared" si="7"/>
        <v>128647.90890519465</v>
      </c>
      <c r="M35" s="19">
        <f t="shared" si="7"/>
        <v>109516.87238276799</v>
      </c>
    </row>
    <row r="36" spans="1:15" x14ac:dyDescent="0.25">
      <c r="A36" t="s">
        <v>30</v>
      </c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5" ht="75" x14ac:dyDescent="0.25">
      <c r="A37" s="6" t="s">
        <v>31</v>
      </c>
      <c r="B37" s="6"/>
      <c r="C37" s="6"/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2.85546875" bestFit="1" customWidth="1"/>
    <col min="2" max="3" width="9.85546875" customWidth="1"/>
    <col min="4" max="13" width="9.85546875" bestFit="1" customWidth="1"/>
    <col min="260" max="260" width="52.85546875" bestFit="1" customWidth="1"/>
    <col min="261" max="269" width="9.85546875" bestFit="1" customWidth="1"/>
    <col min="516" max="516" width="52.85546875" bestFit="1" customWidth="1"/>
    <col min="517" max="525" width="9.85546875" bestFit="1" customWidth="1"/>
    <col min="772" max="772" width="52.85546875" bestFit="1" customWidth="1"/>
    <col min="773" max="781" width="9.85546875" bestFit="1" customWidth="1"/>
    <col min="1028" max="1028" width="52.85546875" bestFit="1" customWidth="1"/>
    <col min="1029" max="1037" width="9.85546875" bestFit="1" customWidth="1"/>
    <col min="1284" max="1284" width="52.85546875" bestFit="1" customWidth="1"/>
    <col min="1285" max="1293" width="9.85546875" bestFit="1" customWidth="1"/>
    <col min="1540" max="1540" width="52.85546875" bestFit="1" customWidth="1"/>
    <col min="1541" max="1549" width="9.85546875" bestFit="1" customWidth="1"/>
    <col min="1796" max="1796" width="52.85546875" bestFit="1" customWidth="1"/>
    <col min="1797" max="1805" width="9.85546875" bestFit="1" customWidth="1"/>
    <col min="2052" max="2052" width="52.85546875" bestFit="1" customWidth="1"/>
    <col min="2053" max="2061" width="9.85546875" bestFit="1" customWidth="1"/>
    <col min="2308" max="2308" width="52.85546875" bestFit="1" customWidth="1"/>
    <col min="2309" max="2317" width="9.85546875" bestFit="1" customWidth="1"/>
    <col min="2564" max="2564" width="52.85546875" bestFit="1" customWidth="1"/>
    <col min="2565" max="2573" width="9.85546875" bestFit="1" customWidth="1"/>
    <col min="2820" max="2820" width="52.85546875" bestFit="1" customWidth="1"/>
    <col min="2821" max="2829" width="9.85546875" bestFit="1" customWidth="1"/>
    <col min="3076" max="3076" width="52.85546875" bestFit="1" customWidth="1"/>
    <col min="3077" max="3085" width="9.85546875" bestFit="1" customWidth="1"/>
    <col min="3332" max="3332" width="52.85546875" bestFit="1" customWidth="1"/>
    <col min="3333" max="3341" width="9.85546875" bestFit="1" customWidth="1"/>
    <col min="3588" max="3588" width="52.85546875" bestFit="1" customWidth="1"/>
    <col min="3589" max="3597" width="9.85546875" bestFit="1" customWidth="1"/>
    <col min="3844" max="3844" width="52.85546875" bestFit="1" customWidth="1"/>
    <col min="3845" max="3853" width="9.85546875" bestFit="1" customWidth="1"/>
    <col min="4100" max="4100" width="52.85546875" bestFit="1" customWidth="1"/>
    <col min="4101" max="4109" width="9.85546875" bestFit="1" customWidth="1"/>
    <col min="4356" max="4356" width="52.85546875" bestFit="1" customWidth="1"/>
    <col min="4357" max="4365" width="9.85546875" bestFit="1" customWidth="1"/>
    <col min="4612" max="4612" width="52.85546875" bestFit="1" customWidth="1"/>
    <col min="4613" max="4621" width="9.85546875" bestFit="1" customWidth="1"/>
    <col min="4868" max="4868" width="52.85546875" bestFit="1" customWidth="1"/>
    <col min="4869" max="4877" width="9.85546875" bestFit="1" customWidth="1"/>
    <col min="5124" max="5124" width="52.85546875" bestFit="1" customWidth="1"/>
    <col min="5125" max="5133" width="9.85546875" bestFit="1" customWidth="1"/>
    <col min="5380" max="5380" width="52.85546875" bestFit="1" customWidth="1"/>
    <col min="5381" max="5389" width="9.85546875" bestFit="1" customWidth="1"/>
    <col min="5636" max="5636" width="52.85546875" bestFit="1" customWidth="1"/>
    <col min="5637" max="5645" width="9.85546875" bestFit="1" customWidth="1"/>
    <col min="5892" max="5892" width="52.85546875" bestFit="1" customWidth="1"/>
    <col min="5893" max="5901" width="9.85546875" bestFit="1" customWidth="1"/>
    <col min="6148" max="6148" width="52.85546875" bestFit="1" customWidth="1"/>
    <col min="6149" max="6157" width="9.85546875" bestFit="1" customWidth="1"/>
    <col min="6404" max="6404" width="52.85546875" bestFit="1" customWidth="1"/>
    <col min="6405" max="6413" width="9.85546875" bestFit="1" customWidth="1"/>
    <col min="6660" max="6660" width="52.85546875" bestFit="1" customWidth="1"/>
    <col min="6661" max="6669" width="9.85546875" bestFit="1" customWidth="1"/>
    <col min="6916" max="6916" width="52.85546875" bestFit="1" customWidth="1"/>
    <col min="6917" max="6925" width="9.85546875" bestFit="1" customWidth="1"/>
    <col min="7172" max="7172" width="52.85546875" bestFit="1" customWidth="1"/>
    <col min="7173" max="7181" width="9.85546875" bestFit="1" customWidth="1"/>
    <col min="7428" max="7428" width="52.85546875" bestFit="1" customWidth="1"/>
    <col min="7429" max="7437" width="9.85546875" bestFit="1" customWidth="1"/>
    <col min="7684" max="7684" width="52.85546875" bestFit="1" customWidth="1"/>
    <col min="7685" max="7693" width="9.85546875" bestFit="1" customWidth="1"/>
    <col min="7940" max="7940" width="52.85546875" bestFit="1" customWidth="1"/>
    <col min="7941" max="7949" width="9.85546875" bestFit="1" customWidth="1"/>
    <col min="8196" max="8196" width="52.85546875" bestFit="1" customWidth="1"/>
    <col min="8197" max="8205" width="9.85546875" bestFit="1" customWidth="1"/>
    <col min="8452" max="8452" width="52.85546875" bestFit="1" customWidth="1"/>
    <col min="8453" max="8461" width="9.85546875" bestFit="1" customWidth="1"/>
    <col min="8708" max="8708" width="52.85546875" bestFit="1" customWidth="1"/>
    <col min="8709" max="8717" width="9.85546875" bestFit="1" customWidth="1"/>
    <col min="8964" max="8964" width="52.85546875" bestFit="1" customWidth="1"/>
    <col min="8965" max="8973" width="9.85546875" bestFit="1" customWidth="1"/>
    <col min="9220" max="9220" width="52.85546875" bestFit="1" customWidth="1"/>
    <col min="9221" max="9229" width="9.85546875" bestFit="1" customWidth="1"/>
    <col min="9476" max="9476" width="52.85546875" bestFit="1" customWidth="1"/>
    <col min="9477" max="9485" width="9.85546875" bestFit="1" customWidth="1"/>
    <col min="9732" max="9732" width="52.85546875" bestFit="1" customWidth="1"/>
    <col min="9733" max="9741" width="9.85546875" bestFit="1" customWidth="1"/>
    <col min="9988" max="9988" width="52.85546875" bestFit="1" customWidth="1"/>
    <col min="9989" max="9997" width="9.85546875" bestFit="1" customWidth="1"/>
    <col min="10244" max="10244" width="52.85546875" bestFit="1" customWidth="1"/>
    <col min="10245" max="10253" width="9.85546875" bestFit="1" customWidth="1"/>
    <col min="10500" max="10500" width="52.85546875" bestFit="1" customWidth="1"/>
    <col min="10501" max="10509" width="9.85546875" bestFit="1" customWidth="1"/>
    <col min="10756" max="10756" width="52.85546875" bestFit="1" customWidth="1"/>
    <col min="10757" max="10765" width="9.85546875" bestFit="1" customWidth="1"/>
    <col min="11012" max="11012" width="52.85546875" bestFit="1" customWidth="1"/>
    <col min="11013" max="11021" width="9.85546875" bestFit="1" customWidth="1"/>
    <col min="11268" max="11268" width="52.85546875" bestFit="1" customWidth="1"/>
    <col min="11269" max="11277" width="9.85546875" bestFit="1" customWidth="1"/>
    <col min="11524" max="11524" width="52.85546875" bestFit="1" customWidth="1"/>
    <col min="11525" max="11533" width="9.85546875" bestFit="1" customWidth="1"/>
    <col min="11780" max="11780" width="52.85546875" bestFit="1" customWidth="1"/>
    <col min="11781" max="11789" width="9.85546875" bestFit="1" customWidth="1"/>
    <col min="12036" max="12036" width="52.85546875" bestFit="1" customWidth="1"/>
    <col min="12037" max="12045" width="9.85546875" bestFit="1" customWidth="1"/>
    <col min="12292" max="12292" width="52.85546875" bestFit="1" customWidth="1"/>
    <col min="12293" max="12301" width="9.85546875" bestFit="1" customWidth="1"/>
    <col min="12548" max="12548" width="52.85546875" bestFit="1" customWidth="1"/>
    <col min="12549" max="12557" width="9.85546875" bestFit="1" customWidth="1"/>
    <col min="12804" max="12804" width="52.85546875" bestFit="1" customWidth="1"/>
    <col min="12805" max="12813" width="9.85546875" bestFit="1" customWidth="1"/>
    <col min="13060" max="13060" width="52.85546875" bestFit="1" customWidth="1"/>
    <col min="13061" max="13069" width="9.85546875" bestFit="1" customWidth="1"/>
    <col min="13316" max="13316" width="52.85546875" bestFit="1" customWidth="1"/>
    <col min="13317" max="13325" width="9.85546875" bestFit="1" customWidth="1"/>
    <col min="13572" max="13572" width="52.85546875" bestFit="1" customWidth="1"/>
    <col min="13573" max="13581" width="9.85546875" bestFit="1" customWidth="1"/>
    <col min="13828" max="13828" width="52.85546875" bestFit="1" customWidth="1"/>
    <col min="13829" max="13837" width="9.85546875" bestFit="1" customWidth="1"/>
    <col min="14084" max="14084" width="52.85546875" bestFit="1" customWidth="1"/>
    <col min="14085" max="14093" width="9.85546875" bestFit="1" customWidth="1"/>
    <col min="14340" max="14340" width="52.85546875" bestFit="1" customWidth="1"/>
    <col min="14341" max="14349" width="9.85546875" bestFit="1" customWidth="1"/>
    <col min="14596" max="14596" width="52.85546875" bestFit="1" customWidth="1"/>
    <col min="14597" max="14605" width="9.85546875" bestFit="1" customWidth="1"/>
    <col min="14852" max="14852" width="52.85546875" bestFit="1" customWidth="1"/>
    <col min="14853" max="14861" width="9.85546875" bestFit="1" customWidth="1"/>
    <col min="15108" max="15108" width="52.85546875" bestFit="1" customWidth="1"/>
    <col min="15109" max="15117" width="9.85546875" bestFit="1" customWidth="1"/>
    <col min="15364" max="15364" width="52.85546875" bestFit="1" customWidth="1"/>
    <col min="15365" max="15373" width="9.85546875" bestFit="1" customWidth="1"/>
    <col min="15620" max="15620" width="52.85546875" bestFit="1" customWidth="1"/>
    <col min="15621" max="15629" width="9.85546875" bestFit="1" customWidth="1"/>
    <col min="15876" max="15876" width="52.85546875" bestFit="1" customWidth="1"/>
    <col min="15877" max="15885" width="9.85546875" bestFit="1" customWidth="1"/>
    <col min="16132" max="16132" width="52.85546875" bestFit="1" customWidth="1"/>
    <col min="16133" max="16141" width="9.85546875" bestFit="1" customWidth="1"/>
  </cols>
  <sheetData>
    <row r="1" spans="1:13" x14ac:dyDescent="0.25">
      <c r="A1" s="15" t="s">
        <v>0</v>
      </c>
      <c r="B1" s="18" t="s">
        <v>123</v>
      </c>
      <c r="C1" s="18" t="s">
        <v>119</v>
      </c>
      <c r="D1" s="18" t="s">
        <v>117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</row>
    <row r="2" spans="1:13" x14ac:dyDescent="0.25">
      <c r="A2" s="17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25">
      <c r="A4" s="17" t="s">
        <v>11</v>
      </c>
      <c r="B4" s="19">
        <v>5868052.4856400015</v>
      </c>
      <c r="C4" s="19">
        <v>5384230.3225699998</v>
      </c>
      <c r="D4" s="19">
        <v>4721872.3380100001</v>
      </c>
      <c r="E4" s="19">
        <v>5206320.2216200009</v>
      </c>
      <c r="F4" s="19">
        <v>5030160.0746200001</v>
      </c>
      <c r="G4" s="19">
        <v>4771279.8809899958</v>
      </c>
      <c r="H4" s="19">
        <v>4440683.2908499995</v>
      </c>
      <c r="I4" s="19">
        <v>4153922.8716500006</v>
      </c>
      <c r="J4" s="19">
        <v>4178909.3735000012</v>
      </c>
      <c r="K4" s="19">
        <v>3944676.7624499998</v>
      </c>
      <c r="L4" s="19">
        <v>3791577.6702899998</v>
      </c>
      <c r="M4" s="19">
        <v>3603969.0532000004</v>
      </c>
    </row>
    <row r="5" spans="1:13" x14ac:dyDescent="0.25">
      <c r="A5" s="17" t="s">
        <v>12</v>
      </c>
      <c r="B5" s="19">
        <v>-314311.32542999997</v>
      </c>
      <c r="C5" s="19">
        <v>-290778.76572999998</v>
      </c>
      <c r="D5" s="19">
        <v>-252097.95259</v>
      </c>
      <c r="E5" s="19">
        <v>-256448.92066</v>
      </c>
      <c r="F5" s="19">
        <v>-245045.46244</v>
      </c>
      <c r="G5" s="19">
        <v>-232343.88381</v>
      </c>
      <c r="H5" s="19">
        <v>-215189.33674999996</v>
      </c>
      <c r="I5" s="19">
        <v>-200571.39491000003</v>
      </c>
      <c r="J5" s="19">
        <v>-181845.10029999999</v>
      </c>
      <c r="K5" s="19">
        <v>-187862.86900000004</v>
      </c>
      <c r="L5" s="19">
        <v>-177588.81256999995</v>
      </c>
      <c r="M5" s="19">
        <v>-170391.34349</v>
      </c>
    </row>
    <row r="6" spans="1:13" x14ac:dyDescent="0.25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25">
      <c r="A7" s="17" t="s">
        <v>13</v>
      </c>
      <c r="B7" s="19">
        <f>+B4+B5</f>
        <v>5553741.1602100013</v>
      </c>
      <c r="C7" s="19">
        <f>+C4+C5</f>
        <v>5093451.5568399997</v>
      </c>
      <c r="D7" s="19">
        <f>+D4+D5</f>
        <v>4469774.3854200002</v>
      </c>
      <c r="E7" s="19">
        <f>+E4+E5</f>
        <v>4949871.3009600006</v>
      </c>
      <c r="F7" s="19">
        <f>+F4+F5</f>
        <v>4785114.6121800002</v>
      </c>
      <c r="G7" s="19">
        <f t="shared" ref="G7:M7" si="0">+G4+G5</f>
        <v>4538935.9971799962</v>
      </c>
      <c r="H7" s="19">
        <f t="shared" si="0"/>
        <v>4225493.9540999997</v>
      </c>
      <c r="I7" s="19">
        <f t="shared" si="0"/>
        <v>3953351.4767400008</v>
      </c>
      <c r="J7" s="19">
        <f t="shared" si="0"/>
        <v>3997064.2732000011</v>
      </c>
      <c r="K7" s="19">
        <f t="shared" si="0"/>
        <v>3756813.8934499999</v>
      </c>
      <c r="L7" s="19">
        <f t="shared" si="0"/>
        <v>3613988.8577199997</v>
      </c>
      <c r="M7" s="19">
        <f t="shared" si="0"/>
        <v>3433577.7097100005</v>
      </c>
    </row>
    <row r="8" spans="1:13" x14ac:dyDescent="0.25">
      <c r="A8" s="17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 s="17" t="s">
        <v>14</v>
      </c>
      <c r="B9" s="19">
        <v>-3919528.3318099999</v>
      </c>
      <c r="C9" s="19">
        <v>-3598455.2717400002</v>
      </c>
      <c r="D9" s="19">
        <v>-3149651.9118499998</v>
      </c>
      <c r="E9" s="19">
        <v>-3508020.6674600001</v>
      </c>
      <c r="F9" s="19">
        <v>-3374111.5151299997</v>
      </c>
      <c r="G9" s="19">
        <v>-3217586.0353600001</v>
      </c>
      <c r="H9" s="19">
        <v>-2936208.6845</v>
      </c>
      <c r="I9" s="19">
        <v>-2791688.2197499997</v>
      </c>
      <c r="J9" s="19">
        <v>-2799276.5152999996</v>
      </c>
      <c r="K9" s="19">
        <v>-2640038.1913299994</v>
      </c>
      <c r="L9" s="19">
        <v>-2509789.6029300005</v>
      </c>
      <c r="M9" s="19">
        <v>-2406819.2281200001</v>
      </c>
    </row>
    <row r="10" spans="1:13" x14ac:dyDescent="0.25">
      <c r="A10" s="17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s="17" t="s">
        <v>15</v>
      </c>
      <c r="B11" s="19">
        <f>+B7+B9</f>
        <v>1634212.8284000014</v>
      </c>
      <c r="C11" s="19">
        <f>+C7+C9</f>
        <v>1494996.2850999995</v>
      </c>
      <c r="D11" s="19">
        <f>+D7+D9</f>
        <v>1320122.4735700004</v>
      </c>
      <c r="E11" s="19">
        <f>+E7+E9</f>
        <v>1441850.6335000005</v>
      </c>
      <c r="F11" s="19">
        <f>+F7+F9</f>
        <v>1411003.0970500004</v>
      </c>
      <c r="G11" s="19">
        <f t="shared" ref="G11:M11" si="1">+G7+G9</f>
        <v>1321349.9618199961</v>
      </c>
      <c r="H11" s="19">
        <f t="shared" si="1"/>
        <v>1289285.2695999998</v>
      </c>
      <c r="I11" s="19">
        <f t="shared" si="1"/>
        <v>1161663.2569900011</v>
      </c>
      <c r="J11" s="19">
        <f t="shared" si="1"/>
        <v>1197787.7579000015</v>
      </c>
      <c r="K11" s="19">
        <f t="shared" si="1"/>
        <v>1116775.7021200005</v>
      </c>
      <c r="L11" s="19">
        <f t="shared" si="1"/>
        <v>1104199.2547899992</v>
      </c>
      <c r="M11" s="19">
        <f t="shared" si="1"/>
        <v>1026758.4815900004</v>
      </c>
    </row>
    <row r="12" spans="1:13" x14ac:dyDescent="0.25">
      <c r="A12" s="17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x14ac:dyDescent="0.25">
      <c r="A13" s="17" t="s">
        <v>16</v>
      </c>
      <c r="B13" s="20"/>
      <c r="C13" s="20"/>
      <c r="D13" s="20"/>
      <c r="E13" s="20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s="17" t="s">
        <v>17</v>
      </c>
      <c r="B14" s="19">
        <v>-851953.02296000044</v>
      </c>
      <c r="C14" s="19">
        <v>-794600.14050999982</v>
      </c>
      <c r="D14" s="19">
        <v>-779286.31073999987</v>
      </c>
      <c r="E14" s="19">
        <v>-778264.39419999986</v>
      </c>
      <c r="F14" s="19">
        <v>-788521.65834999993</v>
      </c>
      <c r="G14" s="19">
        <v>-692057.95359000005</v>
      </c>
      <c r="H14" s="19">
        <v>-672510.20388000004</v>
      </c>
      <c r="I14" s="19">
        <v>-650111.56105999998</v>
      </c>
      <c r="J14" s="19">
        <v>-649289.34326403879</v>
      </c>
      <c r="K14" s="19">
        <v>-602405.82180893968</v>
      </c>
      <c r="L14" s="19">
        <v>-580317.63272520259</v>
      </c>
      <c r="M14" s="19">
        <v>-555625.07380422147</v>
      </c>
    </row>
    <row r="15" spans="1:13" x14ac:dyDescent="0.25">
      <c r="A15" s="17" t="s">
        <v>18</v>
      </c>
      <c r="B15" s="19">
        <v>-175155.08967999998</v>
      </c>
      <c r="C15" s="19">
        <v>-133808.67279000004</v>
      </c>
      <c r="D15" s="19">
        <v>-142514.17155999999</v>
      </c>
      <c r="E15" s="19">
        <v>-131384.06682000004</v>
      </c>
      <c r="F15" s="19">
        <v>-141351.05644999997</v>
      </c>
      <c r="G15" s="19">
        <v>-109753.83825</v>
      </c>
      <c r="H15" s="19">
        <v>-101899.34458000002</v>
      </c>
      <c r="I15" s="19">
        <v>-95997.138760000002</v>
      </c>
      <c r="J15" s="19">
        <v>-99856.453115961209</v>
      </c>
      <c r="K15" s="19">
        <v>-84942.284481060386</v>
      </c>
      <c r="L15" s="19">
        <v>-82774.671954797406</v>
      </c>
      <c r="M15" s="19">
        <v>-79188.53005244513</v>
      </c>
    </row>
    <row r="16" spans="1:13" x14ac:dyDescent="0.25">
      <c r="A16" s="17" t="s">
        <v>19</v>
      </c>
      <c r="B16" s="19">
        <v>-21082.389019999999</v>
      </c>
      <c r="C16" s="19">
        <v>3051.10392</v>
      </c>
      <c r="D16" s="19">
        <v>-1049.6467500000003</v>
      </c>
      <c r="E16" s="19">
        <v>-12457.69435</v>
      </c>
      <c r="F16" s="19">
        <v>-37820.367296284523</v>
      </c>
      <c r="G16" s="19">
        <v>-8938.8052100007408</v>
      </c>
      <c r="H16" s="19">
        <v>-13115.967720000001</v>
      </c>
      <c r="I16" s="19">
        <v>-5205.31682</v>
      </c>
      <c r="J16" s="19">
        <v>-49806.607739999999</v>
      </c>
      <c r="K16" s="19">
        <v>-3501.8597299999997</v>
      </c>
      <c r="L16" s="19">
        <v>-6239.6422899999998</v>
      </c>
      <c r="M16" s="19">
        <v>0</v>
      </c>
    </row>
    <row r="17" spans="1:13" x14ac:dyDescent="0.25">
      <c r="A17" s="17" t="s">
        <v>20</v>
      </c>
      <c r="B17" s="19">
        <f>SUM(B14:B16)</f>
        <v>-1048190.5016600004</v>
      </c>
      <c r="C17" s="19">
        <f>SUM(C14:C16)</f>
        <v>-925357.70937999978</v>
      </c>
      <c r="D17" s="19">
        <f>SUM(D14:D16)</f>
        <v>-922850.12904999976</v>
      </c>
      <c r="E17" s="19">
        <f>SUM(E14:E16)</f>
        <v>-922106.15536999993</v>
      </c>
      <c r="F17" s="19">
        <f>SUM(F14:F16)</f>
        <v>-967693.08209628449</v>
      </c>
      <c r="G17" s="19">
        <f t="shared" ref="G17:M17" si="2">SUM(G14:G16)</f>
        <v>-810750.5970500008</v>
      </c>
      <c r="H17" s="19">
        <f t="shared" si="2"/>
        <v>-787525.51618000004</v>
      </c>
      <c r="I17" s="19">
        <f t="shared" si="2"/>
        <v>-751314.01663999993</v>
      </c>
      <c r="J17" s="19">
        <f t="shared" si="2"/>
        <v>-798952.40411999996</v>
      </c>
      <c r="K17" s="19">
        <f t="shared" si="2"/>
        <v>-690849.96602000005</v>
      </c>
      <c r="L17" s="19">
        <f t="shared" si="2"/>
        <v>-669331.94697000005</v>
      </c>
      <c r="M17" s="19">
        <f t="shared" si="2"/>
        <v>-634813.6038566666</v>
      </c>
    </row>
    <row r="18" spans="1:13" x14ac:dyDescent="0.25">
      <c r="A18" s="17"/>
      <c r="B18" s="20"/>
      <c r="C18" s="20"/>
      <c r="D18" s="20"/>
      <c r="E18" s="20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7" t="s">
        <v>21</v>
      </c>
      <c r="B19" s="19">
        <f>+B17+B11</f>
        <v>586022.32674000098</v>
      </c>
      <c r="C19" s="19">
        <f>+C17+C11</f>
        <v>569638.57571999973</v>
      </c>
      <c r="D19" s="19">
        <f>+D17+D11</f>
        <v>397272.34452000062</v>
      </c>
      <c r="E19" s="19">
        <f>+E17+E11</f>
        <v>519744.47813000053</v>
      </c>
      <c r="F19" s="19">
        <f>+F17+F11</f>
        <v>443310.01495371596</v>
      </c>
      <c r="G19" s="19">
        <f t="shared" ref="G19:M19" si="3">+G17+G11</f>
        <v>510599.36476999533</v>
      </c>
      <c r="H19" s="19">
        <f t="shared" si="3"/>
        <v>501759.75341999973</v>
      </c>
      <c r="I19" s="19">
        <f t="shared" si="3"/>
        <v>410349.24035000114</v>
      </c>
      <c r="J19" s="19">
        <f t="shared" si="3"/>
        <v>398835.35378000152</v>
      </c>
      <c r="K19" s="19">
        <f t="shared" si="3"/>
        <v>425925.73610000045</v>
      </c>
      <c r="L19" s="19">
        <f t="shared" si="3"/>
        <v>434867.30781999917</v>
      </c>
      <c r="M19" s="19">
        <f t="shared" si="3"/>
        <v>391944.87773333385</v>
      </c>
    </row>
    <row r="20" spans="1:13" x14ac:dyDescent="0.25">
      <c r="A20" s="17"/>
      <c r="B20" s="20"/>
      <c r="C20" s="20"/>
      <c r="D20" s="20"/>
      <c r="E20" s="20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17" t="s">
        <v>22</v>
      </c>
      <c r="B21" s="19">
        <v>-309409.9843999999</v>
      </c>
      <c r="C21" s="19">
        <v>-286353.39463</v>
      </c>
      <c r="D21" s="19">
        <v>-275144.78343999997</v>
      </c>
      <c r="E21" s="19">
        <v>-277918.64015694807</v>
      </c>
      <c r="F21" s="19">
        <v>-209189.86319</v>
      </c>
      <c r="G21" s="19">
        <v>-284935.31669548003</v>
      </c>
      <c r="H21" s="19">
        <v>-265709.30356999999</v>
      </c>
      <c r="I21" s="19">
        <v>-253979.33122030302</v>
      </c>
      <c r="J21" s="19">
        <v>-240661.94359916251</v>
      </c>
      <c r="K21" s="19">
        <v>-230056.02254325573</v>
      </c>
      <c r="L21" s="19">
        <v>-219584.31249380895</v>
      </c>
      <c r="M21" s="19">
        <v>-208993.80184956832</v>
      </c>
    </row>
    <row r="22" spans="1:13" x14ac:dyDescent="0.25">
      <c r="A22" s="17"/>
      <c r="B22" s="20"/>
      <c r="C22" s="20"/>
      <c r="D22" s="20"/>
      <c r="E22" s="20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7" t="s">
        <v>23</v>
      </c>
      <c r="B23" s="19">
        <f>+B21+B19</f>
        <v>276612.34234000108</v>
      </c>
      <c r="C23" s="19">
        <f>+C21+C19</f>
        <v>283285.18108999974</v>
      </c>
      <c r="D23" s="19">
        <f>+D21+D19</f>
        <v>122127.56108000065</v>
      </c>
      <c r="E23" s="19">
        <f>+E21+E19</f>
        <v>241825.83797305246</v>
      </c>
      <c r="F23" s="19">
        <f>+F21+F19</f>
        <v>234120.15176371596</v>
      </c>
      <c r="G23" s="19">
        <f t="shared" ref="G23:M23" si="4">+G21+G19</f>
        <v>225664.0480745153</v>
      </c>
      <c r="H23" s="19">
        <f t="shared" si="4"/>
        <v>236050.44984999974</v>
      </c>
      <c r="I23" s="19">
        <f t="shared" si="4"/>
        <v>156369.90912969812</v>
      </c>
      <c r="J23" s="19">
        <f t="shared" si="4"/>
        <v>158173.41018083901</v>
      </c>
      <c r="K23" s="19">
        <f t="shared" si="4"/>
        <v>195869.71355674471</v>
      </c>
      <c r="L23" s="19">
        <f t="shared" si="4"/>
        <v>215282.99532619023</v>
      </c>
      <c r="M23" s="19">
        <f t="shared" si="4"/>
        <v>182951.07588376553</v>
      </c>
    </row>
    <row r="24" spans="1:13" x14ac:dyDescent="0.25">
      <c r="A24" s="17"/>
      <c r="B24" s="20"/>
      <c r="C24" s="20"/>
      <c r="D24" s="20"/>
      <c r="E24" s="20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7" t="s">
        <v>24</v>
      </c>
      <c r="B25" s="19">
        <v>-89400.281929999997</v>
      </c>
      <c r="C25" s="19">
        <v>-86491.649939999974</v>
      </c>
      <c r="D25" s="19">
        <v>-87820.119100000011</v>
      </c>
      <c r="E25" s="19">
        <v>-90085.575680000009</v>
      </c>
      <c r="F25" s="19">
        <v>-172436.30112000002</v>
      </c>
      <c r="G25" s="19">
        <v>-90347.576300000001</v>
      </c>
      <c r="H25" s="19">
        <v>-75568.985030000011</v>
      </c>
      <c r="I25" s="19">
        <v>-72895.329769999997</v>
      </c>
      <c r="J25" s="19">
        <v>-57459.580390832023</v>
      </c>
      <c r="K25" s="19">
        <v>-72006.965238557168</v>
      </c>
      <c r="L25" s="19">
        <v>-69235.268813182745</v>
      </c>
      <c r="M25" s="19">
        <v>-57244.094214056691</v>
      </c>
    </row>
    <row r="26" spans="1:13" x14ac:dyDescent="0.25">
      <c r="A26" s="17" t="s">
        <v>25</v>
      </c>
      <c r="B26" s="19">
        <v>13600.097370000001</v>
      </c>
      <c r="C26" s="19">
        <v>9786.6875700000001</v>
      </c>
      <c r="D26" s="19">
        <v>14936.42477</v>
      </c>
      <c r="E26" s="19">
        <v>15859.034890000001</v>
      </c>
      <c r="F26" s="19">
        <v>21291.488419999998</v>
      </c>
      <c r="G26" s="19">
        <v>21521.02619</v>
      </c>
      <c r="H26" s="19">
        <v>15902.564960000002</v>
      </c>
      <c r="I26" s="19">
        <v>17654.268919999999</v>
      </c>
      <c r="J26" s="19">
        <v>17511.50879</v>
      </c>
      <c r="K26" s="19">
        <v>19468.37644</v>
      </c>
      <c r="L26" s="19">
        <v>18335.935020000004</v>
      </c>
      <c r="M26" s="19">
        <v>16467.187790000004</v>
      </c>
    </row>
    <row r="27" spans="1:13" x14ac:dyDescent="0.25">
      <c r="A27" s="17" t="s">
        <v>26</v>
      </c>
      <c r="B27" s="19">
        <f>+B26+B25</f>
        <v>-75800.184559999994</v>
      </c>
      <c r="C27" s="19">
        <f>+C26+C25</f>
        <v>-76704.962369999979</v>
      </c>
      <c r="D27" s="19">
        <f>+D26+D25</f>
        <v>-72883.694330000013</v>
      </c>
      <c r="E27" s="19">
        <f>+E26+E25</f>
        <v>-74226.540790000014</v>
      </c>
      <c r="F27" s="19">
        <f>+F26+F25</f>
        <v>-151144.81270000001</v>
      </c>
      <c r="G27" s="19">
        <f t="shared" ref="G27:M27" si="5">+G26+G25</f>
        <v>-68826.550109999996</v>
      </c>
      <c r="H27" s="19">
        <f t="shared" si="5"/>
        <v>-59666.420070000007</v>
      </c>
      <c r="I27" s="19">
        <f t="shared" si="5"/>
        <v>-55241.060849999994</v>
      </c>
      <c r="J27" s="19">
        <f t="shared" si="5"/>
        <v>-39948.071600832023</v>
      </c>
      <c r="K27" s="19">
        <f t="shared" si="5"/>
        <v>-52538.588798557168</v>
      </c>
      <c r="L27" s="19">
        <f t="shared" si="5"/>
        <v>-50899.333793182741</v>
      </c>
      <c r="M27" s="19">
        <f t="shared" si="5"/>
        <v>-40776.906424056688</v>
      </c>
    </row>
    <row r="28" spans="1:13" x14ac:dyDescent="0.25">
      <c r="A28" s="1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x14ac:dyDescent="0.25">
      <c r="A29" s="17" t="s">
        <v>120</v>
      </c>
      <c r="B29" s="19">
        <v>-3550.901550000001</v>
      </c>
      <c r="C29" s="19">
        <v>-4316.2464800000007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x14ac:dyDescent="0.25">
      <c r="A30" s="17"/>
      <c r="B30" s="20"/>
      <c r="C30" s="20"/>
      <c r="D30" s="20"/>
      <c r="E30" s="20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17" t="s">
        <v>27</v>
      </c>
      <c r="B31" s="19">
        <f>+B27+B23+B29</f>
        <v>197261.25623000108</v>
      </c>
      <c r="C31" s="19">
        <f>+C27+C23+C29</f>
        <v>202263.97223999977</v>
      </c>
      <c r="D31" s="19">
        <f>+D27+D23</f>
        <v>49243.866750000641</v>
      </c>
      <c r="E31" s="19">
        <f>+E27+E23</f>
        <v>167599.29718305246</v>
      </c>
      <c r="F31" s="19">
        <f>+F27+F23</f>
        <v>82975.339063715946</v>
      </c>
      <c r="G31" s="19">
        <f t="shared" ref="G31:M31" si="6">+G27+G23</f>
        <v>156837.49796451529</v>
      </c>
      <c r="H31" s="19">
        <f t="shared" si="6"/>
        <v>176384.02977999975</v>
      </c>
      <c r="I31" s="19">
        <f t="shared" si="6"/>
        <v>101128.84827969813</v>
      </c>
      <c r="J31" s="19">
        <f t="shared" si="6"/>
        <v>118225.338580007</v>
      </c>
      <c r="K31" s="19">
        <f t="shared" si="6"/>
        <v>143331.12475818754</v>
      </c>
      <c r="L31" s="19">
        <f t="shared" si="6"/>
        <v>164383.66153300749</v>
      </c>
      <c r="M31" s="19">
        <f t="shared" si="6"/>
        <v>142174.16945970885</v>
      </c>
    </row>
    <row r="32" spans="1:13" x14ac:dyDescent="0.25">
      <c r="A32" s="17"/>
      <c r="B32" s="20"/>
      <c r="C32" s="20"/>
      <c r="D32" s="20"/>
      <c r="E32" s="20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A33" s="17" t="s">
        <v>28</v>
      </c>
      <c r="B33" s="19">
        <v>-26996.189881800001</v>
      </c>
      <c r="C33" s="19">
        <v>-47249.049195400003</v>
      </c>
      <c r="D33" s="19">
        <v>-3027.3630154000011</v>
      </c>
      <c r="E33" s="19">
        <v>-43563.072385399995</v>
      </c>
      <c r="F33" s="19">
        <v>11950.643374599997</v>
      </c>
      <c r="G33" s="19">
        <v>-27176.65821754</v>
      </c>
      <c r="H33" s="19">
        <v>-35639.267495399996</v>
      </c>
      <c r="I33" s="19">
        <v>-10649.792275399999</v>
      </c>
      <c r="J33" s="19">
        <v>-7819.9652128218349</v>
      </c>
      <c r="K33" s="19">
        <v>-25148.850603143586</v>
      </c>
      <c r="L33" s="19">
        <v>-39853.916539212827</v>
      </c>
      <c r="M33" s="19">
        <v>-32657.297076940849</v>
      </c>
    </row>
    <row r="34" spans="1:13" x14ac:dyDescent="0.25">
      <c r="A34" s="17"/>
      <c r="B34" s="20"/>
      <c r="C34" s="20"/>
      <c r="D34" s="20"/>
      <c r="E34" s="20"/>
      <c r="F34" s="13"/>
      <c r="G34" s="13"/>
      <c r="H34" s="13"/>
      <c r="I34" s="13"/>
      <c r="J34" s="13"/>
      <c r="K34" s="13"/>
      <c r="L34" s="13"/>
      <c r="M34" s="13"/>
    </row>
    <row r="35" spans="1:13" x14ac:dyDescent="0.25">
      <c r="A35" s="17" t="s">
        <v>29</v>
      </c>
      <c r="B35" s="19">
        <f>+B33+B31</f>
        <v>170265.06634820107</v>
      </c>
      <c r="C35" s="19">
        <f>+C33+C31</f>
        <v>155014.92304459977</v>
      </c>
      <c r="D35" s="19">
        <f>+D33+D31</f>
        <v>46216.503734600643</v>
      </c>
      <c r="E35" s="19">
        <f>+E33+E31</f>
        <v>124036.22479765247</v>
      </c>
      <c r="F35" s="19">
        <f>+F33+F31</f>
        <v>94925.982438315943</v>
      </c>
      <c r="G35" s="19">
        <f t="shared" ref="G35:M35" si="7">+G33+G31</f>
        <v>129660.8397469753</v>
      </c>
      <c r="H35" s="19">
        <f t="shared" si="7"/>
        <v>140744.76228459977</v>
      </c>
      <c r="I35" s="19">
        <f t="shared" si="7"/>
        <v>90479.056004298123</v>
      </c>
      <c r="J35" s="19">
        <f t="shared" si="7"/>
        <v>110405.37336718517</v>
      </c>
      <c r="K35" s="19">
        <f t="shared" si="7"/>
        <v>118182.27415504395</v>
      </c>
      <c r="L35" s="19">
        <f t="shared" si="7"/>
        <v>124529.74499379465</v>
      </c>
      <c r="M35" s="19">
        <f t="shared" si="7"/>
        <v>109516.87238276799</v>
      </c>
    </row>
    <row r="36" spans="1:13" x14ac:dyDescent="0.25">
      <c r="A36" t="s">
        <v>30</v>
      </c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75" x14ac:dyDescent="0.25">
      <c r="A37" s="6" t="s">
        <v>31</v>
      </c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6.5703125" style="8" bestFit="1" customWidth="1"/>
    <col min="2" max="3" width="9.85546875" style="8" customWidth="1"/>
    <col min="4" max="12" width="10.140625" bestFit="1" customWidth="1"/>
    <col min="260" max="260" width="36.5703125" bestFit="1" customWidth="1"/>
    <col min="261" max="268" width="10.140625" bestFit="1" customWidth="1"/>
    <col min="516" max="516" width="36.5703125" bestFit="1" customWidth="1"/>
    <col min="517" max="524" width="10.140625" bestFit="1" customWidth="1"/>
    <col min="772" max="772" width="36.5703125" bestFit="1" customWidth="1"/>
    <col min="773" max="780" width="10.140625" bestFit="1" customWidth="1"/>
    <col min="1028" max="1028" width="36.5703125" bestFit="1" customWidth="1"/>
    <col min="1029" max="1036" width="10.140625" bestFit="1" customWidth="1"/>
    <col min="1284" max="1284" width="36.5703125" bestFit="1" customWidth="1"/>
    <col min="1285" max="1292" width="10.140625" bestFit="1" customWidth="1"/>
    <col min="1540" max="1540" width="36.5703125" bestFit="1" customWidth="1"/>
    <col min="1541" max="1548" width="10.140625" bestFit="1" customWidth="1"/>
    <col min="1796" max="1796" width="36.5703125" bestFit="1" customWidth="1"/>
    <col min="1797" max="1804" width="10.140625" bestFit="1" customWidth="1"/>
    <col min="2052" max="2052" width="36.5703125" bestFit="1" customWidth="1"/>
    <col min="2053" max="2060" width="10.140625" bestFit="1" customWidth="1"/>
    <col min="2308" max="2308" width="36.5703125" bestFit="1" customWidth="1"/>
    <col min="2309" max="2316" width="10.140625" bestFit="1" customWidth="1"/>
    <col min="2564" max="2564" width="36.5703125" bestFit="1" customWidth="1"/>
    <col min="2565" max="2572" width="10.140625" bestFit="1" customWidth="1"/>
    <col min="2820" max="2820" width="36.5703125" bestFit="1" customWidth="1"/>
    <col min="2821" max="2828" width="10.140625" bestFit="1" customWidth="1"/>
    <col min="3076" max="3076" width="36.5703125" bestFit="1" customWidth="1"/>
    <col min="3077" max="3084" width="10.140625" bestFit="1" customWidth="1"/>
    <col min="3332" max="3332" width="36.5703125" bestFit="1" customWidth="1"/>
    <col min="3333" max="3340" width="10.140625" bestFit="1" customWidth="1"/>
    <col min="3588" max="3588" width="36.5703125" bestFit="1" customWidth="1"/>
    <col min="3589" max="3596" width="10.140625" bestFit="1" customWidth="1"/>
    <col min="3844" max="3844" width="36.5703125" bestFit="1" customWidth="1"/>
    <col min="3845" max="3852" width="10.140625" bestFit="1" customWidth="1"/>
    <col min="4100" max="4100" width="36.5703125" bestFit="1" customWidth="1"/>
    <col min="4101" max="4108" width="10.140625" bestFit="1" customWidth="1"/>
    <col min="4356" max="4356" width="36.5703125" bestFit="1" customWidth="1"/>
    <col min="4357" max="4364" width="10.140625" bestFit="1" customWidth="1"/>
    <col min="4612" max="4612" width="36.5703125" bestFit="1" customWidth="1"/>
    <col min="4613" max="4620" width="10.140625" bestFit="1" customWidth="1"/>
    <col min="4868" max="4868" width="36.5703125" bestFit="1" customWidth="1"/>
    <col min="4869" max="4876" width="10.140625" bestFit="1" customWidth="1"/>
    <col min="5124" max="5124" width="36.5703125" bestFit="1" customWidth="1"/>
    <col min="5125" max="5132" width="10.140625" bestFit="1" customWidth="1"/>
    <col min="5380" max="5380" width="36.5703125" bestFit="1" customWidth="1"/>
    <col min="5381" max="5388" width="10.140625" bestFit="1" customWidth="1"/>
    <col min="5636" max="5636" width="36.5703125" bestFit="1" customWidth="1"/>
    <col min="5637" max="5644" width="10.140625" bestFit="1" customWidth="1"/>
    <col min="5892" max="5892" width="36.5703125" bestFit="1" customWidth="1"/>
    <col min="5893" max="5900" width="10.140625" bestFit="1" customWidth="1"/>
    <col min="6148" max="6148" width="36.5703125" bestFit="1" customWidth="1"/>
    <col min="6149" max="6156" width="10.140625" bestFit="1" customWidth="1"/>
    <col min="6404" max="6404" width="36.5703125" bestFit="1" customWidth="1"/>
    <col min="6405" max="6412" width="10.140625" bestFit="1" customWidth="1"/>
    <col min="6660" max="6660" width="36.5703125" bestFit="1" customWidth="1"/>
    <col min="6661" max="6668" width="10.140625" bestFit="1" customWidth="1"/>
    <col min="6916" max="6916" width="36.5703125" bestFit="1" customWidth="1"/>
    <col min="6917" max="6924" width="10.140625" bestFit="1" customWidth="1"/>
    <col min="7172" max="7172" width="36.5703125" bestFit="1" customWidth="1"/>
    <col min="7173" max="7180" width="10.140625" bestFit="1" customWidth="1"/>
    <col min="7428" max="7428" width="36.5703125" bestFit="1" customWidth="1"/>
    <col min="7429" max="7436" width="10.140625" bestFit="1" customWidth="1"/>
    <col min="7684" max="7684" width="36.5703125" bestFit="1" customWidth="1"/>
    <col min="7685" max="7692" width="10.140625" bestFit="1" customWidth="1"/>
    <col min="7940" max="7940" width="36.5703125" bestFit="1" customWidth="1"/>
    <col min="7941" max="7948" width="10.140625" bestFit="1" customWidth="1"/>
    <col min="8196" max="8196" width="36.5703125" bestFit="1" customWidth="1"/>
    <col min="8197" max="8204" width="10.140625" bestFit="1" customWidth="1"/>
    <col min="8452" max="8452" width="36.5703125" bestFit="1" customWidth="1"/>
    <col min="8453" max="8460" width="10.140625" bestFit="1" customWidth="1"/>
    <col min="8708" max="8708" width="36.5703125" bestFit="1" customWidth="1"/>
    <col min="8709" max="8716" width="10.140625" bestFit="1" customWidth="1"/>
    <col min="8964" max="8964" width="36.5703125" bestFit="1" customWidth="1"/>
    <col min="8965" max="8972" width="10.140625" bestFit="1" customWidth="1"/>
    <col min="9220" max="9220" width="36.5703125" bestFit="1" customWidth="1"/>
    <col min="9221" max="9228" width="10.140625" bestFit="1" customWidth="1"/>
    <col min="9476" max="9476" width="36.5703125" bestFit="1" customWidth="1"/>
    <col min="9477" max="9484" width="10.140625" bestFit="1" customWidth="1"/>
    <col min="9732" max="9732" width="36.5703125" bestFit="1" customWidth="1"/>
    <col min="9733" max="9740" width="10.140625" bestFit="1" customWidth="1"/>
    <col min="9988" max="9988" width="36.5703125" bestFit="1" customWidth="1"/>
    <col min="9989" max="9996" width="10.140625" bestFit="1" customWidth="1"/>
    <col min="10244" max="10244" width="36.5703125" bestFit="1" customWidth="1"/>
    <col min="10245" max="10252" width="10.140625" bestFit="1" customWidth="1"/>
    <col min="10500" max="10500" width="36.5703125" bestFit="1" customWidth="1"/>
    <col min="10501" max="10508" width="10.140625" bestFit="1" customWidth="1"/>
    <col min="10756" max="10756" width="36.5703125" bestFit="1" customWidth="1"/>
    <col min="10757" max="10764" width="10.140625" bestFit="1" customWidth="1"/>
    <col min="11012" max="11012" width="36.5703125" bestFit="1" customWidth="1"/>
    <col min="11013" max="11020" width="10.140625" bestFit="1" customWidth="1"/>
    <col min="11268" max="11268" width="36.5703125" bestFit="1" customWidth="1"/>
    <col min="11269" max="11276" width="10.140625" bestFit="1" customWidth="1"/>
    <col min="11524" max="11524" width="36.5703125" bestFit="1" customWidth="1"/>
    <col min="11525" max="11532" width="10.140625" bestFit="1" customWidth="1"/>
    <col min="11780" max="11780" width="36.5703125" bestFit="1" customWidth="1"/>
    <col min="11781" max="11788" width="10.140625" bestFit="1" customWidth="1"/>
    <col min="12036" max="12036" width="36.5703125" bestFit="1" customWidth="1"/>
    <col min="12037" max="12044" width="10.140625" bestFit="1" customWidth="1"/>
    <col min="12292" max="12292" width="36.5703125" bestFit="1" customWidth="1"/>
    <col min="12293" max="12300" width="10.140625" bestFit="1" customWidth="1"/>
    <col min="12548" max="12548" width="36.5703125" bestFit="1" customWidth="1"/>
    <col min="12549" max="12556" width="10.140625" bestFit="1" customWidth="1"/>
    <col min="12804" max="12804" width="36.5703125" bestFit="1" customWidth="1"/>
    <col min="12805" max="12812" width="10.140625" bestFit="1" customWidth="1"/>
    <col min="13060" max="13060" width="36.5703125" bestFit="1" customWidth="1"/>
    <col min="13061" max="13068" width="10.140625" bestFit="1" customWidth="1"/>
    <col min="13316" max="13316" width="36.5703125" bestFit="1" customWidth="1"/>
    <col min="13317" max="13324" width="10.140625" bestFit="1" customWidth="1"/>
    <col min="13572" max="13572" width="36.5703125" bestFit="1" customWidth="1"/>
    <col min="13573" max="13580" width="10.140625" bestFit="1" customWidth="1"/>
    <col min="13828" max="13828" width="36.5703125" bestFit="1" customWidth="1"/>
    <col min="13829" max="13836" width="10.140625" bestFit="1" customWidth="1"/>
    <col min="14084" max="14084" width="36.5703125" bestFit="1" customWidth="1"/>
    <col min="14085" max="14092" width="10.140625" bestFit="1" customWidth="1"/>
    <col min="14340" max="14340" width="36.5703125" bestFit="1" customWidth="1"/>
    <col min="14341" max="14348" width="10.140625" bestFit="1" customWidth="1"/>
    <col min="14596" max="14596" width="36.5703125" bestFit="1" customWidth="1"/>
    <col min="14597" max="14604" width="10.140625" bestFit="1" customWidth="1"/>
    <col min="14852" max="14852" width="36.5703125" bestFit="1" customWidth="1"/>
    <col min="14853" max="14860" width="10.140625" bestFit="1" customWidth="1"/>
    <col min="15108" max="15108" width="36.5703125" bestFit="1" customWidth="1"/>
    <col min="15109" max="15116" width="10.140625" bestFit="1" customWidth="1"/>
    <col min="15364" max="15364" width="36.5703125" bestFit="1" customWidth="1"/>
    <col min="15365" max="15372" width="10.140625" bestFit="1" customWidth="1"/>
    <col min="15620" max="15620" width="36.5703125" bestFit="1" customWidth="1"/>
    <col min="15621" max="15628" width="10.140625" bestFit="1" customWidth="1"/>
    <col min="15876" max="15876" width="36.5703125" bestFit="1" customWidth="1"/>
    <col min="15877" max="15884" width="10.140625" bestFit="1" customWidth="1"/>
    <col min="16132" max="16132" width="36.5703125" bestFit="1" customWidth="1"/>
    <col min="16133" max="16140" width="10.140625" bestFit="1" customWidth="1"/>
  </cols>
  <sheetData>
    <row r="1" spans="1:13" x14ac:dyDescent="0.25">
      <c r="A1" s="15" t="s">
        <v>33</v>
      </c>
      <c r="B1" s="16" t="s">
        <v>123</v>
      </c>
      <c r="C1" s="16" t="s">
        <v>119</v>
      </c>
      <c r="D1" s="16" t="s">
        <v>117</v>
      </c>
      <c r="E1" s="16" t="s">
        <v>1</v>
      </c>
      <c r="F1" s="16" t="s">
        <v>2</v>
      </c>
      <c r="G1" s="16" t="s">
        <v>34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</row>
    <row r="2" spans="1:13" x14ac:dyDescent="0.25">
      <c r="A2" s="2" t="s">
        <v>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2" t="s">
        <v>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2" t="s">
        <v>37</v>
      </c>
      <c r="B5" s="4">
        <v>880356.74208999996</v>
      </c>
      <c r="C5" s="4">
        <v>600205.92084999999</v>
      </c>
      <c r="D5" s="4">
        <v>266416.04019999999</v>
      </c>
      <c r="E5" s="4">
        <v>533707.74832000001</v>
      </c>
      <c r="F5" s="4">
        <v>299225.77490000002</v>
      </c>
      <c r="G5" s="4">
        <v>406680.72681000002</v>
      </c>
      <c r="H5" s="4">
        <v>145386.97352999996</v>
      </c>
      <c r="I5" s="4">
        <v>243596.03873000003</v>
      </c>
      <c r="J5" s="4">
        <v>241568.33601</v>
      </c>
      <c r="K5" s="4">
        <v>273555.26394000003</v>
      </c>
      <c r="L5" s="4">
        <v>281254.76473</v>
      </c>
      <c r="M5" s="4">
        <v>102675.45785999998</v>
      </c>
    </row>
    <row r="6" spans="1:13" x14ac:dyDescent="0.25">
      <c r="A6" s="2" t="s">
        <v>38</v>
      </c>
      <c r="B6" s="4">
        <v>1555434.4234500001</v>
      </c>
      <c r="C6" s="4">
        <v>1470418.6405800001</v>
      </c>
      <c r="D6" s="4">
        <v>1330445.6505500001</v>
      </c>
      <c r="E6" s="4">
        <v>1472056.21227</v>
      </c>
      <c r="F6" s="4">
        <v>1189018.60255</v>
      </c>
      <c r="G6" s="4">
        <v>1231391.5959900003</v>
      </c>
      <c r="H6" s="4">
        <v>1092726.0763500002</v>
      </c>
      <c r="I6" s="4">
        <v>1096151.1329300001</v>
      </c>
      <c r="J6" s="4">
        <v>937389.17071000009</v>
      </c>
      <c r="K6" s="4">
        <v>1041121.3311000002</v>
      </c>
      <c r="L6" s="4">
        <v>967282.41634</v>
      </c>
      <c r="M6" s="4">
        <v>959181.2654400001</v>
      </c>
    </row>
    <row r="7" spans="1:13" x14ac:dyDescent="0.25">
      <c r="A7" s="2" t="s">
        <v>39</v>
      </c>
      <c r="B7" s="4">
        <v>4225407.1646299995</v>
      </c>
      <c r="C7" s="4">
        <v>3926676.1388699999</v>
      </c>
      <c r="D7" s="4">
        <v>4114635.2931300001</v>
      </c>
      <c r="E7" s="4">
        <v>3932728.2914899997</v>
      </c>
      <c r="F7" s="4">
        <v>3851388.6175600006</v>
      </c>
      <c r="G7" s="4">
        <v>3462287.99217</v>
      </c>
      <c r="H7" s="4">
        <v>3016386.9210899998</v>
      </c>
      <c r="I7" s="4">
        <v>3008239.0620100005</v>
      </c>
      <c r="J7" s="4">
        <v>3087274.6871299995</v>
      </c>
      <c r="K7" s="4">
        <v>2806901.6744699995</v>
      </c>
      <c r="L7" s="4">
        <v>2640797.8773699999</v>
      </c>
      <c r="M7" s="4">
        <v>2627073.4498599996</v>
      </c>
    </row>
    <row r="8" spans="1:13" x14ac:dyDescent="0.25">
      <c r="A8" s="2" t="s">
        <v>40</v>
      </c>
      <c r="B8" s="4">
        <v>61531.150740000005</v>
      </c>
      <c r="C8" s="4">
        <v>91306.249129999997</v>
      </c>
      <c r="D8" s="4">
        <v>140084.60292999999</v>
      </c>
      <c r="E8" s="4">
        <v>121043.38033</v>
      </c>
      <c r="F8" s="4">
        <v>145617.01892999999</v>
      </c>
      <c r="G8" s="4">
        <v>186638.70977000002</v>
      </c>
      <c r="H8" s="4">
        <v>104662.44028</v>
      </c>
      <c r="I8" s="4">
        <v>108733.59723</v>
      </c>
      <c r="J8" s="4">
        <v>84883.83937999999</v>
      </c>
      <c r="K8" s="4">
        <v>75047.40281</v>
      </c>
      <c r="L8" s="4">
        <v>66883.996949999986</v>
      </c>
      <c r="M8" s="4">
        <v>68598.690790000008</v>
      </c>
    </row>
    <row r="9" spans="1:13" x14ac:dyDescent="0.25">
      <c r="A9" s="2" t="s">
        <v>41</v>
      </c>
      <c r="B9" s="4">
        <v>261020.64083999998</v>
      </c>
      <c r="C9" s="4">
        <v>222343.72521</v>
      </c>
      <c r="D9" s="4">
        <v>233377.82612000001</v>
      </c>
      <c r="E9" s="4">
        <v>252128.91052</v>
      </c>
      <c r="F9" s="4">
        <v>244427.38861000002</v>
      </c>
      <c r="G9" s="4">
        <v>202322.12225000004</v>
      </c>
      <c r="H9" s="4">
        <v>192721.84930999999</v>
      </c>
      <c r="I9" s="4">
        <v>178375.03880000001</v>
      </c>
      <c r="J9" s="4">
        <v>156578.29525</v>
      </c>
      <c r="K9" s="4">
        <v>169268.27905999997</v>
      </c>
      <c r="L9" s="4">
        <v>134208.85550000003</v>
      </c>
      <c r="M9" s="4">
        <v>141679.12841</v>
      </c>
    </row>
    <row r="10" spans="1:13" x14ac:dyDescent="0.25">
      <c r="A10" s="2" t="s">
        <v>42</v>
      </c>
      <c r="B10" s="4">
        <v>36738.078649999996</v>
      </c>
      <c r="C10" s="4">
        <v>47733.161260000001</v>
      </c>
      <c r="D10" s="4">
        <v>54924.64546</v>
      </c>
      <c r="E10" s="4">
        <v>58421.807059999999</v>
      </c>
      <c r="F10" s="4">
        <v>26368.78369</v>
      </c>
      <c r="G10" s="4">
        <v>37132.774879999997</v>
      </c>
      <c r="H10" s="4">
        <v>41118.252769999999</v>
      </c>
      <c r="I10" s="4">
        <v>46442.166709999998</v>
      </c>
      <c r="J10" s="4">
        <v>21893.262310000002</v>
      </c>
      <c r="K10" s="4">
        <v>29573.753330000003</v>
      </c>
      <c r="L10" s="4">
        <v>35179.209949999997</v>
      </c>
      <c r="M10" s="4">
        <v>32454.069530000001</v>
      </c>
    </row>
    <row r="11" spans="1:13" x14ac:dyDescent="0.25">
      <c r="A11" s="2" t="s">
        <v>43</v>
      </c>
      <c r="B11" s="4">
        <f t="shared" ref="B11:M11" si="0">SUM(B5:B10)</f>
        <v>7020488.2003999995</v>
      </c>
      <c r="C11" s="4">
        <f t="shared" si="0"/>
        <v>6358683.8359000012</v>
      </c>
      <c r="D11" s="4">
        <f t="shared" si="0"/>
        <v>6139884.0583900008</v>
      </c>
      <c r="E11" s="4">
        <f t="shared" si="0"/>
        <v>6370086.34999</v>
      </c>
      <c r="F11" s="4">
        <f t="shared" si="0"/>
        <v>5756046.1862400007</v>
      </c>
      <c r="G11" s="4">
        <f t="shared" si="0"/>
        <v>5526453.9218699997</v>
      </c>
      <c r="H11" s="4">
        <f t="shared" si="0"/>
        <v>4593002.5133300005</v>
      </c>
      <c r="I11" s="4">
        <f t="shared" si="0"/>
        <v>4681537.0364100002</v>
      </c>
      <c r="J11" s="4">
        <f t="shared" si="0"/>
        <v>4529587.5907899998</v>
      </c>
      <c r="K11" s="4">
        <f t="shared" si="0"/>
        <v>4395467.7047099993</v>
      </c>
      <c r="L11" s="4">
        <f t="shared" si="0"/>
        <v>4125607.12084</v>
      </c>
      <c r="M11" s="4">
        <f t="shared" si="0"/>
        <v>3931662.0618899995</v>
      </c>
    </row>
    <row r="12" spans="1:13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2" t="s">
        <v>44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2" t="s">
        <v>45</v>
      </c>
      <c r="B14" s="4">
        <v>25753.05862</v>
      </c>
      <c r="C14" s="4">
        <v>29331.488690000002</v>
      </c>
      <c r="D14" s="4">
        <v>30594.962420000003</v>
      </c>
      <c r="E14" s="4">
        <v>30850.200370000002</v>
      </c>
      <c r="F14" s="4">
        <v>30000.933109999998</v>
      </c>
      <c r="G14" s="4">
        <v>28317.63852</v>
      </c>
      <c r="H14" s="4">
        <v>26034.10655</v>
      </c>
      <c r="I14" s="4">
        <v>24371.39544</v>
      </c>
      <c r="J14" s="4">
        <v>25770.344840000002</v>
      </c>
      <c r="K14" s="4">
        <v>33368.771130000001</v>
      </c>
      <c r="L14" s="4">
        <v>33398.528429999998</v>
      </c>
      <c r="M14" s="4">
        <v>29972.194750000002</v>
      </c>
    </row>
    <row r="15" spans="1:13" x14ac:dyDescent="0.25">
      <c r="A15" s="2" t="s">
        <v>40</v>
      </c>
      <c r="B15" s="4">
        <v>111547.91820999999</v>
      </c>
      <c r="C15" s="4">
        <v>102188.93741</v>
      </c>
      <c r="D15" s="4">
        <v>71493.988920000003</v>
      </c>
      <c r="E15" s="4">
        <v>67255.28499</v>
      </c>
      <c r="F15" s="4">
        <v>68098.846720000001</v>
      </c>
      <c r="G15" s="4">
        <v>55531.874929999998</v>
      </c>
      <c r="H15" s="4">
        <v>54936.77824</v>
      </c>
      <c r="I15" s="4">
        <v>52842.35168</v>
      </c>
      <c r="J15" s="4">
        <v>44345.105369999997</v>
      </c>
      <c r="K15" s="4">
        <v>38879.800909999998</v>
      </c>
      <c r="L15" s="4">
        <v>36126.44397</v>
      </c>
      <c r="M15" s="4">
        <v>34682.738469999997</v>
      </c>
    </row>
    <row r="16" spans="1:13" x14ac:dyDescent="0.25">
      <c r="A16" s="2" t="s">
        <v>46</v>
      </c>
      <c r="B16" s="4">
        <v>36260.506549999998</v>
      </c>
      <c r="C16" s="4">
        <v>19656.61807</v>
      </c>
      <c r="D16" s="4">
        <v>19677.787079999998</v>
      </c>
      <c r="E16" s="4">
        <v>19152.320829999997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 t="s">
        <v>47</v>
      </c>
      <c r="B17" s="4">
        <v>351864.58500999998</v>
      </c>
      <c r="C17" s="4">
        <v>344934.32810999994</v>
      </c>
      <c r="D17" s="4">
        <v>340406.95899999997</v>
      </c>
      <c r="E17" s="4">
        <v>337866.53473999997</v>
      </c>
      <c r="F17" s="4">
        <v>334407.09327999997</v>
      </c>
      <c r="G17" s="4">
        <v>330800.94340999995</v>
      </c>
      <c r="H17" s="4">
        <v>1455.9737700000001</v>
      </c>
      <c r="I17" s="4">
        <v>1782.1285800000001</v>
      </c>
      <c r="J17" s="4">
        <v>2117.4447300000002</v>
      </c>
      <c r="K17" s="4">
        <v>1903.5999500000003</v>
      </c>
      <c r="L17" s="4">
        <v>1875.0600799999997</v>
      </c>
      <c r="M17" s="4">
        <v>2337.5156300000008</v>
      </c>
    </row>
    <row r="18" spans="1:13" x14ac:dyDescent="0.25">
      <c r="A18" s="2" t="s">
        <v>48</v>
      </c>
      <c r="B18" s="4">
        <v>1.9999995827674864E-5</v>
      </c>
      <c r="C18" s="4">
        <v>2.0000003278255463E-5</v>
      </c>
      <c r="D18" s="4">
        <v>3289.1981000000014</v>
      </c>
      <c r="E18" s="4">
        <v>3289.1983999999911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 t="s">
        <v>49</v>
      </c>
      <c r="B19" s="4">
        <v>5020465.4430599995</v>
      </c>
      <c r="C19" s="4">
        <v>4934937.7260699999</v>
      </c>
      <c r="D19" s="4">
        <v>4896157.2158200005</v>
      </c>
      <c r="E19" s="4">
        <v>4946930.5562700005</v>
      </c>
      <c r="F19" s="4">
        <v>4814261.5378299998</v>
      </c>
      <c r="G19" s="4">
        <v>5394511.317379999</v>
      </c>
      <c r="H19" s="4">
        <v>5218832.1392999999</v>
      </c>
      <c r="I19" s="4">
        <v>5224616.9057799997</v>
      </c>
      <c r="J19" s="4">
        <v>4959613.3325736132</v>
      </c>
      <c r="K19" s="4">
        <v>4918810.1798876002</v>
      </c>
      <c r="L19" s="4">
        <v>4767165.9918332091</v>
      </c>
      <c r="M19" s="4">
        <v>4655338.2361688614</v>
      </c>
    </row>
    <row r="20" spans="1:13" x14ac:dyDescent="0.25">
      <c r="A20" s="2" t="s">
        <v>50</v>
      </c>
      <c r="B20" s="4">
        <v>1261708.0779299999</v>
      </c>
      <c r="C20" s="4">
        <v>1255217.71312</v>
      </c>
      <c r="D20" s="4">
        <v>1253664.2404700001</v>
      </c>
      <c r="E20" s="4">
        <v>1251215.9633999998</v>
      </c>
      <c r="F20" s="4">
        <v>1245440.7990299999</v>
      </c>
      <c r="G20" s="4">
        <v>1246909.8891399999</v>
      </c>
      <c r="H20" s="4">
        <v>1204452.42973</v>
      </c>
      <c r="I20" s="4">
        <v>1202545.4384300003</v>
      </c>
      <c r="J20" s="4">
        <v>1202387.58045</v>
      </c>
      <c r="K20" s="4">
        <v>1199306.1566800002</v>
      </c>
      <c r="L20" s="4">
        <v>1193602.19888</v>
      </c>
      <c r="M20" s="4">
        <v>1190325.6418200003</v>
      </c>
    </row>
    <row r="21" spans="1:13" x14ac:dyDescent="0.25">
      <c r="A21" s="2" t="s">
        <v>43</v>
      </c>
      <c r="B21" s="4">
        <f t="shared" ref="B21:G21" si="1">+SUM(B14:B20)</f>
        <v>6807599.589399999</v>
      </c>
      <c r="C21" s="4">
        <f t="shared" si="1"/>
        <v>6686266.8114899993</v>
      </c>
      <c r="D21" s="4">
        <f t="shared" si="1"/>
        <v>6615284.3518100008</v>
      </c>
      <c r="E21" s="4">
        <f t="shared" si="1"/>
        <v>6656560.0590000004</v>
      </c>
      <c r="F21" s="4">
        <f t="shared" si="1"/>
        <v>6492209.2099699993</v>
      </c>
      <c r="G21" s="4">
        <f t="shared" si="1"/>
        <v>7056071.6633799989</v>
      </c>
      <c r="H21" s="4">
        <f t="shared" ref="H21:M21" si="2">+SUM(H14:H20)</f>
        <v>6505711.4275899995</v>
      </c>
      <c r="I21" s="4">
        <f t="shared" si="2"/>
        <v>6506158.2199099995</v>
      </c>
      <c r="J21" s="4">
        <f t="shared" si="2"/>
        <v>6234233.8079636134</v>
      </c>
      <c r="K21" s="4">
        <f t="shared" si="2"/>
        <v>6192268.5085576</v>
      </c>
      <c r="L21" s="4">
        <f t="shared" si="2"/>
        <v>6032168.2231932087</v>
      </c>
      <c r="M21" s="4">
        <f t="shared" si="2"/>
        <v>5912656.3268388622</v>
      </c>
    </row>
    <row r="22" spans="1:13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 t="s">
        <v>33</v>
      </c>
      <c r="B23" s="4">
        <f t="shared" ref="B23:G23" si="3">+B21+B11</f>
        <v>13828087.789799999</v>
      </c>
      <c r="C23" s="4">
        <f t="shared" si="3"/>
        <v>13044950.647390001</v>
      </c>
      <c r="D23" s="4">
        <f t="shared" si="3"/>
        <v>12755168.410200002</v>
      </c>
      <c r="E23" s="4">
        <f t="shared" si="3"/>
        <v>13026646.408989999</v>
      </c>
      <c r="F23" s="4">
        <f t="shared" si="3"/>
        <v>12248255.39621</v>
      </c>
      <c r="G23" s="4">
        <f t="shared" si="3"/>
        <v>12582525.585249998</v>
      </c>
      <c r="H23" s="4">
        <f t="shared" ref="H23:M23" si="4">+H21+H11</f>
        <v>11098713.940919999</v>
      </c>
      <c r="I23" s="4">
        <f t="shared" si="4"/>
        <v>11187695.25632</v>
      </c>
      <c r="J23" s="4">
        <f t="shared" si="4"/>
        <v>10763821.398753613</v>
      </c>
      <c r="K23" s="4">
        <f t="shared" si="4"/>
        <v>10587736.213267598</v>
      </c>
      <c r="L23" s="4">
        <f t="shared" si="4"/>
        <v>10157775.344033208</v>
      </c>
      <c r="M23" s="4">
        <f t="shared" si="4"/>
        <v>9844318.3887288608</v>
      </c>
    </row>
    <row r="24" spans="1:13" x14ac:dyDescent="0.25">
      <c r="A24" t="s">
        <v>30</v>
      </c>
      <c r="B24"/>
      <c r="C24"/>
    </row>
    <row r="26" spans="1:13" x14ac:dyDescent="0.25"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4:13" x14ac:dyDescent="0.25"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4:13" x14ac:dyDescent="0.25"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4:13" x14ac:dyDescent="0.25"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4:13" x14ac:dyDescent="0.25"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4:13" x14ac:dyDescent="0.25"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4:13" x14ac:dyDescent="0.25"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4:13" x14ac:dyDescent="0.25"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4:13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4:13" x14ac:dyDescent="0.25"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4:13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4:13" x14ac:dyDescent="0.25"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4:13" x14ac:dyDescent="0.25"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4:13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4:13" x14ac:dyDescent="0.25"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4:13" x14ac:dyDescent="0.25"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4:13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4:13" x14ac:dyDescent="0.25"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4:13" x14ac:dyDescent="0.25"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4:13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4:13" x14ac:dyDescent="0.25"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4:13" x14ac:dyDescent="0.25"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4:13" x14ac:dyDescent="0.25"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4:13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4:13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4:13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4:13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4:13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4:13" x14ac:dyDescent="0.25"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4:13" x14ac:dyDescent="0.25">
      <c r="D61" s="5"/>
      <c r="E61" s="5"/>
      <c r="F61" s="5"/>
      <c r="G61" s="5"/>
      <c r="H61" s="5"/>
      <c r="I61" s="5"/>
      <c r="J61" s="5"/>
      <c r="K61" s="5"/>
      <c r="L61" s="5"/>
      <c r="M61" s="5"/>
    </row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8.42578125" style="8" bestFit="1" customWidth="1"/>
    <col min="2" max="3" width="9.85546875" style="8" customWidth="1"/>
    <col min="4" max="12" width="10.140625" bestFit="1" customWidth="1"/>
    <col min="260" max="260" width="38.42578125" bestFit="1" customWidth="1"/>
    <col min="261" max="268" width="10.140625" bestFit="1" customWidth="1"/>
    <col min="516" max="516" width="38.42578125" bestFit="1" customWidth="1"/>
    <col min="517" max="524" width="10.140625" bestFit="1" customWidth="1"/>
    <col min="772" max="772" width="38.42578125" bestFit="1" customWidth="1"/>
    <col min="773" max="780" width="10.140625" bestFit="1" customWidth="1"/>
    <col min="1028" max="1028" width="38.42578125" bestFit="1" customWidth="1"/>
    <col min="1029" max="1036" width="10.140625" bestFit="1" customWidth="1"/>
    <col min="1284" max="1284" width="38.42578125" bestFit="1" customWidth="1"/>
    <col min="1285" max="1292" width="10.140625" bestFit="1" customWidth="1"/>
    <col min="1540" max="1540" width="38.42578125" bestFit="1" customWidth="1"/>
    <col min="1541" max="1548" width="10.140625" bestFit="1" customWidth="1"/>
    <col min="1796" max="1796" width="38.42578125" bestFit="1" customWidth="1"/>
    <col min="1797" max="1804" width="10.140625" bestFit="1" customWidth="1"/>
    <col min="2052" max="2052" width="38.42578125" bestFit="1" customWidth="1"/>
    <col min="2053" max="2060" width="10.140625" bestFit="1" customWidth="1"/>
    <col min="2308" max="2308" width="38.42578125" bestFit="1" customWidth="1"/>
    <col min="2309" max="2316" width="10.140625" bestFit="1" customWidth="1"/>
    <col min="2564" max="2564" width="38.42578125" bestFit="1" customWidth="1"/>
    <col min="2565" max="2572" width="10.140625" bestFit="1" customWidth="1"/>
    <col min="2820" max="2820" width="38.42578125" bestFit="1" customWidth="1"/>
    <col min="2821" max="2828" width="10.140625" bestFit="1" customWidth="1"/>
    <col min="3076" max="3076" width="38.42578125" bestFit="1" customWidth="1"/>
    <col min="3077" max="3084" width="10.140625" bestFit="1" customWidth="1"/>
    <col min="3332" max="3332" width="38.42578125" bestFit="1" customWidth="1"/>
    <col min="3333" max="3340" width="10.140625" bestFit="1" customWidth="1"/>
    <col min="3588" max="3588" width="38.42578125" bestFit="1" customWidth="1"/>
    <col min="3589" max="3596" width="10.140625" bestFit="1" customWidth="1"/>
    <col min="3844" max="3844" width="38.42578125" bestFit="1" customWidth="1"/>
    <col min="3845" max="3852" width="10.140625" bestFit="1" customWidth="1"/>
    <col min="4100" max="4100" width="38.42578125" bestFit="1" customWidth="1"/>
    <col min="4101" max="4108" width="10.140625" bestFit="1" customWidth="1"/>
    <col min="4356" max="4356" width="38.42578125" bestFit="1" customWidth="1"/>
    <col min="4357" max="4364" width="10.140625" bestFit="1" customWidth="1"/>
    <col min="4612" max="4612" width="38.42578125" bestFit="1" customWidth="1"/>
    <col min="4613" max="4620" width="10.140625" bestFit="1" customWidth="1"/>
    <col min="4868" max="4868" width="38.42578125" bestFit="1" customWidth="1"/>
    <col min="4869" max="4876" width="10.140625" bestFit="1" customWidth="1"/>
    <col min="5124" max="5124" width="38.42578125" bestFit="1" customWidth="1"/>
    <col min="5125" max="5132" width="10.140625" bestFit="1" customWidth="1"/>
    <col min="5380" max="5380" width="38.42578125" bestFit="1" customWidth="1"/>
    <col min="5381" max="5388" width="10.140625" bestFit="1" customWidth="1"/>
    <col min="5636" max="5636" width="38.42578125" bestFit="1" customWidth="1"/>
    <col min="5637" max="5644" width="10.140625" bestFit="1" customWidth="1"/>
    <col min="5892" max="5892" width="38.42578125" bestFit="1" customWidth="1"/>
    <col min="5893" max="5900" width="10.140625" bestFit="1" customWidth="1"/>
    <col min="6148" max="6148" width="38.42578125" bestFit="1" customWidth="1"/>
    <col min="6149" max="6156" width="10.140625" bestFit="1" customWidth="1"/>
    <col min="6404" max="6404" width="38.42578125" bestFit="1" customWidth="1"/>
    <col min="6405" max="6412" width="10.140625" bestFit="1" customWidth="1"/>
    <col min="6660" max="6660" width="38.42578125" bestFit="1" customWidth="1"/>
    <col min="6661" max="6668" width="10.140625" bestFit="1" customWidth="1"/>
    <col min="6916" max="6916" width="38.42578125" bestFit="1" customWidth="1"/>
    <col min="6917" max="6924" width="10.140625" bestFit="1" customWidth="1"/>
    <col min="7172" max="7172" width="38.42578125" bestFit="1" customWidth="1"/>
    <col min="7173" max="7180" width="10.140625" bestFit="1" customWidth="1"/>
    <col min="7428" max="7428" width="38.42578125" bestFit="1" customWidth="1"/>
    <col min="7429" max="7436" width="10.140625" bestFit="1" customWidth="1"/>
    <col min="7684" max="7684" width="38.42578125" bestFit="1" customWidth="1"/>
    <col min="7685" max="7692" width="10.140625" bestFit="1" customWidth="1"/>
    <col min="7940" max="7940" width="38.42578125" bestFit="1" customWidth="1"/>
    <col min="7941" max="7948" width="10.140625" bestFit="1" customWidth="1"/>
    <col min="8196" max="8196" width="38.42578125" bestFit="1" customWidth="1"/>
    <col min="8197" max="8204" width="10.140625" bestFit="1" customWidth="1"/>
    <col min="8452" max="8452" width="38.42578125" bestFit="1" customWidth="1"/>
    <col min="8453" max="8460" width="10.140625" bestFit="1" customWidth="1"/>
    <col min="8708" max="8708" width="38.42578125" bestFit="1" customWidth="1"/>
    <col min="8709" max="8716" width="10.140625" bestFit="1" customWidth="1"/>
    <col min="8964" max="8964" width="38.42578125" bestFit="1" customWidth="1"/>
    <col min="8965" max="8972" width="10.140625" bestFit="1" customWidth="1"/>
    <col min="9220" max="9220" width="38.42578125" bestFit="1" customWidth="1"/>
    <col min="9221" max="9228" width="10.140625" bestFit="1" customWidth="1"/>
    <col min="9476" max="9476" width="38.42578125" bestFit="1" customWidth="1"/>
    <col min="9477" max="9484" width="10.140625" bestFit="1" customWidth="1"/>
    <col min="9732" max="9732" width="38.42578125" bestFit="1" customWidth="1"/>
    <col min="9733" max="9740" width="10.140625" bestFit="1" customWidth="1"/>
    <col min="9988" max="9988" width="38.42578125" bestFit="1" customWidth="1"/>
    <col min="9989" max="9996" width="10.140625" bestFit="1" customWidth="1"/>
    <col min="10244" max="10244" width="38.42578125" bestFit="1" customWidth="1"/>
    <col min="10245" max="10252" width="10.140625" bestFit="1" customWidth="1"/>
    <col min="10500" max="10500" width="38.42578125" bestFit="1" customWidth="1"/>
    <col min="10501" max="10508" width="10.140625" bestFit="1" customWidth="1"/>
    <col min="10756" max="10756" width="38.42578125" bestFit="1" customWidth="1"/>
    <col min="10757" max="10764" width="10.140625" bestFit="1" customWidth="1"/>
    <col min="11012" max="11012" width="38.42578125" bestFit="1" customWidth="1"/>
    <col min="11013" max="11020" width="10.140625" bestFit="1" customWidth="1"/>
    <col min="11268" max="11268" width="38.42578125" bestFit="1" customWidth="1"/>
    <col min="11269" max="11276" width="10.140625" bestFit="1" customWidth="1"/>
    <col min="11524" max="11524" width="38.42578125" bestFit="1" customWidth="1"/>
    <col min="11525" max="11532" width="10.140625" bestFit="1" customWidth="1"/>
    <col min="11780" max="11780" width="38.42578125" bestFit="1" customWidth="1"/>
    <col min="11781" max="11788" width="10.140625" bestFit="1" customWidth="1"/>
    <col min="12036" max="12036" width="38.42578125" bestFit="1" customWidth="1"/>
    <col min="12037" max="12044" width="10.140625" bestFit="1" customWidth="1"/>
    <col min="12292" max="12292" width="38.42578125" bestFit="1" customWidth="1"/>
    <col min="12293" max="12300" width="10.140625" bestFit="1" customWidth="1"/>
    <col min="12548" max="12548" width="38.42578125" bestFit="1" customWidth="1"/>
    <col min="12549" max="12556" width="10.140625" bestFit="1" customWidth="1"/>
    <col min="12804" max="12804" width="38.42578125" bestFit="1" customWidth="1"/>
    <col min="12805" max="12812" width="10.140625" bestFit="1" customWidth="1"/>
    <col min="13060" max="13060" width="38.42578125" bestFit="1" customWidth="1"/>
    <col min="13061" max="13068" width="10.140625" bestFit="1" customWidth="1"/>
    <col min="13316" max="13316" width="38.42578125" bestFit="1" customWidth="1"/>
    <col min="13317" max="13324" width="10.140625" bestFit="1" customWidth="1"/>
    <col min="13572" max="13572" width="38.42578125" bestFit="1" customWidth="1"/>
    <col min="13573" max="13580" width="10.140625" bestFit="1" customWidth="1"/>
    <col min="13828" max="13828" width="38.42578125" bestFit="1" customWidth="1"/>
    <col min="13829" max="13836" width="10.140625" bestFit="1" customWidth="1"/>
    <col min="14084" max="14084" width="38.42578125" bestFit="1" customWidth="1"/>
    <col min="14085" max="14092" width="10.140625" bestFit="1" customWidth="1"/>
    <col min="14340" max="14340" width="38.42578125" bestFit="1" customWidth="1"/>
    <col min="14341" max="14348" width="10.140625" bestFit="1" customWidth="1"/>
    <col min="14596" max="14596" width="38.42578125" bestFit="1" customWidth="1"/>
    <col min="14597" max="14604" width="10.140625" bestFit="1" customWidth="1"/>
    <col min="14852" max="14852" width="38.42578125" bestFit="1" customWidth="1"/>
    <col min="14853" max="14860" width="10.140625" bestFit="1" customWidth="1"/>
    <col min="15108" max="15108" width="38.42578125" bestFit="1" customWidth="1"/>
    <col min="15109" max="15116" width="10.140625" bestFit="1" customWidth="1"/>
    <col min="15364" max="15364" width="38.42578125" bestFit="1" customWidth="1"/>
    <col min="15365" max="15372" width="10.140625" bestFit="1" customWidth="1"/>
    <col min="15620" max="15620" width="38.42578125" bestFit="1" customWidth="1"/>
    <col min="15621" max="15628" width="10.140625" bestFit="1" customWidth="1"/>
    <col min="15876" max="15876" width="38.42578125" bestFit="1" customWidth="1"/>
    <col min="15877" max="15884" width="10.140625" bestFit="1" customWidth="1"/>
    <col min="16132" max="16132" width="38.42578125" bestFit="1" customWidth="1"/>
    <col min="16133" max="16140" width="10.140625" bestFit="1" customWidth="1"/>
  </cols>
  <sheetData>
    <row r="1" spans="1:13" x14ac:dyDescent="0.25">
      <c r="A1" s="15" t="s">
        <v>51</v>
      </c>
      <c r="B1" s="16" t="s">
        <v>123</v>
      </c>
      <c r="C1" s="16" t="s">
        <v>119</v>
      </c>
      <c r="D1" s="16" t="s">
        <v>117</v>
      </c>
      <c r="E1" s="16" t="s">
        <v>1</v>
      </c>
      <c r="F1" s="16" t="s">
        <v>2</v>
      </c>
      <c r="G1" s="16" t="s">
        <v>34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</row>
    <row r="2" spans="1:13" x14ac:dyDescent="0.25">
      <c r="A2" s="2" t="s">
        <v>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2" t="s">
        <v>52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2" t="s">
        <v>53</v>
      </c>
      <c r="B5" s="4">
        <v>3106937.1383499997</v>
      </c>
      <c r="C5" s="4">
        <v>2339320.1812399998</v>
      </c>
      <c r="D5" s="4">
        <v>2232219.0502799996</v>
      </c>
      <c r="E5" s="4">
        <v>2784446.0045400001</v>
      </c>
      <c r="F5" s="4">
        <v>2653236.5114799999</v>
      </c>
      <c r="G5" s="4">
        <v>2279946.1875800006</v>
      </c>
      <c r="H5" s="4">
        <v>1959369.7924000002</v>
      </c>
      <c r="I5" s="4">
        <v>2019929.0005399999</v>
      </c>
      <c r="J5" s="4">
        <v>2141273.9144200003</v>
      </c>
      <c r="K5" s="4">
        <v>1862895.5229900002</v>
      </c>
      <c r="L5" s="4">
        <v>1670110.5316300003</v>
      </c>
      <c r="M5" s="4">
        <v>1832996.1585200001</v>
      </c>
    </row>
    <row r="6" spans="1:13" x14ac:dyDescent="0.25">
      <c r="A6" s="2" t="s">
        <v>54</v>
      </c>
      <c r="B6" s="4">
        <v>503318.47172999999</v>
      </c>
      <c r="C6" s="4">
        <v>469221.24868999998</v>
      </c>
      <c r="D6" s="4">
        <v>448668.66009999998</v>
      </c>
      <c r="E6" s="4">
        <v>445494.03766000003</v>
      </c>
      <c r="F6" s="4">
        <v>566645.58311000001</v>
      </c>
      <c r="G6" s="4">
        <v>557999.37398999999</v>
      </c>
      <c r="H6" s="4">
        <v>523834.95299000002</v>
      </c>
      <c r="I6" s="4">
        <v>505579.90470000001</v>
      </c>
      <c r="J6" s="4">
        <v>514275.30416993255</v>
      </c>
      <c r="K6" s="4">
        <v>520285.45976241707</v>
      </c>
      <c r="L6" s="4">
        <v>506161.32911396719</v>
      </c>
      <c r="M6" s="4">
        <v>495620.08815832803</v>
      </c>
    </row>
    <row r="7" spans="1:13" x14ac:dyDescent="0.25">
      <c r="A7" s="2" t="s">
        <v>55</v>
      </c>
      <c r="B7" s="4">
        <v>531203.58834999998</v>
      </c>
      <c r="C7" s="4">
        <v>536490.18571999995</v>
      </c>
      <c r="D7" s="4">
        <v>537353.15945999988</v>
      </c>
      <c r="E7" s="4">
        <v>533457.93981999997</v>
      </c>
      <c r="F7" s="4">
        <v>228660.98631000001</v>
      </c>
      <c r="G7" s="4">
        <v>247469.29256999999</v>
      </c>
      <c r="H7" s="4">
        <v>274744.37971000007</v>
      </c>
      <c r="I7" s="4">
        <v>280764.66185999999</v>
      </c>
      <c r="J7" s="4">
        <v>272938.92467000004</v>
      </c>
      <c r="K7" s="4">
        <v>237205.23027</v>
      </c>
      <c r="L7" s="4">
        <v>227242.11264999997</v>
      </c>
      <c r="M7" s="4">
        <v>186159.52687999999</v>
      </c>
    </row>
    <row r="8" spans="1:13" x14ac:dyDescent="0.25">
      <c r="A8" s="2" t="s">
        <v>56</v>
      </c>
      <c r="B8" s="4">
        <v>309161.41563</v>
      </c>
      <c r="C8" s="4">
        <v>409270.91872000002</v>
      </c>
      <c r="D8" s="4">
        <v>415427.08364999999</v>
      </c>
      <c r="E8" s="4">
        <v>293518.44209999999</v>
      </c>
      <c r="F8" s="4">
        <v>296673.12048000004</v>
      </c>
      <c r="G8" s="4">
        <v>346202.46389999997</v>
      </c>
      <c r="H8" s="4">
        <v>298980.95041999995</v>
      </c>
      <c r="I8" s="4">
        <v>239841.88368999999</v>
      </c>
      <c r="J8" s="4">
        <v>237541.92305000001</v>
      </c>
      <c r="K8" s="4">
        <v>288636.26598999999</v>
      </c>
      <c r="L8" s="4">
        <v>254223.07195000001</v>
      </c>
      <c r="M8" s="4">
        <v>205256.63473999998</v>
      </c>
    </row>
    <row r="9" spans="1:13" x14ac:dyDescent="0.25">
      <c r="A9" s="2" t="s">
        <v>57</v>
      </c>
      <c r="B9" s="4">
        <v>138672.69519999999</v>
      </c>
      <c r="C9" s="4">
        <v>123286.27921000001</v>
      </c>
      <c r="D9" s="4">
        <v>119333.19584</v>
      </c>
      <c r="E9" s="4">
        <v>161355.41660999999</v>
      </c>
      <c r="F9" s="4">
        <v>102671.50203999999</v>
      </c>
      <c r="G9" s="4">
        <v>99021.947040000014</v>
      </c>
      <c r="H9" s="4">
        <v>132658.36727000002</v>
      </c>
      <c r="I9" s="4">
        <v>118992.73735000001</v>
      </c>
      <c r="J9" s="4">
        <v>92964.008070000011</v>
      </c>
      <c r="K9" s="4">
        <v>82483.221310000023</v>
      </c>
      <c r="L9" s="4">
        <v>83199.97183000001</v>
      </c>
      <c r="M9" s="4">
        <v>98993.751619999995</v>
      </c>
    </row>
    <row r="10" spans="1:13" x14ac:dyDescent="0.25">
      <c r="A10" s="2" t="s">
        <v>58</v>
      </c>
      <c r="B10" s="4">
        <v>16491.652340000001</v>
      </c>
      <c r="C10" s="4">
        <v>128527.98754</v>
      </c>
      <c r="D10" s="4">
        <v>85259.260379999992</v>
      </c>
      <c r="E10" s="4">
        <v>108498.50029000001</v>
      </c>
      <c r="F10" s="4">
        <v>68254.728499999997</v>
      </c>
      <c r="G10" s="4">
        <v>140601.47974000001</v>
      </c>
      <c r="H10" s="4">
        <v>96150.317660000001</v>
      </c>
      <c r="I10" s="4">
        <v>72147.518849999993</v>
      </c>
      <c r="J10" s="4">
        <v>24842.582569999999</v>
      </c>
      <c r="K10" s="4">
        <v>134419.49887000001</v>
      </c>
      <c r="L10" s="4">
        <v>89932.434490999993</v>
      </c>
      <c r="M10" s="4">
        <v>133932.81125100001</v>
      </c>
    </row>
    <row r="11" spans="1:13" x14ac:dyDescent="0.25">
      <c r="A11" s="2" t="s">
        <v>59</v>
      </c>
      <c r="B11" s="4">
        <v>32834.732609999999</v>
      </c>
      <c r="C11" s="4">
        <v>32327.46862</v>
      </c>
      <c r="D11" s="4">
        <v>28870.226890000002</v>
      </c>
      <c r="E11" s="4">
        <v>28130.545320000001</v>
      </c>
      <c r="F11" s="4">
        <v>26007.86607</v>
      </c>
      <c r="G11" s="4">
        <v>22521.942780000001</v>
      </c>
      <c r="H11" s="4">
        <v>9583.36931</v>
      </c>
      <c r="I11" s="4">
        <v>3485.1217900000001</v>
      </c>
      <c r="J11" s="4">
        <v>2511.535530000001</v>
      </c>
      <c r="K11" s="4">
        <v>286.37818999999951</v>
      </c>
      <c r="L11" s="4">
        <v>1060.44991</v>
      </c>
      <c r="M11" s="4">
        <v>4195.9437099999986</v>
      </c>
    </row>
    <row r="12" spans="1:13" x14ac:dyDescent="0.25">
      <c r="A12" s="2" t="s">
        <v>60</v>
      </c>
      <c r="B12" s="4">
        <v>162684.37120000002</v>
      </c>
      <c r="C12" s="4">
        <v>151756.99893</v>
      </c>
      <c r="D12" s="4">
        <v>147696.46353000001</v>
      </c>
      <c r="E12" s="4">
        <v>138876.32360999999</v>
      </c>
      <c r="F12" s="4">
        <v>136334.01237000001</v>
      </c>
      <c r="G12" s="4">
        <v>127925.05202000002</v>
      </c>
      <c r="H12" s="4">
        <v>101820.44046000001</v>
      </c>
      <c r="I12" s="4">
        <v>113717.50776000002</v>
      </c>
      <c r="J12" s="4">
        <v>112281.90027000001</v>
      </c>
      <c r="K12" s="4">
        <v>95999.975970000014</v>
      </c>
      <c r="L12" s="4">
        <v>89344.603850000014</v>
      </c>
      <c r="M12" s="4">
        <v>91508.400070000003</v>
      </c>
    </row>
    <row r="13" spans="1:13" x14ac:dyDescent="0.25">
      <c r="A13" s="2" t="s">
        <v>43</v>
      </c>
      <c r="B13" s="4">
        <f t="shared" ref="B13:G13" si="0">SUM(B5:B12)</f>
        <v>4801304.0654099993</v>
      </c>
      <c r="C13" s="4">
        <f t="shared" si="0"/>
        <v>4190201.2686699992</v>
      </c>
      <c r="D13" s="4">
        <f t="shared" si="0"/>
        <v>4014827.1001299992</v>
      </c>
      <c r="E13" s="4">
        <f t="shared" si="0"/>
        <v>4493777.20995</v>
      </c>
      <c r="F13" s="4">
        <f t="shared" si="0"/>
        <v>4078484.3103600005</v>
      </c>
      <c r="G13" s="4">
        <f t="shared" si="0"/>
        <v>3821687.7396200006</v>
      </c>
      <c r="H13" s="4">
        <f t="shared" ref="H13:M13" si="1">SUM(H5:H12)</f>
        <v>3397142.5702200006</v>
      </c>
      <c r="I13" s="4">
        <f t="shared" si="1"/>
        <v>3354458.3365399996</v>
      </c>
      <c r="J13" s="4">
        <f t="shared" si="1"/>
        <v>3398630.0927499328</v>
      </c>
      <c r="K13" s="4">
        <f t="shared" si="1"/>
        <v>3222211.5533524179</v>
      </c>
      <c r="L13" s="4">
        <f t="shared" si="1"/>
        <v>2921274.5054249675</v>
      </c>
      <c r="M13" s="4">
        <f t="shared" si="1"/>
        <v>3048663.3149493276</v>
      </c>
    </row>
    <row r="14" spans="1:13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2" t="s">
        <v>61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 t="s">
        <v>55</v>
      </c>
      <c r="B16" s="4">
        <v>1122249.5689400001</v>
      </c>
      <c r="C16" s="4">
        <v>1195515.6059600001</v>
      </c>
      <c r="D16" s="4">
        <v>1191067.4017</v>
      </c>
      <c r="E16" s="4">
        <v>879715.64113</v>
      </c>
      <c r="F16" s="4">
        <v>897815.18391999986</v>
      </c>
      <c r="G16" s="4">
        <v>989944.52298999997</v>
      </c>
      <c r="H16" s="4">
        <v>704966.29897</v>
      </c>
      <c r="I16" s="4">
        <v>797522.45001000003</v>
      </c>
      <c r="J16" s="4">
        <v>570211.05628000002</v>
      </c>
      <c r="K16" s="4">
        <v>665920.87176999997</v>
      </c>
      <c r="L16" s="4">
        <v>684375.58740999992</v>
      </c>
      <c r="M16" s="4">
        <v>387345.44309000002</v>
      </c>
    </row>
    <row r="17" spans="1:13" x14ac:dyDescent="0.25">
      <c r="A17" s="2" t="s">
        <v>54</v>
      </c>
      <c r="B17" s="4">
        <v>2927606.8037100001</v>
      </c>
      <c r="C17" s="4">
        <v>2877753.15026</v>
      </c>
      <c r="D17" s="4">
        <v>2867921.25924</v>
      </c>
      <c r="E17" s="4">
        <v>2911690.39017</v>
      </c>
      <c r="F17" s="4">
        <v>2617988.1505099996</v>
      </c>
      <c r="G17" s="4">
        <v>3152811.0002700002</v>
      </c>
      <c r="H17" s="4">
        <v>3095336.2598999995</v>
      </c>
      <c r="I17" s="4">
        <v>3139043.9774199999</v>
      </c>
      <c r="J17" s="4">
        <v>2997338.9127109777</v>
      </c>
      <c r="K17" s="4">
        <v>3031662.1996955411</v>
      </c>
      <c r="L17" s="4">
        <v>2952503.9730373682</v>
      </c>
      <c r="M17" s="4">
        <v>2892044.5892964052</v>
      </c>
    </row>
    <row r="18" spans="1:13" x14ac:dyDescent="0.25">
      <c r="A18" s="2" t="s">
        <v>59</v>
      </c>
      <c r="B18" s="4">
        <v>70821.763519999993</v>
      </c>
      <c r="C18" s="4">
        <v>70097.554400000008</v>
      </c>
      <c r="D18" s="4">
        <v>72545.051330000002</v>
      </c>
      <c r="E18" s="4">
        <v>69374.885699999999</v>
      </c>
      <c r="F18" s="4">
        <v>67113.964219999994</v>
      </c>
      <c r="G18" s="4">
        <v>60843.129829999998</v>
      </c>
      <c r="H18" s="4">
        <v>36990.208200000001</v>
      </c>
      <c r="I18" s="4">
        <v>44295.267850000004</v>
      </c>
      <c r="J18" s="4">
        <v>48876.938340000001</v>
      </c>
      <c r="K18" s="4">
        <v>6439.4674899999982</v>
      </c>
      <c r="L18" s="4">
        <v>6090.3563200000008</v>
      </c>
      <c r="M18" s="4">
        <v>5972.7792199999994</v>
      </c>
    </row>
    <row r="19" spans="1:13" x14ac:dyDescent="0.25">
      <c r="A19" s="2" t="s">
        <v>46</v>
      </c>
      <c r="B19" s="4">
        <v>74428.067449999988</v>
      </c>
      <c r="C19" s="4">
        <v>90371.434139999983</v>
      </c>
      <c r="D19" s="4">
        <v>102242.45584999997</v>
      </c>
      <c r="E19" s="4">
        <v>129648.85045999997</v>
      </c>
      <c r="F19" s="4">
        <v>123985.86409999999</v>
      </c>
      <c r="G19" s="4">
        <v>166353.80030999999</v>
      </c>
      <c r="H19" s="4">
        <v>228520.22751999999</v>
      </c>
      <c r="I19" s="4">
        <v>237866.03847000003</v>
      </c>
      <c r="J19" s="4">
        <v>213725.11121051913</v>
      </c>
      <c r="K19" s="4">
        <v>238599.47407309728</v>
      </c>
      <c r="L19" s="4">
        <v>242699.39880535367</v>
      </c>
      <c r="M19" s="4">
        <v>237523.29841154083</v>
      </c>
    </row>
    <row r="20" spans="1:13" x14ac:dyDescent="0.25">
      <c r="A20" s="2" t="s">
        <v>62</v>
      </c>
      <c r="B20" s="4">
        <v>406057.70073999994</v>
      </c>
      <c r="C20" s="4">
        <v>393572.62724999996</v>
      </c>
      <c r="D20" s="4">
        <v>389208.69481000002</v>
      </c>
      <c r="E20" s="4">
        <v>385539.61551999999</v>
      </c>
      <c r="F20" s="4">
        <v>386449.25682000001</v>
      </c>
      <c r="G20" s="4">
        <v>385336.08756999997</v>
      </c>
      <c r="H20" s="4">
        <v>44533.40223</v>
      </c>
      <c r="I20" s="4">
        <v>43072.488879999997</v>
      </c>
      <c r="J20" s="4">
        <v>46948.592550000001</v>
      </c>
      <c r="K20" s="4">
        <v>63599.463040000002</v>
      </c>
      <c r="L20" s="4">
        <v>61068.722499999996</v>
      </c>
      <c r="M20" s="4">
        <v>60147.609180000007</v>
      </c>
    </row>
    <row r="21" spans="1:13" x14ac:dyDescent="0.25">
      <c r="A21" s="2" t="s">
        <v>43</v>
      </c>
      <c r="B21" s="4">
        <f t="shared" ref="B21:G21" si="2">SUM(B16:B20)</f>
        <v>4601163.904360001</v>
      </c>
      <c r="C21" s="4">
        <f t="shared" si="2"/>
        <v>4627310.3720099991</v>
      </c>
      <c r="D21" s="4">
        <f t="shared" si="2"/>
        <v>4622984.8629299998</v>
      </c>
      <c r="E21" s="4">
        <f t="shared" si="2"/>
        <v>4375969.3829800002</v>
      </c>
      <c r="F21" s="4">
        <f t="shared" si="2"/>
        <v>4093352.419569999</v>
      </c>
      <c r="G21" s="4">
        <f t="shared" si="2"/>
        <v>4755288.5409699995</v>
      </c>
      <c r="H21" s="4">
        <f t="shared" ref="H21:M21" si="3">SUM(H16:H20)</f>
        <v>4110346.3968199999</v>
      </c>
      <c r="I21" s="4">
        <f t="shared" si="3"/>
        <v>4261800.2226300007</v>
      </c>
      <c r="J21" s="4">
        <f t="shared" si="3"/>
        <v>3877100.6110914969</v>
      </c>
      <c r="K21" s="4">
        <f t="shared" si="3"/>
        <v>4006221.4760686383</v>
      </c>
      <c r="L21" s="4">
        <f t="shared" si="3"/>
        <v>3946738.0380727216</v>
      </c>
      <c r="M21" s="4">
        <f t="shared" si="3"/>
        <v>3583033.7191979461</v>
      </c>
    </row>
    <row r="22" spans="1:13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 t="s">
        <v>63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 t="s">
        <v>64</v>
      </c>
      <c r="B24" s="4">
        <v>2500000</v>
      </c>
      <c r="C24" s="4">
        <v>2500000</v>
      </c>
      <c r="D24" s="4">
        <v>2500000</v>
      </c>
      <c r="E24" s="4">
        <v>2500000</v>
      </c>
      <c r="F24" s="4">
        <v>2500000</v>
      </c>
      <c r="G24" s="4">
        <v>2500000</v>
      </c>
      <c r="H24" s="4">
        <v>2500000</v>
      </c>
      <c r="I24" s="4">
        <v>1808639.2545699999</v>
      </c>
      <c r="J24" s="4">
        <v>1808639.2545699999</v>
      </c>
      <c r="K24" s="4">
        <v>1808639.2545699999</v>
      </c>
      <c r="L24" s="4">
        <v>1808639.2545699999</v>
      </c>
      <c r="M24" s="4">
        <v>1808639.2545699999</v>
      </c>
    </row>
    <row r="25" spans="1:13" x14ac:dyDescent="0.25">
      <c r="A25" s="2" t="s">
        <v>65</v>
      </c>
      <c r="B25" s="4">
        <v>148028.74849999999</v>
      </c>
      <c r="C25" s="4">
        <v>142880.23934999999</v>
      </c>
      <c r="D25" s="4">
        <v>137812.60282</v>
      </c>
      <c r="E25" s="4">
        <v>133213.37675</v>
      </c>
      <c r="F25" s="4">
        <v>129768.45095</v>
      </c>
      <c r="G25" s="4">
        <v>126572.45004000001</v>
      </c>
      <c r="H25" s="4">
        <v>122833.2117</v>
      </c>
      <c r="I25" s="4">
        <v>119551.95929000001</v>
      </c>
      <c r="J25" s="4">
        <v>116363.25140000001</v>
      </c>
      <c r="K25" s="4">
        <v>113517.77457000001</v>
      </c>
      <c r="L25" s="4">
        <v>110345.78024000001</v>
      </c>
      <c r="M25" s="4">
        <v>107490.11517</v>
      </c>
    </row>
    <row r="26" spans="1:13" x14ac:dyDescent="0.25">
      <c r="A26" s="2" t="s">
        <v>66</v>
      </c>
      <c r="B26" s="4">
        <v>11676.55033</v>
      </c>
      <c r="C26" s="4">
        <v>11719.417449999999</v>
      </c>
      <c r="D26" s="4">
        <v>11762.284529999999</v>
      </c>
      <c r="E26" s="4">
        <v>11805.151619999999</v>
      </c>
      <c r="F26" s="4">
        <v>11848.077710000001</v>
      </c>
      <c r="G26" s="4">
        <v>11891.623109999999</v>
      </c>
      <c r="H26" s="4">
        <v>11935.16842</v>
      </c>
      <c r="I26" s="4">
        <v>11978.713750000001</v>
      </c>
      <c r="J26" s="4">
        <v>12022.259100000001</v>
      </c>
      <c r="K26" s="4">
        <v>12065.804479999997</v>
      </c>
      <c r="L26" s="4">
        <v>12109.349789999998</v>
      </c>
      <c r="M26" s="4">
        <v>12152.895120000001</v>
      </c>
    </row>
    <row r="27" spans="1:13" x14ac:dyDescent="0.25">
      <c r="A27" s="2" t="s">
        <v>67</v>
      </c>
      <c r="B27" s="4">
        <v>1664171.5142000001</v>
      </c>
      <c r="C27" s="4">
        <v>1371983.2531099999</v>
      </c>
      <c r="D27" s="4">
        <v>1371983.2531099999</v>
      </c>
      <c r="E27" s="4">
        <v>1371983.2531099999</v>
      </c>
      <c r="F27" s="4">
        <v>1371983.2531099999</v>
      </c>
      <c r="G27" s="4">
        <v>830712.51123000006</v>
      </c>
      <c r="H27" s="4">
        <v>830712.51123000006</v>
      </c>
      <c r="I27" s="4">
        <v>1522073.2566600002</v>
      </c>
      <c r="J27" s="4">
        <v>1475422.4946168899</v>
      </c>
      <c r="K27" s="4">
        <v>1228148.65258</v>
      </c>
      <c r="L27" s="4">
        <v>1228148.65258</v>
      </c>
      <c r="M27" s="4">
        <v>1228148.65258</v>
      </c>
    </row>
    <row r="28" spans="1:13" x14ac:dyDescent="0.25">
      <c r="A28" s="2" t="s">
        <v>68</v>
      </c>
      <c r="B28" s="4">
        <v>0</v>
      </c>
      <c r="C28" s="4">
        <v>177134.94488999998</v>
      </c>
      <c r="D28" s="4">
        <v>72365.572140000004</v>
      </c>
      <c r="E28" s="4">
        <v>76363.34302</v>
      </c>
      <c r="F28" s="4">
        <v>3.4642871469259261E-9</v>
      </c>
      <c r="G28" s="4">
        <v>524168.10743000347</v>
      </c>
      <c r="H28" s="4">
        <v>116785.37879999999</v>
      </c>
      <c r="I28" s="4">
        <v>31546.079739999994</v>
      </c>
      <c r="J28" s="4">
        <v>0</v>
      </c>
      <c r="K28" s="4">
        <v>196712.14998130614</v>
      </c>
      <c r="L28" s="4">
        <v>131366.82016686344</v>
      </c>
      <c r="M28" s="4">
        <v>58228.041994168088</v>
      </c>
    </row>
    <row r="29" spans="1:13" x14ac:dyDescent="0.25">
      <c r="A29" s="2" t="s">
        <v>69</v>
      </c>
      <c r="B29" s="4">
        <v>-30230.295409999999</v>
      </c>
      <c r="C29" s="4">
        <v>-30230.295409999999</v>
      </c>
      <c r="D29" s="4">
        <v>-30230.295409999999</v>
      </c>
      <c r="E29" s="4">
        <v>-30230.295409999999</v>
      </c>
      <c r="F29" s="4">
        <v>-30230.295409999999</v>
      </c>
      <c r="G29" s="4">
        <v>-30230.295409999999</v>
      </c>
      <c r="H29" s="4">
        <v>-30230.295409999999</v>
      </c>
      <c r="I29" s="4">
        <v>-30230.295409999999</v>
      </c>
      <c r="J29" s="4">
        <v>-30230.295409999999</v>
      </c>
      <c r="K29" s="4">
        <v>-30230.295409999999</v>
      </c>
      <c r="L29" s="4">
        <v>-30230.295409999999</v>
      </c>
      <c r="M29" s="4">
        <v>-30230.295409999999</v>
      </c>
    </row>
    <row r="30" spans="1:13" x14ac:dyDescent="0.25">
      <c r="A30" s="2" t="s">
        <v>70</v>
      </c>
      <c r="B30" s="4">
        <v>62495.166092727275</v>
      </c>
      <c r="C30" s="4">
        <v>53951.447772727275</v>
      </c>
      <c r="D30" s="4">
        <v>53663.030392727276</v>
      </c>
      <c r="E30" s="4">
        <v>52121.895352727275</v>
      </c>
      <c r="F30" s="4">
        <v>51406.087482727271</v>
      </c>
      <c r="G30" s="4">
        <v>42434.908282727272</v>
      </c>
      <c r="H30" s="4">
        <v>39188.99915272728</v>
      </c>
      <c r="I30" s="4">
        <v>36887.941392727276</v>
      </c>
      <c r="J30" s="4">
        <v>34883.943472727275</v>
      </c>
      <c r="K30" s="4">
        <v>30449.84312272727</v>
      </c>
      <c r="L30" s="4">
        <v>29383.238617272727</v>
      </c>
      <c r="M30" s="4">
        <v>28192.69055727273</v>
      </c>
    </row>
    <row r="31" spans="1:13" x14ac:dyDescent="0.25">
      <c r="A31" s="2" t="s">
        <v>71</v>
      </c>
      <c r="B31" s="4">
        <v>69478.136790000004</v>
      </c>
      <c r="C31" s="4">
        <v>0</v>
      </c>
      <c r="D31" s="4">
        <v>0</v>
      </c>
      <c r="E31" s="4">
        <v>41643.092479999999</v>
      </c>
      <c r="F31" s="4">
        <v>41643.092479999999</v>
      </c>
      <c r="G31" s="4">
        <v>0</v>
      </c>
      <c r="H31" s="4">
        <v>0</v>
      </c>
      <c r="I31" s="4">
        <v>70989.787159999993</v>
      </c>
      <c r="J31" s="4">
        <v>70989.787159999993</v>
      </c>
      <c r="K31" s="4">
        <v>0</v>
      </c>
      <c r="L31" s="4">
        <v>0</v>
      </c>
      <c r="M31" s="4">
        <v>0</v>
      </c>
    </row>
    <row r="32" spans="1:13" x14ac:dyDescent="0.25">
      <c r="A32" s="2" t="s">
        <v>43</v>
      </c>
      <c r="B32" s="4">
        <f t="shared" ref="B32:G32" si="4">SUM(B24:B31)</f>
        <v>4425619.8205027273</v>
      </c>
      <c r="C32" s="4">
        <f t="shared" si="4"/>
        <v>4227439.0071627274</v>
      </c>
      <c r="D32" s="4">
        <f t="shared" si="4"/>
        <v>4117356.4475827273</v>
      </c>
      <c r="E32" s="4">
        <f t="shared" si="4"/>
        <v>4156899.8169227275</v>
      </c>
      <c r="F32" s="4">
        <f t="shared" si="4"/>
        <v>4076418.6663227305</v>
      </c>
      <c r="G32" s="4">
        <f t="shared" si="4"/>
        <v>4005549.3046827312</v>
      </c>
      <c r="H32" s="4">
        <f t="shared" ref="H32:M32" si="5">SUM(H24:H31)</f>
        <v>3591224.9738927279</v>
      </c>
      <c r="I32" s="4">
        <f t="shared" si="5"/>
        <v>3571436.6971527273</v>
      </c>
      <c r="J32" s="4">
        <f t="shared" si="5"/>
        <v>3488090.6949096168</v>
      </c>
      <c r="K32" s="4">
        <f t="shared" si="5"/>
        <v>3359303.1838940331</v>
      </c>
      <c r="L32" s="4">
        <f t="shared" si="5"/>
        <v>3289762.8005541363</v>
      </c>
      <c r="M32" s="4">
        <f t="shared" si="5"/>
        <v>3212621.3545814408</v>
      </c>
    </row>
    <row r="33" spans="1:13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51</v>
      </c>
      <c r="B34" s="4">
        <f t="shared" ref="B34:G34" si="6">+B32+B21+B13</f>
        <v>13828087.790272728</v>
      </c>
      <c r="C34" s="4">
        <f t="shared" si="6"/>
        <v>13044950.647842728</v>
      </c>
      <c r="D34" s="4">
        <f t="shared" si="6"/>
        <v>12755168.410642726</v>
      </c>
      <c r="E34" s="4">
        <f t="shared" si="6"/>
        <v>13026646.409852728</v>
      </c>
      <c r="F34" s="4">
        <f t="shared" si="6"/>
        <v>12248255.396252729</v>
      </c>
      <c r="G34" s="4">
        <f t="shared" si="6"/>
        <v>12582525.585272731</v>
      </c>
      <c r="H34" s="4">
        <f t="shared" ref="H34:M34" si="7">+H32+H21+H13</f>
        <v>11098713.940932728</v>
      </c>
      <c r="I34" s="4">
        <f t="shared" si="7"/>
        <v>11187695.256322727</v>
      </c>
      <c r="J34" s="4">
        <f t="shared" si="7"/>
        <v>10763821.398751047</v>
      </c>
      <c r="K34" s="4">
        <f t="shared" si="7"/>
        <v>10587736.213315088</v>
      </c>
      <c r="L34" s="4">
        <f t="shared" si="7"/>
        <v>10157775.344051825</v>
      </c>
      <c r="M34" s="4">
        <f t="shared" si="7"/>
        <v>9844318.3887287155</v>
      </c>
    </row>
    <row r="35" spans="1:13" x14ac:dyDescent="0.25">
      <c r="A35" t="s">
        <v>30</v>
      </c>
      <c r="B35"/>
      <c r="C35"/>
    </row>
    <row r="37" spans="1:13" x14ac:dyDescent="0.25"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5"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5"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25"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5"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5"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5"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25"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4:13" x14ac:dyDescent="0.25"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4:13" x14ac:dyDescent="0.25"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4:13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4:13" x14ac:dyDescent="0.25"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4:13" x14ac:dyDescent="0.25"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4:13" x14ac:dyDescent="0.25"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4:13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4:13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4:13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4:13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4:13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4:13" x14ac:dyDescent="0.25"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4:13" x14ac:dyDescent="0.25"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4:13" x14ac:dyDescent="0.25"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4:13" x14ac:dyDescent="0.25"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4:13" x14ac:dyDescent="0.25"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4:13" x14ac:dyDescent="0.25">
      <c r="D65" s="5"/>
      <c r="E65" s="5"/>
      <c r="F65" s="5"/>
      <c r="G65" s="5"/>
      <c r="H65" s="5"/>
      <c r="I65" s="5"/>
      <c r="J65" s="5"/>
      <c r="K65" s="5"/>
      <c r="L65" s="5"/>
      <c r="M65" s="5"/>
    </row>
  </sheetData>
  <pageMargins left="0.78740157499999996" right="0.78740157499999996" top="0.984251969" bottom="0.984251969" header="0.4921259845" footer="0.49212598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62.42578125" style="8" customWidth="1"/>
    <col min="2" max="3" width="8.28515625" style="8" customWidth="1"/>
    <col min="4" max="9" width="8.28515625" bestFit="1" customWidth="1"/>
    <col min="260" max="260" width="62.42578125" customWidth="1"/>
    <col min="261" max="265" width="8.28515625" bestFit="1" customWidth="1"/>
    <col min="516" max="516" width="62.42578125" customWidth="1"/>
    <col min="517" max="521" width="8.28515625" bestFit="1" customWidth="1"/>
    <col min="772" max="772" width="62.42578125" customWidth="1"/>
    <col min="773" max="777" width="8.28515625" bestFit="1" customWidth="1"/>
    <col min="1028" max="1028" width="62.42578125" customWidth="1"/>
    <col min="1029" max="1033" width="8.28515625" bestFit="1" customWidth="1"/>
    <col min="1284" max="1284" width="62.42578125" customWidth="1"/>
    <col min="1285" max="1289" width="8.28515625" bestFit="1" customWidth="1"/>
    <col min="1540" max="1540" width="62.42578125" customWidth="1"/>
    <col min="1541" max="1545" width="8.28515625" bestFit="1" customWidth="1"/>
    <col min="1796" max="1796" width="62.42578125" customWidth="1"/>
    <col min="1797" max="1801" width="8.28515625" bestFit="1" customWidth="1"/>
    <col min="2052" max="2052" width="62.42578125" customWidth="1"/>
    <col min="2053" max="2057" width="8.28515625" bestFit="1" customWidth="1"/>
    <col min="2308" max="2308" width="62.42578125" customWidth="1"/>
    <col min="2309" max="2313" width="8.28515625" bestFit="1" customWidth="1"/>
    <col min="2564" max="2564" width="62.42578125" customWidth="1"/>
    <col min="2565" max="2569" width="8.28515625" bestFit="1" customWidth="1"/>
    <col min="2820" max="2820" width="62.42578125" customWidth="1"/>
    <col min="2821" max="2825" width="8.28515625" bestFit="1" customWidth="1"/>
    <col min="3076" max="3076" width="62.42578125" customWidth="1"/>
    <col min="3077" max="3081" width="8.28515625" bestFit="1" customWidth="1"/>
    <col min="3332" max="3332" width="62.42578125" customWidth="1"/>
    <col min="3333" max="3337" width="8.28515625" bestFit="1" customWidth="1"/>
    <col min="3588" max="3588" width="62.42578125" customWidth="1"/>
    <col min="3589" max="3593" width="8.28515625" bestFit="1" customWidth="1"/>
    <col min="3844" max="3844" width="62.42578125" customWidth="1"/>
    <col min="3845" max="3849" width="8.28515625" bestFit="1" customWidth="1"/>
    <col min="4100" max="4100" width="62.42578125" customWidth="1"/>
    <col min="4101" max="4105" width="8.28515625" bestFit="1" customWidth="1"/>
    <col min="4356" max="4356" width="62.42578125" customWidth="1"/>
    <col min="4357" max="4361" width="8.28515625" bestFit="1" customWidth="1"/>
    <col min="4612" max="4612" width="62.42578125" customWidth="1"/>
    <col min="4613" max="4617" width="8.28515625" bestFit="1" customWidth="1"/>
    <col min="4868" max="4868" width="62.42578125" customWidth="1"/>
    <col min="4869" max="4873" width="8.28515625" bestFit="1" customWidth="1"/>
    <col min="5124" max="5124" width="62.42578125" customWidth="1"/>
    <col min="5125" max="5129" width="8.28515625" bestFit="1" customWidth="1"/>
    <col min="5380" max="5380" width="62.42578125" customWidth="1"/>
    <col min="5381" max="5385" width="8.28515625" bestFit="1" customWidth="1"/>
    <col min="5636" max="5636" width="62.42578125" customWidth="1"/>
    <col min="5637" max="5641" width="8.28515625" bestFit="1" customWidth="1"/>
    <col min="5892" max="5892" width="62.42578125" customWidth="1"/>
    <col min="5893" max="5897" width="8.28515625" bestFit="1" customWidth="1"/>
    <col min="6148" max="6148" width="62.42578125" customWidth="1"/>
    <col min="6149" max="6153" width="8.28515625" bestFit="1" customWidth="1"/>
    <col min="6404" max="6404" width="62.42578125" customWidth="1"/>
    <col min="6405" max="6409" width="8.28515625" bestFit="1" customWidth="1"/>
    <col min="6660" max="6660" width="62.42578125" customWidth="1"/>
    <col min="6661" max="6665" width="8.28515625" bestFit="1" customWidth="1"/>
    <col min="6916" max="6916" width="62.42578125" customWidth="1"/>
    <col min="6917" max="6921" width="8.28515625" bestFit="1" customWidth="1"/>
    <col min="7172" max="7172" width="62.42578125" customWidth="1"/>
    <col min="7173" max="7177" width="8.28515625" bestFit="1" customWidth="1"/>
    <col min="7428" max="7428" width="62.42578125" customWidth="1"/>
    <col min="7429" max="7433" width="8.28515625" bestFit="1" customWidth="1"/>
    <col min="7684" max="7684" width="62.42578125" customWidth="1"/>
    <col min="7685" max="7689" width="8.28515625" bestFit="1" customWidth="1"/>
    <col min="7940" max="7940" width="62.42578125" customWidth="1"/>
    <col min="7941" max="7945" width="8.28515625" bestFit="1" customWidth="1"/>
    <col min="8196" max="8196" width="62.42578125" customWidth="1"/>
    <col min="8197" max="8201" width="8.28515625" bestFit="1" customWidth="1"/>
    <col min="8452" max="8452" width="62.42578125" customWidth="1"/>
    <col min="8453" max="8457" width="8.28515625" bestFit="1" customWidth="1"/>
    <col min="8708" max="8708" width="62.42578125" customWidth="1"/>
    <col min="8709" max="8713" width="8.28515625" bestFit="1" customWidth="1"/>
    <col min="8964" max="8964" width="62.42578125" customWidth="1"/>
    <col min="8965" max="8969" width="8.28515625" bestFit="1" customWidth="1"/>
    <col min="9220" max="9220" width="62.42578125" customWidth="1"/>
    <col min="9221" max="9225" width="8.28515625" bestFit="1" customWidth="1"/>
    <col min="9476" max="9476" width="62.42578125" customWidth="1"/>
    <col min="9477" max="9481" width="8.28515625" bestFit="1" customWidth="1"/>
    <col min="9732" max="9732" width="62.42578125" customWidth="1"/>
    <col min="9733" max="9737" width="8.28515625" bestFit="1" customWidth="1"/>
    <col min="9988" max="9988" width="62.42578125" customWidth="1"/>
    <col min="9989" max="9993" width="8.28515625" bestFit="1" customWidth="1"/>
    <col min="10244" max="10244" width="62.42578125" customWidth="1"/>
    <col min="10245" max="10249" width="8.28515625" bestFit="1" customWidth="1"/>
    <col min="10500" max="10500" width="62.42578125" customWidth="1"/>
    <col min="10501" max="10505" width="8.28515625" bestFit="1" customWidth="1"/>
    <col min="10756" max="10756" width="62.42578125" customWidth="1"/>
    <col min="10757" max="10761" width="8.28515625" bestFit="1" customWidth="1"/>
    <col min="11012" max="11012" width="62.42578125" customWidth="1"/>
    <col min="11013" max="11017" width="8.28515625" bestFit="1" customWidth="1"/>
    <col min="11268" max="11268" width="62.42578125" customWidth="1"/>
    <col min="11269" max="11273" width="8.28515625" bestFit="1" customWidth="1"/>
    <col min="11524" max="11524" width="62.42578125" customWidth="1"/>
    <col min="11525" max="11529" width="8.28515625" bestFit="1" customWidth="1"/>
    <col min="11780" max="11780" width="62.42578125" customWidth="1"/>
    <col min="11781" max="11785" width="8.28515625" bestFit="1" customWidth="1"/>
    <col min="12036" max="12036" width="62.42578125" customWidth="1"/>
    <col min="12037" max="12041" width="8.28515625" bestFit="1" customWidth="1"/>
    <col min="12292" max="12292" width="62.42578125" customWidth="1"/>
    <col min="12293" max="12297" width="8.28515625" bestFit="1" customWidth="1"/>
    <col min="12548" max="12548" width="62.42578125" customWidth="1"/>
    <col min="12549" max="12553" width="8.28515625" bestFit="1" customWidth="1"/>
    <col min="12804" max="12804" width="62.42578125" customWidth="1"/>
    <col min="12805" max="12809" width="8.28515625" bestFit="1" customWidth="1"/>
    <col min="13060" max="13060" width="62.42578125" customWidth="1"/>
    <col min="13061" max="13065" width="8.28515625" bestFit="1" customWidth="1"/>
    <col min="13316" max="13316" width="62.42578125" customWidth="1"/>
    <col min="13317" max="13321" width="8.28515625" bestFit="1" customWidth="1"/>
    <col min="13572" max="13572" width="62.42578125" customWidth="1"/>
    <col min="13573" max="13577" width="8.28515625" bestFit="1" customWidth="1"/>
    <col min="13828" max="13828" width="62.42578125" customWidth="1"/>
    <col min="13829" max="13833" width="8.28515625" bestFit="1" customWidth="1"/>
    <col min="14084" max="14084" width="62.42578125" customWidth="1"/>
    <col min="14085" max="14089" width="8.28515625" bestFit="1" customWidth="1"/>
    <col min="14340" max="14340" width="62.42578125" customWidth="1"/>
    <col min="14341" max="14345" width="8.28515625" bestFit="1" customWidth="1"/>
    <col min="14596" max="14596" width="62.42578125" customWidth="1"/>
    <col min="14597" max="14601" width="8.28515625" bestFit="1" customWidth="1"/>
    <col min="14852" max="14852" width="62.42578125" customWidth="1"/>
    <col min="14853" max="14857" width="8.28515625" bestFit="1" customWidth="1"/>
    <col min="15108" max="15108" width="62.42578125" customWidth="1"/>
    <col min="15109" max="15113" width="8.28515625" bestFit="1" customWidth="1"/>
    <col min="15364" max="15364" width="62.42578125" customWidth="1"/>
    <col min="15365" max="15369" width="8.28515625" bestFit="1" customWidth="1"/>
    <col min="15620" max="15620" width="62.42578125" customWidth="1"/>
    <col min="15621" max="15625" width="8.28515625" bestFit="1" customWidth="1"/>
    <col min="15876" max="15876" width="62.42578125" customWidth="1"/>
    <col min="15877" max="15881" width="8.28515625" bestFit="1" customWidth="1"/>
    <col min="16132" max="16132" width="62.42578125" customWidth="1"/>
    <col min="16133" max="16137" width="8.28515625" bestFit="1" customWidth="1"/>
  </cols>
  <sheetData>
    <row r="1" spans="1:9" x14ac:dyDescent="0.25">
      <c r="A1" s="15" t="s">
        <v>72</v>
      </c>
      <c r="B1" s="16" t="s">
        <v>123</v>
      </c>
      <c r="C1" s="16" t="s">
        <v>119</v>
      </c>
      <c r="D1" s="16" t="s">
        <v>117</v>
      </c>
      <c r="E1" s="16" t="s">
        <v>1</v>
      </c>
      <c r="F1" s="16" t="s">
        <v>2</v>
      </c>
      <c r="G1" s="16" t="s">
        <v>34</v>
      </c>
      <c r="H1" s="16" t="s">
        <v>4</v>
      </c>
      <c r="I1" s="16" t="s">
        <v>5</v>
      </c>
    </row>
    <row r="2" spans="1:9" x14ac:dyDescent="0.25">
      <c r="A2" s="2" t="s">
        <v>10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2" t="s">
        <v>73</v>
      </c>
      <c r="B4" s="4">
        <v>197261</v>
      </c>
      <c r="C4" s="4">
        <v>202264</v>
      </c>
      <c r="D4" s="4">
        <v>49244</v>
      </c>
      <c r="E4" s="4">
        <v>167599</v>
      </c>
      <c r="F4" s="4">
        <v>82975</v>
      </c>
      <c r="G4" s="4">
        <v>423677.97022000025</v>
      </c>
      <c r="H4" s="4">
        <v>176384.02977999975</v>
      </c>
      <c r="I4" s="4">
        <v>101130</v>
      </c>
    </row>
    <row r="5" spans="1:9" x14ac:dyDescent="0.25">
      <c r="A5" s="2"/>
      <c r="B5" s="3"/>
      <c r="C5" s="3"/>
      <c r="D5" s="3"/>
      <c r="E5" s="3"/>
      <c r="F5" s="3"/>
      <c r="G5" s="3"/>
      <c r="H5" s="3"/>
      <c r="I5" s="3"/>
    </row>
    <row r="6" spans="1:9" x14ac:dyDescent="0.25">
      <c r="A6" s="2" t="s">
        <v>74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2" t="s">
        <v>75</v>
      </c>
      <c r="B7" s="4">
        <v>309409</v>
      </c>
      <c r="C7" s="4">
        <v>272613</v>
      </c>
      <c r="D7" s="4">
        <v>281567</v>
      </c>
      <c r="E7" s="4">
        <v>285238</v>
      </c>
      <c r="F7" s="4">
        <v>237818</v>
      </c>
      <c r="G7" s="4">
        <v>283526.59643000003</v>
      </c>
      <c r="H7" s="4">
        <v>265709.40356999997</v>
      </c>
      <c r="I7" s="4">
        <v>253979</v>
      </c>
    </row>
    <row r="8" spans="1:9" x14ac:dyDescent="0.25">
      <c r="A8" s="2" t="s">
        <v>76</v>
      </c>
      <c r="B8" s="4">
        <v>5107</v>
      </c>
      <c r="C8" s="4">
        <v>4973</v>
      </c>
      <c r="D8" s="4">
        <v>4533</v>
      </c>
      <c r="E8" s="4">
        <v>3477</v>
      </c>
      <c r="F8" s="4">
        <v>3224</v>
      </c>
      <c r="G8" s="4">
        <v>3766</v>
      </c>
      <c r="H8" s="4">
        <v>3320</v>
      </c>
      <c r="I8" s="4">
        <v>3130</v>
      </c>
    </row>
    <row r="9" spans="1:9" x14ac:dyDescent="0.25">
      <c r="A9" s="2" t="s">
        <v>77</v>
      </c>
      <c r="B9" s="4">
        <v>657</v>
      </c>
      <c r="C9" s="4">
        <v>1260</v>
      </c>
      <c r="D9" s="4">
        <v>1226</v>
      </c>
      <c r="E9" s="4">
        <v>1192</v>
      </c>
      <c r="F9" s="4">
        <v>-4097</v>
      </c>
      <c r="G9" s="4">
        <v>8043</v>
      </c>
      <c r="H9" s="4">
        <v>904</v>
      </c>
      <c r="I9" s="4">
        <v>883</v>
      </c>
    </row>
    <row r="10" spans="1:9" x14ac:dyDescent="0.25">
      <c r="A10" s="2" t="s">
        <v>78</v>
      </c>
      <c r="B10" s="4">
        <v>693</v>
      </c>
      <c r="C10" s="4">
        <v>1662</v>
      </c>
      <c r="D10" s="4">
        <v>233</v>
      </c>
      <c r="E10" s="4">
        <v>992</v>
      </c>
      <c r="F10" s="4">
        <v>7883</v>
      </c>
      <c r="G10" s="4">
        <v>32739</v>
      </c>
      <c r="H10" s="4">
        <v>566</v>
      </c>
      <c r="I10" s="4">
        <v>5932</v>
      </c>
    </row>
    <row r="11" spans="1:9" x14ac:dyDescent="0.25">
      <c r="A11" s="2" t="s">
        <v>79</v>
      </c>
      <c r="B11" s="4">
        <v>24809</v>
      </c>
      <c r="C11" s="4">
        <v>3243</v>
      </c>
      <c r="D11" s="4">
        <v>2976</v>
      </c>
      <c r="E11" s="4">
        <v>3084</v>
      </c>
      <c r="F11" s="4">
        <v>14291</v>
      </c>
      <c r="G11" s="4">
        <v>-4201</v>
      </c>
      <c r="H11" s="4">
        <v>-4026</v>
      </c>
      <c r="I11" s="4">
        <v>-2172</v>
      </c>
    </row>
    <row r="12" spans="1:9" x14ac:dyDescent="0.25">
      <c r="A12" s="2" t="s">
        <v>80</v>
      </c>
      <c r="B12" s="4">
        <v>-8242</v>
      </c>
      <c r="C12" s="4">
        <v>2732</v>
      </c>
      <c r="D12" s="4">
        <v>-2610</v>
      </c>
      <c r="E12" s="4">
        <v>23200</v>
      </c>
      <c r="F12" s="4">
        <v>-432</v>
      </c>
      <c r="G12" s="4">
        <v>68</v>
      </c>
      <c r="H12" s="4">
        <v>1222</v>
      </c>
      <c r="I12" s="4">
        <v>-1443</v>
      </c>
    </row>
    <row r="13" spans="1:9" x14ac:dyDescent="0.25">
      <c r="A13" s="2" t="s">
        <v>81</v>
      </c>
      <c r="B13" s="4">
        <v>9645</v>
      </c>
      <c r="C13" s="4">
        <v>1740</v>
      </c>
      <c r="D13" s="4">
        <v>-85</v>
      </c>
      <c r="E13" s="4">
        <v>180</v>
      </c>
      <c r="F13" s="4">
        <v>854</v>
      </c>
      <c r="G13" s="4">
        <v>-1079</v>
      </c>
      <c r="H13" s="4">
        <v>170</v>
      </c>
      <c r="I13" s="4">
        <v>794</v>
      </c>
    </row>
    <row r="14" spans="1:9" x14ac:dyDescent="0.25">
      <c r="A14" s="2" t="s">
        <v>82</v>
      </c>
      <c r="B14" s="4">
        <v>4175</v>
      </c>
      <c r="C14" s="4">
        <v>-717</v>
      </c>
      <c r="D14" s="4">
        <v>0</v>
      </c>
      <c r="E14" s="4">
        <v>-1198</v>
      </c>
      <c r="F14" s="4">
        <v>0</v>
      </c>
      <c r="G14" s="4">
        <v>-2964</v>
      </c>
      <c r="H14" s="4">
        <v>0</v>
      </c>
      <c r="I14" s="4">
        <v>-3540</v>
      </c>
    </row>
    <row r="15" spans="1:9" x14ac:dyDescent="0.25">
      <c r="A15" s="2" t="s">
        <v>83</v>
      </c>
      <c r="B15" s="4">
        <v>14004</v>
      </c>
      <c r="C15" s="4">
        <v>15207</v>
      </c>
      <c r="D15" s="4">
        <v>17829</v>
      </c>
      <c r="E15" s="4">
        <v>12475</v>
      </c>
      <c r="F15" s="4">
        <v>15673</v>
      </c>
      <c r="G15" s="4">
        <v>20019</v>
      </c>
      <c r="H15" s="4">
        <v>16264</v>
      </c>
      <c r="I15" s="4">
        <v>14790</v>
      </c>
    </row>
    <row r="16" spans="1:9" x14ac:dyDescent="0.25">
      <c r="A16" s="2" t="s">
        <v>84</v>
      </c>
      <c r="B16" s="4">
        <v>1296</v>
      </c>
      <c r="C16" s="4">
        <v>1575</v>
      </c>
      <c r="D16" s="4">
        <v>991</v>
      </c>
      <c r="E16" s="4">
        <v>714</v>
      </c>
      <c r="F16" s="4">
        <v>728</v>
      </c>
      <c r="G16" s="4">
        <v>646</v>
      </c>
      <c r="H16" s="4">
        <v>735</v>
      </c>
      <c r="I16" s="4">
        <v>608</v>
      </c>
    </row>
    <row r="17" spans="1:9" x14ac:dyDescent="0.25">
      <c r="A17" s="2" t="s">
        <v>121</v>
      </c>
      <c r="B17" s="4">
        <v>6840</v>
      </c>
      <c r="C17" s="4">
        <v>1027</v>
      </c>
      <c r="D17" s="4"/>
      <c r="E17" s="4"/>
      <c r="F17" s="4"/>
      <c r="G17" s="4"/>
      <c r="H17" s="4"/>
      <c r="I17" s="4"/>
    </row>
    <row r="18" spans="1:9" x14ac:dyDescent="0.25">
      <c r="A18" s="2" t="s">
        <v>85</v>
      </c>
      <c r="B18" s="4">
        <v>61899</v>
      </c>
      <c r="C18" s="4">
        <v>57367</v>
      </c>
      <c r="D18" s="4">
        <v>55192</v>
      </c>
      <c r="E18" s="4">
        <v>53561</v>
      </c>
      <c r="F18" s="4">
        <v>134167</v>
      </c>
      <c r="G18" s="4">
        <v>28161</v>
      </c>
      <c r="H18" s="4">
        <v>26891</v>
      </c>
      <c r="I18" s="4">
        <v>26881</v>
      </c>
    </row>
    <row r="19" spans="1:9" x14ac:dyDescent="0.25">
      <c r="A19" s="2" t="s">
        <v>86</v>
      </c>
      <c r="B19" s="4">
        <v>0</v>
      </c>
      <c r="C19" s="4">
        <v>0</v>
      </c>
      <c r="D19" s="4">
        <v>0</v>
      </c>
      <c r="E19" s="4">
        <v>0</v>
      </c>
      <c r="F19" s="4">
        <v>2407</v>
      </c>
      <c r="G19" s="4">
        <v>-350397</v>
      </c>
      <c r="H19" s="4">
        <v>0</v>
      </c>
      <c r="I19" s="4">
        <v>0</v>
      </c>
    </row>
    <row r="20" spans="1:9" x14ac:dyDescent="0.25">
      <c r="A20" t="s">
        <v>118</v>
      </c>
      <c r="B20" s="21">
        <v>0</v>
      </c>
      <c r="C20" s="4">
        <v>29</v>
      </c>
      <c r="D20" s="4">
        <v>-29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25">
      <c r="A21" s="2"/>
      <c r="B21" s="9">
        <f>SUM(B7:B20)+B4</f>
        <v>627553</v>
      </c>
      <c r="C21" s="9">
        <f>SUM(C7:C20)+C4</f>
        <v>564975</v>
      </c>
      <c r="D21" s="9">
        <f>SUM(D7:D20)+D4</f>
        <v>411067</v>
      </c>
      <c r="E21" s="9">
        <f t="shared" ref="E21:I21" si="0">SUM(E7:E20)+E4</f>
        <v>550514</v>
      </c>
      <c r="F21" s="9">
        <f t="shared" si="0"/>
        <v>495491</v>
      </c>
      <c r="G21" s="9">
        <f t="shared" si="0"/>
        <v>442005.56665000028</v>
      </c>
      <c r="H21" s="9">
        <f t="shared" si="0"/>
        <v>488139.43334999972</v>
      </c>
      <c r="I21" s="9">
        <f t="shared" si="0"/>
        <v>400972</v>
      </c>
    </row>
    <row r="22" spans="1:9" x14ac:dyDescent="0.25">
      <c r="A22" s="2" t="s">
        <v>87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2" t="s">
        <v>88</v>
      </c>
      <c r="B23" s="4">
        <v>-94661</v>
      </c>
      <c r="C23" s="4">
        <v>-237204</v>
      </c>
      <c r="D23" s="4">
        <v>161061</v>
      </c>
      <c r="E23" s="4">
        <v>-207091</v>
      </c>
      <c r="F23" s="4">
        <v>12240</v>
      </c>
      <c r="G23" s="4">
        <v>-72574</v>
      </c>
      <c r="H23" s="4">
        <v>-10360</v>
      </c>
      <c r="I23" s="4">
        <v>-180140</v>
      </c>
    </row>
    <row r="24" spans="1:9" x14ac:dyDescent="0.25">
      <c r="A24" s="2" t="s">
        <v>39</v>
      </c>
      <c r="B24" s="4">
        <v>-290490</v>
      </c>
      <c r="C24" s="4">
        <v>185228</v>
      </c>
      <c r="D24" s="4">
        <v>-179298</v>
      </c>
      <c r="E24" s="4">
        <v>-104540</v>
      </c>
      <c r="F24" s="4">
        <v>-388669</v>
      </c>
      <c r="G24" s="4">
        <v>-357370</v>
      </c>
      <c r="H24" s="4">
        <v>-9371</v>
      </c>
      <c r="I24" s="4">
        <v>80480</v>
      </c>
    </row>
    <row r="25" spans="1:9" x14ac:dyDescent="0.25">
      <c r="A25" s="2" t="s">
        <v>89</v>
      </c>
      <c r="B25" s="4">
        <v>2092</v>
      </c>
      <c r="C25" s="4">
        <v>78051</v>
      </c>
      <c r="D25" s="4">
        <v>-15539</v>
      </c>
      <c r="E25" s="4">
        <v>-7482</v>
      </c>
      <c r="F25" s="4">
        <v>51791</v>
      </c>
      <c r="G25" s="4">
        <v>117553</v>
      </c>
      <c r="H25" s="4">
        <v>9394</v>
      </c>
      <c r="I25" s="4">
        <v>-48431</v>
      </c>
    </row>
    <row r="26" spans="1:9" x14ac:dyDescent="0.25">
      <c r="A26" s="2" t="s">
        <v>90</v>
      </c>
      <c r="B26" s="4">
        <v>-29374</v>
      </c>
      <c r="C26" s="4">
        <v>-43494</v>
      </c>
      <c r="D26" s="4">
        <v>-6980</v>
      </c>
      <c r="E26" s="4">
        <v>-4090</v>
      </c>
      <c r="F26" s="4">
        <v>-30476</v>
      </c>
      <c r="G26" s="4">
        <v>-328618</v>
      </c>
      <c r="H26" s="4">
        <v>-4143</v>
      </c>
      <c r="I26" s="4">
        <v>-6852</v>
      </c>
    </row>
    <row r="27" spans="1:9" x14ac:dyDescent="0.25">
      <c r="A27" s="2" t="s">
        <v>53</v>
      </c>
      <c r="B27" s="4">
        <v>763646</v>
      </c>
      <c r="C27" s="4">
        <v>111442</v>
      </c>
      <c r="D27" s="4">
        <v>-553015</v>
      </c>
      <c r="E27" s="4">
        <v>133961</v>
      </c>
      <c r="F27" s="4">
        <v>371197</v>
      </c>
      <c r="G27" s="4">
        <v>272866</v>
      </c>
      <c r="H27" s="4">
        <v>-61636</v>
      </c>
      <c r="I27" s="4">
        <v>-117235</v>
      </c>
    </row>
    <row r="28" spans="1:9" x14ac:dyDescent="0.25">
      <c r="A28" s="2" t="s">
        <v>91</v>
      </c>
      <c r="B28" s="4">
        <v>-100110</v>
      </c>
      <c r="C28" s="4">
        <v>-6158</v>
      </c>
      <c r="D28" s="4">
        <v>121909</v>
      </c>
      <c r="E28" s="4">
        <v>-3155</v>
      </c>
      <c r="F28" s="4">
        <v>-49531</v>
      </c>
      <c r="G28" s="4">
        <v>33535</v>
      </c>
      <c r="H28" s="4">
        <v>59139</v>
      </c>
      <c r="I28" s="4">
        <v>2300</v>
      </c>
    </row>
    <row r="29" spans="1:9" x14ac:dyDescent="0.25">
      <c r="A29" s="2" t="s">
        <v>92</v>
      </c>
      <c r="B29" s="4">
        <v>5884</v>
      </c>
      <c r="C29" s="4">
        <v>-20663</v>
      </c>
      <c r="D29" s="4">
        <v>-36496</v>
      </c>
      <c r="E29" s="4">
        <v>39469</v>
      </c>
      <c r="F29" s="4">
        <v>-35760</v>
      </c>
      <c r="G29" s="4">
        <v>-3898</v>
      </c>
      <c r="H29" s="4">
        <v>-13179</v>
      </c>
      <c r="I29" s="4">
        <v>27395</v>
      </c>
    </row>
    <row r="30" spans="1:9" x14ac:dyDescent="0.25">
      <c r="A30" s="2" t="s">
        <v>62</v>
      </c>
      <c r="B30" s="4">
        <v>37668</v>
      </c>
      <c r="C30" s="4">
        <v>-2463</v>
      </c>
      <c r="D30" s="4">
        <v>10932</v>
      </c>
      <c r="E30" s="4">
        <v>3069</v>
      </c>
      <c r="F30" s="4">
        <v>4972</v>
      </c>
      <c r="G30" s="4">
        <v>21637</v>
      </c>
      <c r="H30" s="4">
        <v>-10933</v>
      </c>
      <c r="I30" s="4">
        <v>-6117</v>
      </c>
    </row>
    <row r="31" spans="1:9" x14ac:dyDescent="0.25">
      <c r="A31" s="2" t="s">
        <v>93</v>
      </c>
      <c r="B31" s="4">
        <v>4621</v>
      </c>
      <c r="C31" s="4">
        <v>4020</v>
      </c>
      <c r="D31" s="4">
        <v>1228</v>
      </c>
      <c r="E31" s="4">
        <v>-1361</v>
      </c>
      <c r="F31" s="4">
        <v>4084</v>
      </c>
      <c r="G31" s="4">
        <v>3419</v>
      </c>
      <c r="H31" s="4">
        <v>2373</v>
      </c>
      <c r="I31" s="4">
        <v>-27714</v>
      </c>
    </row>
    <row r="32" spans="1:9" x14ac:dyDescent="0.25">
      <c r="A32" s="1" t="s">
        <v>94</v>
      </c>
      <c r="B32" s="9">
        <f t="shared" ref="B32:I32" si="1">SUM(B23:B31)+B21</f>
        <v>926829</v>
      </c>
      <c r="C32" s="9">
        <f t="shared" si="1"/>
        <v>633734</v>
      </c>
      <c r="D32" s="9">
        <f t="shared" si="1"/>
        <v>-85131</v>
      </c>
      <c r="E32" s="9">
        <f t="shared" si="1"/>
        <v>399294</v>
      </c>
      <c r="F32" s="9">
        <f t="shared" si="1"/>
        <v>435339</v>
      </c>
      <c r="G32" s="9">
        <f t="shared" si="1"/>
        <v>128555.56665000028</v>
      </c>
      <c r="H32" s="9">
        <f t="shared" si="1"/>
        <v>449423.43334999972</v>
      </c>
      <c r="I32" s="9">
        <f t="shared" si="1"/>
        <v>124658</v>
      </c>
    </row>
    <row r="33" spans="1:9" x14ac:dyDescent="0.25">
      <c r="A33" s="2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2" t="s">
        <v>95</v>
      </c>
      <c r="B34" s="4">
        <v>-10044</v>
      </c>
      <c r="C34" s="4">
        <v>-5419</v>
      </c>
      <c r="D34" s="4">
        <v>-17809</v>
      </c>
      <c r="E34" s="4">
        <v>-6812</v>
      </c>
      <c r="F34" s="4">
        <v>-26984</v>
      </c>
      <c r="G34" s="4">
        <v>-9776</v>
      </c>
      <c r="H34" s="4">
        <v>-23103</v>
      </c>
      <c r="I34" s="4">
        <v>-2270</v>
      </c>
    </row>
    <row r="35" spans="1:9" x14ac:dyDescent="0.25">
      <c r="A35" s="2" t="s">
        <v>96</v>
      </c>
      <c r="B35" s="4">
        <v>-107602</v>
      </c>
      <c r="C35" s="4">
        <v>-6769</v>
      </c>
      <c r="D35" s="4">
        <v>-43064</v>
      </c>
      <c r="E35" s="4">
        <v>-44006</v>
      </c>
      <c r="F35" s="4">
        <v>-56</v>
      </c>
      <c r="G35" s="4">
        <v>-64708</v>
      </c>
      <c r="H35" s="4">
        <v>-25997</v>
      </c>
      <c r="I35" s="4">
        <v>-20382</v>
      </c>
    </row>
    <row r="36" spans="1:9" x14ac:dyDescent="0.25">
      <c r="A36" s="2" t="s">
        <v>97</v>
      </c>
      <c r="B36" s="4">
        <v>-61899</v>
      </c>
      <c r="C36" s="4">
        <v>-57367</v>
      </c>
      <c r="D36" s="4">
        <v>-55192</v>
      </c>
      <c r="E36" s="4">
        <v>-53561</v>
      </c>
      <c r="F36" s="4">
        <v>-134167</v>
      </c>
      <c r="G36" s="4">
        <v>-28161</v>
      </c>
      <c r="H36" s="4">
        <v>-26891</v>
      </c>
      <c r="I36" s="4">
        <v>-26881</v>
      </c>
    </row>
    <row r="37" spans="1:9" ht="15" customHeight="1" x14ac:dyDescent="0.25">
      <c r="A37" s="1" t="s">
        <v>98</v>
      </c>
      <c r="B37" s="9">
        <f t="shared" ref="B37:I37" si="2">SUM(B34:B36)+B32</f>
        <v>747284</v>
      </c>
      <c r="C37" s="9">
        <f t="shared" si="2"/>
        <v>564179</v>
      </c>
      <c r="D37" s="9">
        <f t="shared" si="2"/>
        <v>-201196</v>
      </c>
      <c r="E37" s="9">
        <f t="shared" si="2"/>
        <v>294915</v>
      </c>
      <c r="F37" s="9">
        <f t="shared" si="2"/>
        <v>274132</v>
      </c>
      <c r="G37" s="9">
        <f t="shared" si="2"/>
        <v>25910.566650000284</v>
      </c>
      <c r="H37" s="9">
        <f t="shared" si="2"/>
        <v>373432.43334999972</v>
      </c>
      <c r="I37" s="9">
        <f t="shared" si="2"/>
        <v>75125</v>
      </c>
    </row>
    <row r="38" spans="1:9" ht="15" customHeight="1" x14ac:dyDescent="0.25">
      <c r="A38" s="1"/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s="2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2" t="s">
        <v>99</v>
      </c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t="s">
        <v>100</v>
      </c>
      <c r="B41" s="21">
        <v>0</v>
      </c>
      <c r="C41" s="4">
        <v>0</v>
      </c>
      <c r="D41" s="4">
        <v>0</v>
      </c>
      <c r="E41" s="4">
        <v>0</v>
      </c>
      <c r="F41" s="4">
        <v>1</v>
      </c>
      <c r="G41" s="4">
        <v>283685</v>
      </c>
      <c r="H41" s="4">
        <v>0</v>
      </c>
      <c r="I41" s="4">
        <v>0</v>
      </c>
    </row>
    <row r="42" spans="1:9" x14ac:dyDescent="0.25">
      <c r="A42" s="2" t="s">
        <v>101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25">
      <c r="A43" s="2" t="s">
        <v>102</v>
      </c>
      <c r="B43" s="4">
        <v>-201733</v>
      </c>
      <c r="C43" s="4">
        <v>-187228</v>
      </c>
      <c r="D43" s="4">
        <v>-110397</v>
      </c>
      <c r="E43" s="4">
        <v>-177063</v>
      </c>
      <c r="F43" s="4">
        <v>194126.10182000001</v>
      </c>
      <c r="G43" s="4">
        <v>-143753.27840000001</v>
      </c>
      <c r="H43" s="4">
        <v>-162104.90419999999</v>
      </c>
      <c r="I43" s="4">
        <v>-174402.93273</v>
      </c>
    </row>
    <row r="44" spans="1:9" x14ac:dyDescent="0.25">
      <c r="A44" s="2" t="s">
        <v>103</v>
      </c>
      <c r="B44" s="4">
        <v>5348</v>
      </c>
      <c r="C44" s="4">
        <v>1292</v>
      </c>
      <c r="D44" s="4">
        <v>0</v>
      </c>
      <c r="E44" s="4">
        <v>8</v>
      </c>
      <c r="F44" s="4">
        <v>-218</v>
      </c>
      <c r="G44" s="4">
        <v>406</v>
      </c>
      <c r="H44" s="4">
        <v>50</v>
      </c>
      <c r="I44" s="4">
        <v>-17</v>
      </c>
    </row>
    <row r="45" spans="1:9" x14ac:dyDescent="0.25">
      <c r="A45" s="2" t="s">
        <v>104</v>
      </c>
      <c r="B45" s="4">
        <v>-3289</v>
      </c>
      <c r="C45" s="4">
        <v>3289</v>
      </c>
      <c r="D45" s="4">
        <v>0</v>
      </c>
      <c r="E45" s="4">
        <v>-3289</v>
      </c>
      <c r="F45" s="4">
        <v>0</v>
      </c>
      <c r="G45" s="4">
        <v>0</v>
      </c>
      <c r="H45" s="4">
        <v>0</v>
      </c>
      <c r="I45" s="4">
        <v>0</v>
      </c>
    </row>
    <row r="46" spans="1:9" x14ac:dyDescent="0.25">
      <c r="A46" s="2" t="s">
        <v>122</v>
      </c>
      <c r="B46" s="4">
        <v>1768</v>
      </c>
      <c r="C46" s="4">
        <v>-1803</v>
      </c>
      <c r="D46" s="4"/>
      <c r="E46" s="4"/>
      <c r="F46" s="4"/>
      <c r="G46" s="4"/>
      <c r="H46" s="4"/>
      <c r="I46" s="4"/>
    </row>
    <row r="47" spans="1:9" x14ac:dyDescent="0.25">
      <c r="A47" s="1" t="s">
        <v>105</v>
      </c>
      <c r="B47" s="9">
        <f>SUM(B41:B46)</f>
        <v>-197906</v>
      </c>
      <c r="C47" s="9">
        <f>SUM(C41:C46)</f>
        <v>-184450</v>
      </c>
      <c r="D47" s="9">
        <f t="shared" ref="D47:I47" si="3">SUM(D41:D45)</f>
        <v>-110397</v>
      </c>
      <c r="E47" s="9">
        <f t="shared" si="3"/>
        <v>-180344</v>
      </c>
      <c r="F47" s="9">
        <f t="shared" si="3"/>
        <v>193909.10182000001</v>
      </c>
      <c r="G47" s="9">
        <f t="shared" si="3"/>
        <v>140337.72159999999</v>
      </c>
      <c r="H47" s="9">
        <f t="shared" si="3"/>
        <v>-162054.90419999999</v>
      </c>
      <c r="I47" s="9">
        <f t="shared" si="3"/>
        <v>-174419.93273</v>
      </c>
    </row>
    <row r="48" spans="1:9" x14ac:dyDescent="0.25">
      <c r="A48" s="2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2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2" t="s">
        <v>106</v>
      </c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2" t="s">
        <v>107</v>
      </c>
      <c r="B51" s="4">
        <v>8417</v>
      </c>
      <c r="C51" s="4">
        <v>8379</v>
      </c>
      <c r="D51" s="4">
        <v>411599</v>
      </c>
      <c r="E51" s="4">
        <v>299821</v>
      </c>
      <c r="F51" s="4">
        <v>21866</v>
      </c>
      <c r="G51" s="4">
        <v>362367</v>
      </c>
      <c r="H51" s="4">
        <v>89170</v>
      </c>
      <c r="I51" s="4">
        <v>265244</v>
      </c>
    </row>
    <row r="52" spans="1:9" x14ac:dyDescent="0.25">
      <c r="A52" s="2" t="s">
        <v>108</v>
      </c>
      <c r="B52" s="4">
        <v>-92225</v>
      </c>
      <c r="C52" s="4">
        <v>-16158</v>
      </c>
      <c r="D52" s="4">
        <v>-97362</v>
      </c>
      <c r="E52" s="4">
        <v>-19500</v>
      </c>
      <c r="F52" s="4">
        <v>-122220</v>
      </c>
      <c r="G52" s="4">
        <v>-115553</v>
      </c>
      <c r="H52" s="4">
        <v>-181644</v>
      </c>
      <c r="I52" s="4">
        <v>-43234</v>
      </c>
    </row>
    <row r="53" spans="1:9" x14ac:dyDescent="0.25">
      <c r="A53" s="2" t="s">
        <v>109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</row>
    <row r="54" spans="1:9" x14ac:dyDescent="0.25">
      <c r="A54" s="2" t="s">
        <v>110</v>
      </c>
      <c r="B54" s="4">
        <v>-63432</v>
      </c>
      <c r="C54" s="4">
        <v>-19481</v>
      </c>
      <c r="D54" s="4">
        <v>-107020</v>
      </c>
      <c r="E54" s="4">
        <v>-585</v>
      </c>
      <c r="F54" s="4">
        <v>-92955</v>
      </c>
      <c r="G54" s="4">
        <v>-49</v>
      </c>
      <c r="H54" s="4">
        <v>-92378</v>
      </c>
      <c r="I54" s="4">
        <v>-1219</v>
      </c>
    </row>
    <row r="55" spans="1:9" x14ac:dyDescent="0.25">
      <c r="A55" s="2" t="s">
        <v>111</v>
      </c>
      <c r="B55" s="4">
        <v>-121987</v>
      </c>
      <c r="C55" s="4">
        <v>-18679.480809999979</v>
      </c>
      <c r="D55" s="4">
        <v>-162915.51918999999</v>
      </c>
      <c r="E55" s="4">
        <v>-159825</v>
      </c>
      <c r="F55" s="4">
        <v>-382187</v>
      </c>
      <c r="G55" s="4">
        <v>-151718</v>
      </c>
      <c r="H55" s="4">
        <v>-124735</v>
      </c>
      <c r="I55" s="4">
        <v>-119468</v>
      </c>
    </row>
    <row r="56" spans="1:9" x14ac:dyDescent="0.25">
      <c r="A56" s="1" t="s">
        <v>112</v>
      </c>
      <c r="B56" s="9">
        <f t="shared" ref="B56:I56" si="4">SUM(B51:B55)</f>
        <v>-269227</v>
      </c>
      <c r="C56" s="9">
        <f t="shared" si="4"/>
        <v>-45939.480809999979</v>
      </c>
      <c r="D56" s="9">
        <f t="shared" si="4"/>
        <v>44301.480810000008</v>
      </c>
      <c r="E56" s="9">
        <f t="shared" si="4"/>
        <v>119911</v>
      </c>
      <c r="F56" s="9">
        <f t="shared" si="4"/>
        <v>-575496</v>
      </c>
      <c r="G56" s="9">
        <f t="shared" si="4"/>
        <v>95047</v>
      </c>
      <c r="H56" s="9">
        <f t="shared" si="4"/>
        <v>-309587</v>
      </c>
      <c r="I56" s="9">
        <f t="shared" si="4"/>
        <v>101323</v>
      </c>
    </row>
    <row r="57" spans="1:9" x14ac:dyDescent="0.25">
      <c r="A57" s="2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2" t="s">
        <v>113</v>
      </c>
      <c r="B58" s="4">
        <f t="shared" ref="B58:I58" si="5">+B56+B47+B37</f>
        <v>280151</v>
      </c>
      <c r="C58" s="4">
        <f t="shared" si="5"/>
        <v>333789.51919000002</v>
      </c>
      <c r="D58" s="4">
        <f t="shared" si="5"/>
        <v>-267291.51919000002</v>
      </c>
      <c r="E58" s="4">
        <f t="shared" si="5"/>
        <v>234482</v>
      </c>
      <c r="F58" s="4">
        <f t="shared" si="5"/>
        <v>-107454.89818000002</v>
      </c>
      <c r="G58" s="4">
        <f t="shared" si="5"/>
        <v>261295.28825000027</v>
      </c>
      <c r="H58" s="4">
        <f t="shared" si="5"/>
        <v>-98209.470850000274</v>
      </c>
      <c r="I58" s="4">
        <f t="shared" si="5"/>
        <v>2028.0672699999996</v>
      </c>
    </row>
    <row r="59" spans="1:9" x14ac:dyDescent="0.25">
      <c r="A59" s="2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2" t="s">
        <v>114</v>
      </c>
      <c r="B60" s="10">
        <f>C62</f>
        <v>600207.61152764852</v>
      </c>
      <c r="C60" s="10">
        <f>D62</f>
        <v>266418.0923376485</v>
      </c>
      <c r="D60" s="10">
        <f>E62</f>
        <v>533709.61152764852</v>
      </c>
      <c r="E60" s="10">
        <f>F62</f>
        <v>299227.61152764858</v>
      </c>
      <c r="F60" s="10">
        <v>406682.5097076486</v>
      </c>
      <c r="G60" s="11">
        <v>145387.06842000142</v>
      </c>
      <c r="H60" s="11">
        <v>243595.91208000155</v>
      </c>
      <c r="I60" s="11">
        <v>241568</v>
      </c>
    </row>
    <row r="61" spans="1:9" x14ac:dyDescent="0.25">
      <c r="A61" s="2"/>
      <c r="B61" s="12"/>
      <c r="C61" s="12"/>
      <c r="D61" s="12"/>
      <c r="E61" s="12"/>
      <c r="F61" s="12"/>
      <c r="G61" s="12"/>
      <c r="H61" s="12"/>
      <c r="I61" s="13"/>
    </row>
    <row r="62" spans="1:9" x14ac:dyDescent="0.25">
      <c r="A62" s="2" t="s">
        <v>115</v>
      </c>
      <c r="B62" s="10">
        <f>+B60+B58</f>
        <v>880358.61152764852</v>
      </c>
      <c r="C62" s="10">
        <f>+C60+C58</f>
        <v>600207.61152764852</v>
      </c>
      <c r="D62" s="10">
        <f>+D60+D58</f>
        <v>266418.0923376485</v>
      </c>
      <c r="E62" s="10">
        <f>+E60+E58</f>
        <v>533709.61152764852</v>
      </c>
      <c r="F62" s="10">
        <f>+F60+F58</f>
        <v>299227.61152764858</v>
      </c>
      <c r="G62" s="10">
        <v>406682.5097076486</v>
      </c>
      <c r="H62" s="14">
        <v>145387.06842000142</v>
      </c>
      <c r="I62" s="10">
        <f>+I60+I58</f>
        <v>243596.06727</v>
      </c>
    </row>
    <row r="63" spans="1:9" x14ac:dyDescent="0.25">
      <c r="A63" t="s">
        <v>116</v>
      </c>
      <c r="B63"/>
      <c r="C63"/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DRE Ajustado</vt:lpstr>
      <vt:lpstr>DRE</vt:lpstr>
      <vt:lpstr>Ativo</vt:lpstr>
      <vt:lpstr>Passivo e Patrimonio Liquido</vt:lpstr>
      <vt:lpstr>Fluxo de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Silva Spricigo</dc:creator>
  <cp:lastModifiedBy>Igor Silva Spricigo</cp:lastModifiedBy>
  <dcterms:created xsi:type="dcterms:W3CDTF">2020-06-05T19:15:49Z</dcterms:created>
  <dcterms:modified xsi:type="dcterms:W3CDTF">2021-03-12T21:08:08Z</dcterms:modified>
</cp:coreProperties>
</file>