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Fineprint Co\_Product-Sheets\Slim Aarons\NZ-sheets\"/>
    </mc:Choice>
  </mc:AlternateContent>
  <bookViews>
    <workbookView xWindow="0" yWindow="0" windowWidth="28800" windowHeight="11235" activeTab="1"/>
  </bookViews>
  <sheets>
    <sheet name="Landscape-Portrait" sheetId="1" r:id="rId1"/>
    <sheet name="Squar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01" i="2" l="1"/>
  <c r="P901" i="2"/>
  <c r="O901" i="2"/>
  <c r="N901" i="2"/>
  <c r="M901" i="2"/>
  <c r="Q900" i="2"/>
  <c r="P900" i="2"/>
  <c r="O900" i="2"/>
  <c r="N900" i="2"/>
  <c r="M900" i="2"/>
  <c r="Q899" i="2"/>
  <c r="P899" i="2"/>
  <c r="O899" i="2"/>
  <c r="N899" i="2"/>
  <c r="M899" i="2"/>
  <c r="Q898" i="2"/>
  <c r="P898" i="2"/>
  <c r="O898" i="2"/>
  <c r="N898" i="2"/>
  <c r="M898" i="2"/>
  <c r="Q897" i="2"/>
  <c r="P897" i="2"/>
  <c r="O897" i="2"/>
  <c r="N897" i="2"/>
  <c r="M897" i="2"/>
  <c r="Q896" i="2"/>
  <c r="P896" i="2"/>
  <c r="O896" i="2"/>
  <c r="N896" i="2"/>
  <c r="M896" i="2"/>
  <c r="Q895" i="2"/>
  <c r="P895" i="2"/>
  <c r="O895" i="2"/>
  <c r="N895" i="2"/>
  <c r="M895" i="2"/>
  <c r="Q894" i="2"/>
  <c r="P894" i="2"/>
  <c r="O894" i="2"/>
  <c r="N894" i="2"/>
  <c r="M894" i="2"/>
  <c r="Q893" i="2"/>
  <c r="S893" i="2" s="1"/>
  <c r="P893" i="2"/>
  <c r="O893" i="2"/>
  <c r="N893" i="2"/>
  <c r="M893" i="2"/>
  <c r="Q892" i="2"/>
  <c r="P892" i="2"/>
  <c r="O892" i="2"/>
  <c r="N892" i="2"/>
  <c r="M892" i="2"/>
  <c r="Q891" i="2"/>
  <c r="S891" i="2" s="1"/>
  <c r="P891" i="2"/>
  <c r="O891" i="2"/>
  <c r="N891" i="2"/>
  <c r="M891" i="2"/>
  <c r="Q890" i="2"/>
  <c r="P890" i="2"/>
  <c r="O890" i="2"/>
  <c r="N890" i="2"/>
  <c r="M890" i="2"/>
  <c r="Q889" i="2"/>
  <c r="P889" i="2"/>
  <c r="O889" i="2"/>
  <c r="N889" i="2"/>
  <c r="M889" i="2"/>
  <c r="Q888" i="2"/>
  <c r="P888" i="2"/>
  <c r="O888" i="2"/>
  <c r="N888" i="2"/>
  <c r="M888" i="2"/>
  <c r="Q887" i="2"/>
  <c r="P887" i="2"/>
  <c r="O887" i="2"/>
  <c r="N887" i="2"/>
  <c r="M887" i="2"/>
  <c r="Q886" i="2"/>
  <c r="P886" i="2"/>
  <c r="O886" i="2"/>
  <c r="N886" i="2"/>
  <c r="M886" i="2"/>
  <c r="Q885" i="2"/>
  <c r="P885" i="2"/>
  <c r="O885" i="2"/>
  <c r="N885" i="2"/>
  <c r="M885" i="2"/>
  <c r="Q884" i="2"/>
  <c r="P884" i="2"/>
  <c r="O884" i="2"/>
  <c r="N884" i="2"/>
  <c r="M884" i="2"/>
  <c r="Q883" i="2"/>
  <c r="P883" i="2"/>
  <c r="O883" i="2"/>
  <c r="N883" i="2"/>
  <c r="M883" i="2"/>
  <c r="Q882" i="2"/>
  <c r="P882" i="2"/>
  <c r="O882" i="2"/>
  <c r="N882" i="2"/>
  <c r="M882" i="2"/>
  <c r="Q881" i="2"/>
  <c r="P881" i="2"/>
  <c r="O881" i="2"/>
  <c r="N881" i="2"/>
  <c r="M881" i="2"/>
  <c r="Q880" i="2"/>
  <c r="P880" i="2"/>
  <c r="O880" i="2"/>
  <c r="N880" i="2"/>
  <c r="M880" i="2"/>
  <c r="S879" i="2"/>
  <c r="R879" i="2"/>
  <c r="Q879" i="2"/>
  <c r="P879" i="2"/>
  <c r="O879" i="2"/>
  <c r="N879" i="2"/>
  <c r="M879" i="2"/>
  <c r="Q878" i="2"/>
  <c r="P878" i="2"/>
  <c r="O878" i="2"/>
  <c r="N878" i="2"/>
  <c r="M878" i="2"/>
  <c r="S877" i="2"/>
  <c r="Q877" i="2"/>
  <c r="R877" i="2" s="1"/>
  <c r="P877" i="2"/>
  <c r="O877" i="2"/>
  <c r="N877" i="2"/>
  <c r="M877" i="2"/>
  <c r="Q876" i="2"/>
  <c r="P876" i="2"/>
  <c r="O876" i="2"/>
  <c r="N876" i="2"/>
  <c r="M876" i="2"/>
  <c r="Q875" i="2"/>
  <c r="P875" i="2"/>
  <c r="O875" i="2"/>
  <c r="N875" i="2"/>
  <c r="M875" i="2"/>
  <c r="Q874" i="2"/>
  <c r="P874" i="2"/>
  <c r="O874" i="2"/>
  <c r="N874" i="2"/>
  <c r="M874" i="2"/>
  <c r="Q873" i="2"/>
  <c r="P873" i="2"/>
  <c r="O873" i="2"/>
  <c r="N873" i="2"/>
  <c r="M873" i="2"/>
  <c r="Q872" i="2"/>
  <c r="P872" i="2"/>
  <c r="O872" i="2"/>
  <c r="N872" i="2"/>
  <c r="M872" i="2"/>
  <c r="Q871" i="2"/>
  <c r="P871" i="2"/>
  <c r="O871" i="2"/>
  <c r="N871" i="2"/>
  <c r="M871" i="2"/>
  <c r="Q870" i="2"/>
  <c r="P870" i="2"/>
  <c r="O870" i="2"/>
  <c r="N870" i="2"/>
  <c r="M870" i="2"/>
  <c r="Q869" i="2"/>
  <c r="P869" i="2"/>
  <c r="O869" i="2"/>
  <c r="N869" i="2"/>
  <c r="M869" i="2"/>
  <c r="Q868" i="2"/>
  <c r="P868" i="2"/>
  <c r="O868" i="2"/>
  <c r="N868" i="2"/>
  <c r="M868" i="2"/>
  <c r="S867" i="2"/>
  <c r="R867" i="2"/>
  <c r="Q867" i="2"/>
  <c r="P867" i="2"/>
  <c r="O867" i="2"/>
  <c r="N867" i="2"/>
  <c r="M867" i="2"/>
  <c r="Q866" i="2"/>
  <c r="P866" i="2"/>
  <c r="O866" i="2"/>
  <c r="N866" i="2"/>
  <c r="M866" i="2"/>
  <c r="S865" i="2"/>
  <c r="Q865" i="2"/>
  <c r="R865" i="2" s="1"/>
  <c r="P865" i="2"/>
  <c r="O865" i="2"/>
  <c r="N865" i="2"/>
  <c r="M865" i="2"/>
  <c r="Q864" i="2"/>
  <c r="P864" i="2"/>
  <c r="O864" i="2"/>
  <c r="N864" i="2"/>
  <c r="M864" i="2"/>
  <c r="Q863" i="2"/>
  <c r="P863" i="2"/>
  <c r="O863" i="2"/>
  <c r="N863" i="2"/>
  <c r="M863" i="2"/>
  <c r="Q862" i="2"/>
  <c r="P862" i="2"/>
  <c r="O862" i="2"/>
  <c r="N862" i="2"/>
  <c r="M862" i="2"/>
  <c r="Q861" i="2"/>
  <c r="P861" i="2"/>
  <c r="O861" i="2"/>
  <c r="N861" i="2"/>
  <c r="M861" i="2"/>
  <c r="Q860" i="2"/>
  <c r="P860" i="2"/>
  <c r="O860" i="2"/>
  <c r="N860" i="2"/>
  <c r="M860" i="2"/>
  <c r="Q859" i="2"/>
  <c r="P859" i="2"/>
  <c r="O859" i="2"/>
  <c r="N859" i="2"/>
  <c r="M859" i="2"/>
  <c r="Q858" i="2"/>
  <c r="P858" i="2"/>
  <c r="O858" i="2"/>
  <c r="N858" i="2"/>
  <c r="M858" i="2"/>
  <c r="Q857" i="2"/>
  <c r="P857" i="2"/>
  <c r="O857" i="2"/>
  <c r="N857" i="2"/>
  <c r="M857" i="2"/>
  <c r="Q856" i="2"/>
  <c r="P856" i="2"/>
  <c r="O856" i="2"/>
  <c r="N856" i="2"/>
  <c r="M856" i="2"/>
  <c r="Q855" i="2"/>
  <c r="P855" i="2"/>
  <c r="O855" i="2"/>
  <c r="N855" i="2"/>
  <c r="M855" i="2"/>
  <c r="Q854" i="2"/>
  <c r="P854" i="2"/>
  <c r="O854" i="2"/>
  <c r="N854" i="2"/>
  <c r="M854" i="2"/>
  <c r="Q853" i="2"/>
  <c r="S853" i="2" s="1"/>
  <c r="P853" i="2"/>
  <c r="O853" i="2"/>
  <c r="N853" i="2"/>
  <c r="M853" i="2"/>
  <c r="Q852" i="2"/>
  <c r="P852" i="2"/>
  <c r="O852" i="2"/>
  <c r="N852" i="2"/>
  <c r="M852" i="2"/>
  <c r="Q851" i="2"/>
  <c r="S851" i="2" s="1"/>
  <c r="P851" i="2"/>
  <c r="O851" i="2"/>
  <c r="N851" i="2"/>
  <c r="M851" i="2"/>
  <c r="Q850" i="2"/>
  <c r="P850" i="2"/>
  <c r="O850" i="2"/>
  <c r="N850" i="2"/>
  <c r="M850" i="2"/>
  <c r="Q849" i="2"/>
  <c r="P849" i="2"/>
  <c r="O849" i="2"/>
  <c r="N849" i="2"/>
  <c r="M849" i="2"/>
  <c r="Q848" i="2"/>
  <c r="P848" i="2"/>
  <c r="O848" i="2"/>
  <c r="N848" i="2"/>
  <c r="M848" i="2"/>
  <c r="Q847" i="2"/>
  <c r="P847" i="2"/>
  <c r="O847" i="2"/>
  <c r="N847" i="2"/>
  <c r="M847" i="2"/>
  <c r="Q846" i="2"/>
  <c r="P846" i="2"/>
  <c r="O846" i="2"/>
  <c r="N846" i="2"/>
  <c r="M846" i="2"/>
  <c r="Q845" i="2"/>
  <c r="P845" i="2"/>
  <c r="O845" i="2"/>
  <c r="N845" i="2"/>
  <c r="M845" i="2"/>
  <c r="Q844" i="2"/>
  <c r="P844" i="2"/>
  <c r="O844" i="2"/>
  <c r="N844" i="2"/>
  <c r="M844" i="2"/>
  <c r="Q843" i="2"/>
  <c r="P843" i="2"/>
  <c r="O843" i="2"/>
  <c r="N843" i="2"/>
  <c r="M843" i="2"/>
  <c r="Q842" i="2"/>
  <c r="P842" i="2"/>
  <c r="O842" i="2"/>
  <c r="N842" i="2"/>
  <c r="M842" i="2"/>
  <c r="Q841" i="2"/>
  <c r="S841" i="2" s="1"/>
  <c r="P841" i="2"/>
  <c r="O841" i="2"/>
  <c r="N841" i="2"/>
  <c r="M841" i="2"/>
  <c r="Q840" i="2"/>
  <c r="P840" i="2"/>
  <c r="O840" i="2"/>
  <c r="N840" i="2"/>
  <c r="M840" i="2"/>
  <c r="Q839" i="2"/>
  <c r="S839" i="2" s="1"/>
  <c r="P839" i="2"/>
  <c r="O839" i="2"/>
  <c r="N839" i="2"/>
  <c r="M839" i="2"/>
  <c r="Q838" i="2"/>
  <c r="P838" i="2"/>
  <c r="O838" i="2"/>
  <c r="N838" i="2"/>
  <c r="M838" i="2"/>
  <c r="Q837" i="2"/>
  <c r="P837" i="2"/>
  <c r="O837" i="2"/>
  <c r="N837" i="2"/>
  <c r="M837" i="2"/>
  <c r="Q836" i="2"/>
  <c r="P836" i="2"/>
  <c r="O836" i="2"/>
  <c r="N836" i="2"/>
  <c r="M836" i="2"/>
  <c r="Q835" i="2"/>
  <c r="P835" i="2"/>
  <c r="O835" i="2"/>
  <c r="N835" i="2"/>
  <c r="M835" i="2"/>
  <c r="Q834" i="2"/>
  <c r="P834" i="2"/>
  <c r="O834" i="2"/>
  <c r="N834" i="2"/>
  <c r="M834" i="2"/>
  <c r="Q833" i="2"/>
  <c r="P833" i="2"/>
  <c r="O833" i="2"/>
  <c r="N833" i="2"/>
  <c r="M833" i="2"/>
  <c r="Q832" i="2"/>
  <c r="P832" i="2"/>
  <c r="O832" i="2"/>
  <c r="N832" i="2"/>
  <c r="M832" i="2"/>
  <c r="Q831" i="2"/>
  <c r="P831" i="2"/>
  <c r="O831" i="2"/>
  <c r="N831" i="2"/>
  <c r="M831" i="2"/>
  <c r="Q830" i="2"/>
  <c r="P830" i="2"/>
  <c r="O830" i="2"/>
  <c r="N830" i="2"/>
  <c r="M830" i="2"/>
  <c r="Q829" i="2"/>
  <c r="P829" i="2"/>
  <c r="O829" i="2"/>
  <c r="N829" i="2"/>
  <c r="M829" i="2"/>
  <c r="Q828" i="2"/>
  <c r="P828" i="2"/>
  <c r="O828" i="2"/>
  <c r="N828" i="2"/>
  <c r="M828" i="2"/>
  <c r="S827" i="2"/>
  <c r="Q827" i="2"/>
  <c r="R827" i="2" s="1"/>
  <c r="P827" i="2"/>
  <c r="O827" i="2"/>
  <c r="N827" i="2"/>
  <c r="M827" i="2"/>
  <c r="Q826" i="2"/>
  <c r="P826" i="2"/>
  <c r="O826" i="2"/>
  <c r="N826" i="2"/>
  <c r="M826" i="2"/>
  <c r="S825" i="2"/>
  <c r="R825" i="2"/>
  <c r="Q825" i="2"/>
  <c r="P825" i="2"/>
  <c r="O825" i="2"/>
  <c r="N825" i="2"/>
  <c r="M825" i="2"/>
  <c r="Q824" i="2"/>
  <c r="P824" i="2"/>
  <c r="O824" i="2"/>
  <c r="N824" i="2"/>
  <c r="M824" i="2"/>
  <c r="Q823" i="2"/>
  <c r="P823" i="2"/>
  <c r="O823" i="2"/>
  <c r="N823" i="2"/>
  <c r="M823" i="2"/>
  <c r="Q822" i="2"/>
  <c r="P822" i="2"/>
  <c r="O822" i="2"/>
  <c r="N822" i="2"/>
  <c r="M822" i="2"/>
  <c r="Q821" i="2"/>
  <c r="P821" i="2"/>
  <c r="O821" i="2"/>
  <c r="N821" i="2"/>
  <c r="M821" i="2"/>
  <c r="Q820" i="2"/>
  <c r="P820" i="2"/>
  <c r="O820" i="2"/>
  <c r="N820" i="2"/>
  <c r="M820" i="2"/>
  <c r="Q819" i="2"/>
  <c r="P819" i="2"/>
  <c r="O819" i="2"/>
  <c r="N819" i="2"/>
  <c r="M819" i="2"/>
  <c r="Q818" i="2"/>
  <c r="P818" i="2"/>
  <c r="O818" i="2"/>
  <c r="N818" i="2"/>
  <c r="M818" i="2"/>
  <c r="Q817" i="2"/>
  <c r="P817" i="2"/>
  <c r="O817" i="2"/>
  <c r="N817" i="2"/>
  <c r="M817" i="2"/>
  <c r="Q816" i="2"/>
  <c r="P816" i="2"/>
  <c r="O816" i="2"/>
  <c r="N816" i="2"/>
  <c r="M816" i="2"/>
  <c r="Q815" i="2"/>
  <c r="P815" i="2"/>
  <c r="O815" i="2"/>
  <c r="N815" i="2"/>
  <c r="M815" i="2"/>
  <c r="Q814" i="2"/>
  <c r="P814" i="2"/>
  <c r="O814" i="2"/>
  <c r="N814" i="2"/>
  <c r="M814" i="2"/>
  <c r="Q813" i="2"/>
  <c r="S813" i="2" s="1"/>
  <c r="P813" i="2"/>
  <c r="O813" i="2"/>
  <c r="N813" i="2"/>
  <c r="M813" i="2"/>
  <c r="Q812" i="2"/>
  <c r="P812" i="2"/>
  <c r="O812" i="2"/>
  <c r="N812" i="2"/>
  <c r="M812" i="2"/>
  <c r="Q811" i="2"/>
  <c r="S811" i="2" s="1"/>
  <c r="P811" i="2"/>
  <c r="O811" i="2"/>
  <c r="N811" i="2"/>
  <c r="M811" i="2"/>
  <c r="Q810" i="2"/>
  <c r="P810" i="2"/>
  <c r="O810" i="2"/>
  <c r="N810" i="2"/>
  <c r="M810" i="2"/>
  <c r="Q809" i="2"/>
  <c r="P809" i="2"/>
  <c r="O809" i="2"/>
  <c r="N809" i="2"/>
  <c r="M809" i="2"/>
  <c r="Q808" i="2"/>
  <c r="P808" i="2"/>
  <c r="O808" i="2"/>
  <c r="N808" i="2"/>
  <c r="M808" i="2"/>
  <c r="Q807" i="2"/>
  <c r="P807" i="2"/>
  <c r="O807" i="2"/>
  <c r="N807" i="2"/>
  <c r="M807" i="2"/>
  <c r="Q806" i="2"/>
  <c r="P806" i="2"/>
  <c r="O806" i="2"/>
  <c r="N806" i="2"/>
  <c r="M806" i="2"/>
  <c r="Q805" i="2"/>
  <c r="P805" i="2"/>
  <c r="O805" i="2"/>
  <c r="N805" i="2"/>
  <c r="M805" i="2"/>
  <c r="Q804" i="2"/>
  <c r="P804" i="2"/>
  <c r="O804" i="2"/>
  <c r="N804" i="2"/>
  <c r="M804" i="2"/>
  <c r="Q803" i="2"/>
  <c r="P803" i="2"/>
  <c r="O803" i="2"/>
  <c r="N803" i="2"/>
  <c r="M803" i="2"/>
  <c r="Q802" i="2"/>
  <c r="P802" i="2"/>
  <c r="O802" i="2"/>
  <c r="N802" i="2"/>
  <c r="M802" i="2"/>
  <c r="Q801" i="2"/>
  <c r="P801" i="2"/>
  <c r="O801" i="2"/>
  <c r="N801" i="2"/>
  <c r="M801" i="2"/>
  <c r="Q800" i="2"/>
  <c r="P800" i="2"/>
  <c r="O800" i="2"/>
  <c r="N800" i="2"/>
  <c r="M800" i="2"/>
  <c r="S799" i="2"/>
  <c r="R799" i="2"/>
  <c r="Q799" i="2"/>
  <c r="P799" i="2"/>
  <c r="O799" i="2"/>
  <c r="N799" i="2"/>
  <c r="M799" i="2"/>
  <c r="Q798" i="2"/>
  <c r="P798" i="2"/>
  <c r="O798" i="2"/>
  <c r="N798" i="2"/>
  <c r="M798" i="2"/>
  <c r="S797" i="2"/>
  <c r="Q797" i="2"/>
  <c r="R797" i="2" s="1"/>
  <c r="P797" i="2"/>
  <c r="O797" i="2"/>
  <c r="N797" i="2"/>
  <c r="M797" i="2"/>
  <c r="Q796" i="2"/>
  <c r="P796" i="2"/>
  <c r="O796" i="2"/>
  <c r="N796" i="2"/>
  <c r="M796" i="2"/>
  <c r="Q795" i="2"/>
  <c r="P795" i="2"/>
  <c r="O795" i="2"/>
  <c r="N795" i="2"/>
  <c r="M795" i="2"/>
  <c r="Q794" i="2"/>
  <c r="P794" i="2"/>
  <c r="O794" i="2"/>
  <c r="N794" i="2"/>
  <c r="M794" i="2"/>
  <c r="Q793" i="2"/>
  <c r="P793" i="2"/>
  <c r="O793" i="2"/>
  <c r="N793" i="2"/>
  <c r="M793" i="2"/>
  <c r="Q792" i="2"/>
  <c r="P792" i="2"/>
  <c r="O792" i="2"/>
  <c r="N792" i="2"/>
  <c r="M792" i="2"/>
  <c r="Q791" i="2"/>
  <c r="P791" i="2"/>
  <c r="O791" i="2"/>
  <c r="N791" i="2"/>
  <c r="M791" i="2"/>
  <c r="Q790" i="2"/>
  <c r="P790" i="2"/>
  <c r="O790" i="2"/>
  <c r="N790" i="2"/>
  <c r="M790" i="2"/>
  <c r="Q789" i="2"/>
  <c r="P789" i="2"/>
  <c r="O789" i="2"/>
  <c r="N789" i="2"/>
  <c r="M789" i="2"/>
  <c r="Q788" i="2"/>
  <c r="P788" i="2"/>
  <c r="O788" i="2"/>
  <c r="N788" i="2"/>
  <c r="M788" i="2"/>
  <c r="Q787" i="2"/>
  <c r="P787" i="2"/>
  <c r="O787" i="2"/>
  <c r="N787" i="2"/>
  <c r="M787" i="2"/>
  <c r="Q786" i="2"/>
  <c r="P786" i="2"/>
  <c r="O786" i="2"/>
  <c r="N786" i="2"/>
  <c r="M786" i="2"/>
  <c r="Q785" i="2"/>
  <c r="S785" i="2" s="1"/>
  <c r="P785" i="2"/>
  <c r="O785" i="2"/>
  <c r="N785" i="2"/>
  <c r="M785" i="2"/>
  <c r="Q784" i="2"/>
  <c r="P784" i="2"/>
  <c r="O784" i="2"/>
  <c r="N784" i="2"/>
  <c r="M784" i="2"/>
  <c r="Q783" i="2"/>
  <c r="S783" i="2" s="1"/>
  <c r="P783" i="2"/>
  <c r="O783" i="2"/>
  <c r="N783" i="2"/>
  <c r="M783" i="2"/>
  <c r="Q782" i="2"/>
  <c r="P782" i="2"/>
  <c r="O782" i="2"/>
  <c r="N782" i="2"/>
  <c r="M782" i="2"/>
  <c r="Q781" i="2"/>
  <c r="P781" i="2"/>
  <c r="O781" i="2"/>
  <c r="N781" i="2"/>
  <c r="M781" i="2"/>
  <c r="Q780" i="2"/>
  <c r="P780" i="2"/>
  <c r="O780" i="2"/>
  <c r="N780" i="2"/>
  <c r="M780" i="2"/>
  <c r="Q779" i="2"/>
  <c r="P779" i="2"/>
  <c r="O779" i="2"/>
  <c r="N779" i="2"/>
  <c r="M779" i="2"/>
  <c r="Q778" i="2"/>
  <c r="P778" i="2"/>
  <c r="O778" i="2"/>
  <c r="N778" i="2"/>
  <c r="M778" i="2"/>
  <c r="Q777" i="2"/>
  <c r="P777" i="2"/>
  <c r="O777" i="2"/>
  <c r="N777" i="2"/>
  <c r="M777" i="2"/>
  <c r="Q776" i="2"/>
  <c r="P776" i="2"/>
  <c r="O776" i="2"/>
  <c r="N776" i="2"/>
  <c r="M776" i="2"/>
  <c r="Q775" i="2"/>
  <c r="P775" i="2"/>
  <c r="O775" i="2"/>
  <c r="N775" i="2"/>
  <c r="M775" i="2"/>
  <c r="Q774" i="2"/>
  <c r="P774" i="2"/>
  <c r="O774" i="2"/>
  <c r="N774" i="2"/>
  <c r="M774" i="2"/>
  <c r="Q773" i="2"/>
  <c r="P773" i="2"/>
  <c r="O773" i="2"/>
  <c r="N773" i="2"/>
  <c r="M773" i="2"/>
  <c r="Q772" i="2"/>
  <c r="P772" i="2"/>
  <c r="O772" i="2"/>
  <c r="N772" i="2"/>
  <c r="M772" i="2"/>
  <c r="S771" i="2"/>
  <c r="Q771" i="2"/>
  <c r="R771" i="2" s="1"/>
  <c r="P771" i="2"/>
  <c r="O771" i="2"/>
  <c r="N771" i="2"/>
  <c r="M771" i="2"/>
  <c r="Q770" i="2"/>
  <c r="P770" i="2"/>
  <c r="O770" i="2"/>
  <c r="N770" i="2"/>
  <c r="M770" i="2"/>
  <c r="S769" i="2"/>
  <c r="R769" i="2"/>
  <c r="Q769" i="2"/>
  <c r="P769" i="2"/>
  <c r="O769" i="2"/>
  <c r="N769" i="2"/>
  <c r="M769" i="2"/>
  <c r="Q768" i="2"/>
  <c r="P768" i="2"/>
  <c r="O768" i="2"/>
  <c r="N768" i="2"/>
  <c r="M768" i="2"/>
  <c r="Q767" i="2"/>
  <c r="P767" i="2"/>
  <c r="O767" i="2"/>
  <c r="N767" i="2"/>
  <c r="M767" i="2"/>
  <c r="Q766" i="2"/>
  <c r="P766" i="2"/>
  <c r="O766" i="2"/>
  <c r="N766" i="2"/>
  <c r="M766" i="2"/>
  <c r="Q765" i="2"/>
  <c r="P765" i="2"/>
  <c r="O765" i="2"/>
  <c r="N765" i="2"/>
  <c r="M765" i="2"/>
  <c r="Q764" i="2"/>
  <c r="P764" i="2"/>
  <c r="O764" i="2"/>
  <c r="N764" i="2"/>
  <c r="M764" i="2"/>
  <c r="Q763" i="2"/>
  <c r="P763" i="2"/>
  <c r="O763" i="2"/>
  <c r="N763" i="2"/>
  <c r="M763" i="2"/>
  <c r="Q762" i="2"/>
  <c r="P762" i="2"/>
  <c r="O762" i="2"/>
  <c r="N762" i="2"/>
  <c r="M762" i="2"/>
  <c r="Q761" i="2"/>
  <c r="P761" i="2"/>
  <c r="O761" i="2"/>
  <c r="N761" i="2"/>
  <c r="M761" i="2"/>
  <c r="Q760" i="2"/>
  <c r="P760" i="2"/>
  <c r="O760" i="2"/>
  <c r="N760" i="2"/>
  <c r="M760" i="2"/>
  <c r="Q759" i="2"/>
  <c r="P759" i="2"/>
  <c r="O759" i="2"/>
  <c r="N759" i="2"/>
  <c r="M759" i="2"/>
  <c r="Q758" i="2"/>
  <c r="P758" i="2"/>
  <c r="O758" i="2"/>
  <c r="N758" i="2"/>
  <c r="M758" i="2"/>
  <c r="Q757" i="2"/>
  <c r="S757" i="2" s="1"/>
  <c r="P757" i="2"/>
  <c r="O757" i="2"/>
  <c r="N757" i="2"/>
  <c r="M757" i="2"/>
  <c r="Q756" i="2"/>
  <c r="P756" i="2"/>
  <c r="O756" i="2"/>
  <c r="N756" i="2"/>
  <c r="M756" i="2"/>
  <c r="Q755" i="2"/>
  <c r="S755" i="2" s="1"/>
  <c r="P755" i="2"/>
  <c r="O755" i="2"/>
  <c r="N755" i="2"/>
  <c r="M755" i="2"/>
  <c r="Q754" i="2"/>
  <c r="P754" i="2"/>
  <c r="O754" i="2"/>
  <c r="N754" i="2"/>
  <c r="M754" i="2"/>
  <c r="Q753" i="2"/>
  <c r="P753" i="2"/>
  <c r="O753" i="2"/>
  <c r="N753" i="2"/>
  <c r="M753" i="2"/>
  <c r="Q752" i="2"/>
  <c r="P752" i="2"/>
  <c r="O752" i="2"/>
  <c r="N752" i="2"/>
  <c r="M752" i="2"/>
  <c r="Q751" i="2"/>
  <c r="P751" i="2"/>
  <c r="O751" i="2"/>
  <c r="N751" i="2"/>
  <c r="M751" i="2"/>
  <c r="Q750" i="2"/>
  <c r="P750" i="2"/>
  <c r="O750" i="2"/>
  <c r="N750" i="2"/>
  <c r="M750" i="2"/>
  <c r="Q749" i="2"/>
  <c r="P749" i="2"/>
  <c r="O749" i="2"/>
  <c r="N749" i="2"/>
  <c r="M749" i="2"/>
  <c r="Q748" i="2"/>
  <c r="P748" i="2"/>
  <c r="O748" i="2"/>
  <c r="N748" i="2"/>
  <c r="M748" i="2"/>
  <c r="Q747" i="2"/>
  <c r="P747" i="2"/>
  <c r="O747" i="2"/>
  <c r="N747" i="2"/>
  <c r="M747" i="2"/>
  <c r="Q746" i="2"/>
  <c r="P746" i="2"/>
  <c r="O746" i="2"/>
  <c r="N746" i="2"/>
  <c r="M746" i="2"/>
  <c r="Q745" i="2"/>
  <c r="P745" i="2"/>
  <c r="O745" i="2"/>
  <c r="N745" i="2"/>
  <c r="M745" i="2"/>
  <c r="Q744" i="2"/>
  <c r="P744" i="2"/>
  <c r="O744" i="2"/>
  <c r="N744" i="2"/>
  <c r="M744" i="2"/>
  <c r="Q743" i="2"/>
  <c r="S743" i="2" s="1"/>
  <c r="P743" i="2"/>
  <c r="O743" i="2"/>
  <c r="N743" i="2"/>
  <c r="M743" i="2"/>
  <c r="Q742" i="2"/>
  <c r="P742" i="2"/>
  <c r="O742" i="2"/>
  <c r="N742" i="2"/>
  <c r="M742" i="2"/>
  <c r="S741" i="2"/>
  <c r="Q741" i="2"/>
  <c r="R741" i="2" s="1"/>
  <c r="P741" i="2"/>
  <c r="O741" i="2"/>
  <c r="N741" i="2"/>
  <c r="M741" i="2"/>
  <c r="Q740" i="2"/>
  <c r="P740" i="2"/>
  <c r="O740" i="2"/>
  <c r="N740" i="2"/>
  <c r="M740" i="2"/>
  <c r="Q739" i="2"/>
  <c r="P739" i="2"/>
  <c r="O739" i="2"/>
  <c r="N739" i="2"/>
  <c r="M739" i="2"/>
  <c r="Q738" i="2"/>
  <c r="P738" i="2"/>
  <c r="O738" i="2"/>
  <c r="N738" i="2"/>
  <c r="M738" i="2"/>
  <c r="Q2150" i="1"/>
  <c r="P2150" i="1"/>
  <c r="O2150" i="1"/>
  <c r="N2150" i="1"/>
  <c r="M2150" i="1"/>
  <c r="Q2149" i="1"/>
  <c r="P2149" i="1"/>
  <c r="O2149" i="1"/>
  <c r="N2149" i="1"/>
  <c r="M2149" i="1"/>
  <c r="Q2148" i="1"/>
  <c r="P2148" i="1"/>
  <c r="O2148" i="1"/>
  <c r="N2148" i="1"/>
  <c r="M2148" i="1"/>
  <c r="Q2147" i="1"/>
  <c r="P2147" i="1"/>
  <c r="O2147" i="1"/>
  <c r="N2147" i="1"/>
  <c r="M2147" i="1"/>
  <c r="Q2146" i="1"/>
  <c r="P2146" i="1"/>
  <c r="O2146" i="1"/>
  <c r="N2146" i="1"/>
  <c r="M2146" i="1"/>
  <c r="Q2145" i="1"/>
  <c r="P2145" i="1"/>
  <c r="O2145" i="1"/>
  <c r="N2145" i="1"/>
  <c r="M2145" i="1"/>
  <c r="Q2144" i="1"/>
  <c r="P2144" i="1"/>
  <c r="O2144" i="1"/>
  <c r="N2144" i="1"/>
  <c r="M2144" i="1"/>
  <c r="Q2143" i="1"/>
  <c r="P2143" i="1"/>
  <c r="O2143" i="1"/>
  <c r="N2143" i="1"/>
  <c r="M2143" i="1"/>
  <c r="Q2142" i="1"/>
  <c r="P2142" i="1"/>
  <c r="O2142" i="1"/>
  <c r="N2142" i="1"/>
  <c r="M2142" i="1"/>
  <c r="Q2141" i="1"/>
  <c r="P2141" i="1"/>
  <c r="O2141" i="1"/>
  <c r="N2141" i="1"/>
  <c r="M2141" i="1"/>
  <c r="Q2140" i="1"/>
  <c r="P2140" i="1"/>
  <c r="O2140" i="1"/>
  <c r="N2140" i="1"/>
  <c r="M2140" i="1"/>
  <c r="Q2139" i="1"/>
  <c r="P2139" i="1"/>
  <c r="O2139" i="1"/>
  <c r="N2139" i="1"/>
  <c r="M2139" i="1"/>
  <c r="Q2138" i="1"/>
  <c r="P2138" i="1"/>
  <c r="O2138" i="1"/>
  <c r="N2138" i="1"/>
  <c r="M2138" i="1"/>
  <c r="Q2137" i="1"/>
  <c r="P2137" i="1"/>
  <c r="O2137" i="1"/>
  <c r="N2137" i="1"/>
  <c r="M2137" i="1"/>
  <c r="Q2136" i="1"/>
  <c r="P2136" i="1"/>
  <c r="O2136" i="1"/>
  <c r="N2136" i="1"/>
  <c r="M2136" i="1"/>
  <c r="Q2135" i="1"/>
  <c r="P2135" i="1"/>
  <c r="O2135" i="1"/>
  <c r="N2135" i="1"/>
  <c r="M2135" i="1"/>
  <c r="Q2134" i="1"/>
  <c r="P2134" i="1"/>
  <c r="O2134" i="1"/>
  <c r="N2134" i="1"/>
  <c r="M2134" i="1"/>
  <c r="Q2133" i="1"/>
  <c r="P2133" i="1"/>
  <c r="O2133" i="1"/>
  <c r="N2133" i="1"/>
  <c r="M2133" i="1"/>
  <c r="Q2132" i="1"/>
  <c r="P2132" i="1"/>
  <c r="O2132" i="1"/>
  <c r="N2132" i="1"/>
  <c r="M2132" i="1"/>
  <c r="Q2131" i="1"/>
  <c r="P2131" i="1"/>
  <c r="O2131" i="1"/>
  <c r="N2131" i="1"/>
  <c r="M2131" i="1"/>
  <c r="Q2130" i="1"/>
  <c r="P2130" i="1"/>
  <c r="O2130" i="1"/>
  <c r="N2130" i="1"/>
  <c r="M2130" i="1"/>
  <c r="Q2129" i="1"/>
  <c r="P2129" i="1"/>
  <c r="O2129" i="1"/>
  <c r="N2129" i="1"/>
  <c r="M2129" i="1"/>
  <c r="Q2128" i="1"/>
  <c r="P2128" i="1"/>
  <c r="O2128" i="1"/>
  <c r="N2128" i="1"/>
  <c r="M2128" i="1"/>
  <c r="Q2127" i="1"/>
  <c r="P2127" i="1"/>
  <c r="O2127" i="1"/>
  <c r="N2127" i="1"/>
  <c r="M2127" i="1"/>
  <c r="Q2126" i="1"/>
  <c r="P2126" i="1"/>
  <c r="O2126" i="1"/>
  <c r="N2126" i="1"/>
  <c r="M2126" i="1"/>
  <c r="Q2125" i="1"/>
  <c r="P2125" i="1"/>
  <c r="O2125" i="1"/>
  <c r="N2125" i="1"/>
  <c r="M2125" i="1"/>
  <c r="Q2124" i="1"/>
  <c r="P2124" i="1"/>
  <c r="O2124" i="1"/>
  <c r="N2124" i="1"/>
  <c r="M2124" i="1"/>
  <c r="Q2123" i="1"/>
  <c r="P2123" i="1"/>
  <c r="O2123" i="1"/>
  <c r="N2123" i="1"/>
  <c r="M2123" i="1"/>
  <c r="Q2122" i="1"/>
  <c r="P2122" i="1"/>
  <c r="O2122" i="1"/>
  <c r="N2122" i="1"/>
  <c r="M2122" i="1"/>
  <c r="Q2121" i="1"/>
  <c r="P2121" i="1"/>
  <c r="O2121" i="1"/>
  <c r="N2121" i="1"/>
  <c r="M2121" i="1"/>
  <c r="Q2120" i="1"/>
  <c r="P2120" i="1"/>
  <c r="O2120" i="1"/>
  <c r="N2120" i="1"/>
  <c r="M2120" i="1"/>
  <c r="Q2119" i="1"/>
  <c r="P2119" i="1"/>
  <c r="O2119" i="1"/>
  <c r="N2119" i="1"/>
  <c r="M2119" i="1"/>
  <c r="Q2118" i="1"/>
  <c r="P2118" i="1"/>
  <c r="O2118" i="1"/>
  <c r="N2118" i="1"/>
  <c r="M2118" i="1"/>
  <c r="Q2117" i="1"/>
  <c r="P2117" i="1"/>
  <c r="O2117" i="1"/>
  <c r="N2117" i="1"/>
  <c r="M2117" i="1"/>
  <c r="Q2116" i="1"/>
  <c r="P2116" i="1"/>
  <c r="O2116" i="1"/>
  <c r="N2116" i="1"/>
  <c r="M2116" i="1"/>
  <c r="Q2115" i="1"/>
  <c r="P2115" i="1"/>
  <c r="O2115" i="1"/>
  <c r="N2115" i="1"/>
  <c r="M2115" i="1"/>
  <c r="Q2114" i="1"/>
  <c r="P2114" i="1"/>
  <c r="O2114" i="1"/>
  <c r="N2114" i="1"/>
  <c r="M2114" i="1"/>
  <c r="Q2113" i="1"/>
  <c r="P2113" i="1"/>
  <c r="O2113" i="1"/>
  <c r="N2113" i="1"/>
  <c r="M2113" i="1"/>
  <c r="Q2112" i="1"/>
  <c r="P2112" i="1"/>
  <c r="O2112" i="1"/>
  <c r="N2112" i="1"/>
  <c r="M2112" i="1"/>
  <c r="Q2111" i="1"/>
  <c r="P2111" i="1"/>
  <c r="O2111" i="1"/>
  <c r="N2111" i="1"/>
  <c r="M2111" i="1"/>
  <c r="Q2110" i="1"/>
  <c r="P2110" i="1"/>
  <c r="O2110" i="1"/>
  <c r="N2110" i="1"/>
  <c r="M2110" i="1"/>
  <c r="Q2109" i="1"/>
  <c r="P2109" i="1"/>
  <c r="O2109" i="1"/>
  <c r="N2109" i="1"/>
  <c r="M2109" i="1"/>
  <c r="Q2108" i="1"/>
  <c r="P2108" i="1"/>
  <c r="O2108" i="1"/>
  <c r="N2108" i="1"/>
  <c r="M2108" i="1"/>
  <c r="Q2107" i="1"/>
  <c r="P2107" i="1"/>
  <c r="O2107" i="1"/>
  <c r="N2107" i="1"/>
  <c r="M2107" i="1"/>
  <c r="Q2106" i="1"/>
  <c r="P2106" i="1"/>
  <c r="O2106" i="1"/>
  <c r="N2106" i="1"/>
  <c r="M2106" i="1"/>
  <c r="Q2105" i="1"/>
  <c r="P2105" i="1"/>
  <c r="O2105" i="1"/>
  <c r="N2105" i="1"/>
  <c r="M2105" i="1"/>
  <c r="Q2104" i="1"/>
  <c r="P2104" i="1"/>
  <c r="O2104" i="1"/>
  <c r="N2104" i="1"/>
  <c r="M2104" i="1"/>
  <c r="Q2103" i="1"/>
  <c r="P2103" i="1"/>
  <c r="O2103" i="1"/>
  <c r="N2103" i="1"/>
  <c r="M2103" i="1"/>
  <c r="Q2102" i="1"/>
  <c r="P2102" i="1"/>
  <c r="O2102" i="1"/>
  <c r="N2102" i="1"/>
  <c r="M2102" i="1"/>
  <c r="Q2101" i="1"/>
  <c r="P2101" i="1"/>
  <c r="O2101" i="1"/>
  <c r="N2101" i="1"/>
  <c r="M2101" i="1"/>
  <c r="Q2100" i="1"/>
  <c r="P2100" i="1"/>
  <c r="O2100" i="1"/>
  <c r="N2100" i="1"/>
  <c r="M2100" i="1"/>
  <c r="Q2099" i="1"/>
  <c r="P2099" i="1"/>
  <c r="O2099" i="1"/>
  <c r="N2099" i="1"/>
  <c r="M2099" i="1"/>
  <c r="Q2098" i="1"/>
  <c r="P2098" i="1"/>
  <c r="O2098" i="1"/>
  <c r="N2098" i="1"/>
  <c r="M2098" i="1"/>
  <c r="Q2097" i="1"/>
  <c r="P2097" i="1"/>
  <c r="O2097" i="1"/>
  <c r="N2097" i="1"/>
  <c r="M2097" i="1"/>
  <c r="Q2096" i="1"/>
  <c r="P2096" i="1"/>
  <c r="O2096" i="1"/>
  <c r="N2096" i="1"/>
  <c r="M2096" i="1"/>
  <c r="Q2095" i="1"/>
  <c r="P2095" i="1"/>
  <c r="O2095" i="1"/>
  <c r="N2095" i="1"/>
  <c r="M2095" i="1"/>
  <c r="Q2094" i="1"/>
  <c r="P2094" i="1"/>
  <c r="O2094" i="1"/>
  <c r="N2094" i="1"/>
  <c r="M2094" i="1"/>
  <c r="Q2093" i="1"/>
  <c r="P2093" i="1"/>
  <c r="O2093" i="1"/>
  <c r="N2093" i="1"/>
  <c r="M2093" i="1"/>
  <c r="Q2092" i="1"/>
  <c r="P2092" i="1"/>
  <c r="O2092" i="1"/>
  <c r="N2092" i="1"/>
  <c r="M2092" i="1"/>
  <c r="Q2091" i="1"/>
  <c r="P2091" i="1"/>
  <c r="O2091" i="1"/>
  <c r="N2091" i="1"/>
  <c r="M2091" i="1"/>
  <c r="Q2090" i="1"/>
  <c r="P2090" i="1"/>
  <c r="O2090" i="1"/>
  <c r="N2090" i="1"/>
  <c r="M2090" i="1"/>
  <c r="Q2089" i="1"/>
  <c r="P2089" i="1"/>
  <c r="O2089" i="1"/>
  <c r="N2089" i="1"/>
  <c r="M2089" i="1"/>
  <c r="Q2088" i="1"/>
  <c r="P2088" i="1"/>
  <c r="O2088" i="1"/>
  <c r="N2088" i="1"/>
  <c r="M2088" i="1"/>
  <c r="Q2087" i="1"/>
  <c r="P2087" i="1"/>
  <c r="O2087" i="1"/>
  <c r="N2087" i="1"/>
  <c r="M2087" i="1"/>
  <c r="Q2086" i="1"/>
  <c r="P2086" i="1"/>
  <c r="O2086" i="1"/>
  <c r="N2086" i="1"/>
  <c r="M2086" i="1"/>
  <c r="Q2085" i="1"/>
  <c r="P2085" i="1"/>
  <c r="O2085" i="1"/>
  <c r="N2085" i="1"/>
  <c r="M2085" i="1"/>
  <c r="Q2084" i="1"/>
  <c r="P2084" i="1"/>
  <c r="O2084" i="1"/>
  <c r="N2084" i="1"/>
  <c r="M2084" i="1"/>
  <c r="Q2083" i="1"/>
  <c r="P2083" i="1"/>
  <c r="O2083" i="1"/>
  <c r="N2083" i="1"/>
  <c r="M2083" i="1"/>
  <c r="Q2082" i="1"/>
  <c r="P2082" i="1"/>
  <c r="O2082" i="1"/>
  <c r="N2082" i="1"/>
  <c r="M2082" i="1"/>
  <c r="Q2081" i="1"/>
  <c r="P2081" i="1"/>
  <c r="O2081" i="1"/>
  <c r="N2081" i="1"/>
  <c r="M2081" i="1"/>
  <c r="Q2080" i="1"/>
  <c r="P2080" i="1"/>
  <c r="O2080" i="1"/>
  <c r="N2080" i="1"/>
  <c r="M2080" i="1"/>
  <c r="Q2079" i="1"/>
  <c r="P2079" i="1"/>
  <c r="O2079" i="1"/>
  <c r="N2079" i="1"/>
  <c r="M2079" i="1"/>
  <c r="Q2078" i="1"/>
  <c r="P2078" i="1"/>
  <c r="O2078" i="1"/>
  <c r="N2078" i="1"/>
  <c r="M2078" i="1"/>
  <c r="Q2077" i="1"/>
  <c r="P2077" i="1"/>
  <c r="O2077" i="1"/>
  <c r="N2077" i="1"/>
  <c r="M2077" i="1"/>
  <c r="Q2076" i="1"/>
  <c r="P2076" i="1"/>
  <c r="O2076" i="1"/>
  <c r="N2076" i="1"/>
  <c r="M2076" i="1"/>
  <c r="Q2075" i="1"/>
  <c r="P2075" i="1"/>
  <c r="O2075" i="1"/>
  <c r="N2075" i="1"/>
  <c r="M2075" i="1"/>
  <c r="Q2074" i="1"/>
  <c r="P2074" i="1"/>
  <c r="O2074" i="1"/>
  <c r="N2074" i="1"/>
  <c r="M2074" i="1"/>
  <c r="Q2073" i="1"/>
  <c r="P2073" i="1"/>
  <c r="O2073" i="1"/>
  <c r="N2073" i="1"/>
  <c r="M2073" i="1"/>
  <c r="Q2072" i="1"/>
  <c r="P2072" i="1"/>
  <c r="O2072" i="1"/>
  <c r="N2072" i="1"/>
  <c r="M2072" i="1"/>
  <c r="Q2071" i="1"/>
  <c r="P2071" i="1"/>
  <c r="O2071" i="1"/>
  <c r="N2071" i="1"/>
  <c r="M2071" i="1"/>
  <c r="Q2070" i="1"/>
  <c r="P2070" i="1"/>
  <c r="O2070" i="1"/>
  <c r="N2070" i="1"/>
  <c r="M2070" i="1"/>
  <c r="Q2069" i="1"/>
  <c r="P2069" i="1"/>
  <c r="O2069" i="1"/>
  <c r="N2069" i="1"/>
  <c r="M2069" i="1"/>
  <c r="Q2068" i="1"/>
  <c r="P2068" i="1"/>
  <c r="O2068" i="1"/>
  <c r="N2068" i="1"/>
  <c r="M2068" i="1"/>
  <c r="Q2067" i="1"/>
  <c r="P2067" i="1"/>
  <c r="O2067" i="1"/>
  <c r="N2067" i="1"/>
  <c r="M2067" i="1"/>
  <c r="Q2066" i="1"/>
  <c r="P2066" i="1"/>
  <c r="O2066" i="1"/>
  <c r="N2066" i="1"/>
  <c r="M2066" i="1"/>
  <c r="Q2065" i="1"/>
  <c r="P2065" i="1"/>
  <c r="O2065" i="1"/>
  <c r="N2065" i="1"/>
  <c r="M2065" i="1"/>
  <c r="Q2064" i="1"/>
  <c r="P2064" i="1"/>
  <c r="O2064" i="1"/>
  <c r="N2064" i="1"/>
  <c r="M2064" i="1"/>
  <c r="Q2063" i="1"/>
  <c r="P2063" i="1"/>
  <c r="O2063" i="1"/>
  <c r="N2063" i="1"/>
  <c r="M2063" i="1"/>
  <c r="Q2062" i="1"/>
  <c r="P2062" i="1"/>
  <c r="O2062" i="1"/>
  <c r="N2062" i="1"/>
  <c r="M2062" i="1"/>
  <c r="Q2061" i="1"/>
  <c r="P2061" i="1"/>
  <c r="O2061" i="1"/>
  <c r="N2061" i="1"/>
  <c r="M2061" i="1"/>
  <c r="Q2060" i="1"/>
  <c r="P2060" i="1"/>
  <c r="O2060" i="1"/>
  <c r="N2060" i="1"/>
  <c r="M2060" i="1"/>
  <c r="Q2059" i="1"/>
  <c r="P2059" i="1"/>
  <c r="O2059" i="1"/>
  <c r="N2059" i="1"/>
  <c r="M2059" i="1"/>
  <c r="Q2058" i="1"/>
  <c r="P2058" i="1"/>
  <c r="O2058" i="1"/>
  <c r="N2058" i="1"/>
  <c r="M2058" i="1"/>
  <c r="Q2057" i="1"/>
  <c r="P2057" i="1"/>
  <c r="O2057" i="1"/>
  <c r="N2057" i="1"/>
  <c r="M2057" i="1"/>
  <c r="Q2056" i="1"/>
  <c r="P2056" i="1"/>
  <c r="O2056" i="1"/>
  <c r="N2056" i="1"/>
  <c r="M2056" i="1"/>
  <c r="Q2055" i="1"/>
  <c r="P2055" i="1"/>
  <c r="O2055" i="1"/>
  <c r="N2055" i="1"/>
  <c r="M2055" i="1"/>
  <c r="Q2054" i="1"/>
  <c r="P2054" i="1"/>
  <c r="O2054" i="1"/>
  <c r="N2054" i="1"/>
  <c r="M2054" i="1"/>
  <c r="Q2053" i="1"/>
  <c r="P2053" i="1"/>
  <c r="O2053" i="1"/>
  <c r="N2053" i="1"/>
  <c r="M2053" i="1"/>
  <c r="Q2052" i="1"/>
  <c r="P2052" i="1"/>
  <c r="O2052" i="1"/>
  <c r="N2052" i="1"/>
  <c r="M2052" i="1"/>
  <c r="Q2051" i="1"/>
  <c r="P2051" i="1"/>
  <c r="O2051" i="1"/>
  <c r="N2051" i="1"/>
  <c r="M2051" i="1"/>
  <c r="Q2050" i="1"/>
  <c r="P2050" i="1"/>
  <c r="O2050" i="1"/>
  <c r="N2050" i="1"/>
  <c r="M2050" i="1"/>
  <c r="Q2049" i="1"/>
  <c r="P2049" i="1"/>
  <c r="O2049" i="1"/>
  <c r="N2049" i="1"/>
  <c r="M2049" i="1"/>
  <c r="Q2048" i="1"/>
  <c r="P2048" i="1"/>
  <c r="O2048" i="1"/>
  <c r="N2048" i="1"/>
  <c r="M2048" i="1"/>
  <c r="Q2047" i="1"/>
  <c r="P2047" i="1"/>
  <c r="O2047" i="1"/>
  <c r="N2047" i="1"/>
  <c r="M2047" i="1"/>
  <c r="Q2046" i="1"/>
  <c r="P2046" i="1"/>
  <c r="O2046" i="1"/>
  <c r="N2046" i="1"/>
  <c r="M2046" i="1"/>
  <c r="Q2045" i="1"/>
  <c r="P2045" i="1"/>
  <c r="O2045" i="1"/>
  <c r="N2045" i="1"/>
  <c r="M2045" i="1"/>
  <c r="Q2044" i="1"/>
  <c r="P2044" i="1"/>
  <c r="O2044" i="1"/>
  <c r="N2044" i="1"/>
  <c r="M2044" i="1"/>
  <c r="Q2043" i="1"/>
  <c r="P2043" i="1"/>
  <c r="O2043" i="1"/>
  <c r="N2043" i="1"/>
  <c r="M2043" i="1"/>
  <c r="Q2042" i="1"/>
  <c r="P2042" i="1"/>
  <c r="O2042" i="1"/>
  <c r="N2042" i="1"/>
  <c r="M2042" i="1"/>
  <c r="Q2041" i="1"/>
  <c r="P2041" i="1"/>
  <c r="O2041" i="1"/>
  <c r="N2041" i="1"/>
  <c r="M2041" i="1"/>
  <c r="Q2040" i="1"/>
  <c r="P2040" i="1"/>
  <c r="O2040" i="1"/>
  <c r="N2040" i="1"/>
  <c r="M2040" i="1"/>
  <c r="Q2039" i="1"/>
  <c r="P2039" i="1"/>
  <c r="O2039" i="1"/>
  <c r="N2039" i="1"/>
  <c r="M2039" i="1"/>
  <c r="Q2038" i="1"/>
  <c r="P2038" i="1"/>
  <c r="O2038" i="1"/>
  <c r="N2038" i="1"/>
  <c r="M2038" i="1"/>
  <c r="Q2037" i="1"/>
  <c r="P2037" i="1"/>
  <c r="O2037" i="1"/>
  <c r="N2037" i="1"/>
  <c r="M2037" i="1"/>
  <c r="Q2036" i="1"/>
  <c r="P2036" i="1"/>
  <c r="O2036" i="1"/>
  <c r="N2036" i="1"/>
  <c r="M2036" i="1"/>
  <c r="Q2035" i="1"/>
  <c r="P2035" i="1"/>
  <c r="O2035" i="1"/>
  <c r="N2035" i="1"/>
  <c r="M2035" i="1"/>
  <c r="Q2034" i="1"/>
  <c r="P2034" i="1"/>
  <c r="O2034" i="1"/>
  <c r="N2034" i="1"/>
  <c r="M2034" i="1"/>
  <c r="Q2033" i="1"/>
  <c r="P2033" i="1"/>
  <c r="O2033" i="1"/>
  <c r="N2033" i="1"/>
  <c r="M2033" i="1"/>
  <c r="Q2032" i="1"/>
  <c r="P2032" i="1"/>
  <c r="O2032" i="1"/>
  <c r="N2032" i="1"/>
  <c r="M2032" i="1"/>
  <c r="Q2031" i="1"/>
  <c r="P2031" i="1"/>
  <c r="O2031" i="1"/>
  <c r="N2031" i="1"/>
  <c r="M2031" i="1"/>
  <c r="Q2030" i="1"/>
  <c r="P2030" i="1"/>
  <c r="O2030" i="1"/>
  <c r="N2030" i="1"/>
  <c r="M2030" i="1"/>
  <c r="Q2029" i="1"/>
  <c r="P2029" i="1"/>
  <c r="O2029" i="1"/>
  <c r="N2029" i="1"/>
  <c r="M2029" i="1"/>
  <c r="Q2028" i="1"/>
  <c r="P2028" i="1"/>
  <c r="O2028" i="1"/>
  <c r="N2028" i="1"/>
  <c r="M2028" i="1"/>
  <c r="Q2027" i="1"/>
  <c r="P2027" i="1"/>
  <c r="O2027" i="1"/>
  <c r="N2027" i="1"/>
  <c r="M2027" i="1"/>
  <c r="Q2026" i="1"/>
  <c r="P2026" i="1"/>
  <c r="O2026" i="1"/>
  <c r="N2026" i="1"/>
  <c r="M2026" i="1"/>
  <c r="Q2025" i="1"/>
  <c r="P2025" i="1"/>
  <c r="O2025" i="1"/>
  <c r="N2025" i="1"/>
  <c r="M2025" i="1"/>
  <c r="Q2024" i="1"/>
  <c r="P2024" i="1"/>
  <c r="O2024" i="1"/>
  <c r="N2024" i="1"/>
  <c r="M2024" i="1"/>
  <c r="Q2023" i="1"/>
  <c r="P2023" i="1"/>
  <c r="O2023" i="1"/>
  <c r="N2023" i="1"/>
  <c r="M2023" i="1"/>
  <c r="Q2022" i="1"/>
  <c r="P2022" i="1"/>
  <c r="O2022" i="1"/>
  <c r="N2022" i="1"/>
  <c r="M2022" i="1"/>
  <c r="Q2021" i="1"/>
  <c r="P2021" i="1"/>
  <c r="O2021" i="1"/>
  <c r="N2021" i="1"/>
  <c r="M2021" i="1"/>
  <c r="Q2020" i="1"/>
  <c r="P2020" i="1"/>
  <c r="O2020" i="1"/>
  <c r="N2020" i="1"/>
  <c r="M2020" i="1"/>
  <c r="Q2019" i="1"/>
  <c r="P2019" i="1"/>
  <c r="O2019" i="1"/>
  <c r="N2019" i="1"/>
  <c r="M2019" i="1"/>
  <c r="Q2018" i="1"/>
  <c r="P2018" i="1"/>
  <c r="O2018" i="1"/>
  <c r="N2018" i="1"/>
  <c r="M2018" i="1"/>
  <c r="Q2017" i="1"/>
  <c r="P2017" i="1"/>
  <c r="O2017" i="1"/>
  <c r="N2017" i="1"/>
  <c r="M2017" i="1"/>
  <c r="Q2016" i="1"/>
  <c r="P2016" i="1"/>
  <c r="O2016" i="1"/>
  <c r="N2016" i="1"/>
  <c r="M2016" i="1"/>
  <c r="Q2015" i="1"/>
  <c r="P2015" i="1"/>
  <c r="O2015" i="1"/>
  <c r="N2015" i="1"/>
  <c r="M2015" i="1"/>
  <c r="Q2014" i="1"/>
  <c r="P2014" i="1"/>
  <c r="O2014" i="1"/>
  <c r="N2014" i="1"/>
  <c r="M2014" i="1"/>
  <c r="Q2013" i="1"/>
  <c r="P2013" i="1"/>
  <c r="O2013" i="1"/>
  <c r="N2013" i="1"/>
  <c r="M2013" i="1"/>
  <c r="Q2012" i="1"/>
  <c r="P2012" i="1"/>
  <c r="O2012" i="1"/>
  <c r="N2012" i="1"/>
  <c r="M2012" i="1"/>
  <c r="Q2011" i="1"/>
  <c r="P2011" i="1"/>
  <c r="O2011" i="1"/>
  <c r="N2011" i="1"/>
  <c r="M2011" i="1"/>
  <c r="Q2010" i="1"/>
  <c r="P2010" i="1"/>
  <c r="O2010" i="1"/>
  <c r="N2010" i="1"/>
  <c r="M2010" i="1"/>
  <c r="Q2009" i="1"/>
  <c r="P2009" i="1"/>
  <c r="O2009" i="1"/>
  <c r="N2009" i="1"/>
  <c r="M2009" i="1"/>
  <c r="Q2008" i="1"/>
  <c r="P2008" i="1"/>
  <c r="O2008" i="1"/>
  <c r="N2008" i="1"/>
  <c r="M2008" i="1"/>
  <c r="Q2007" i="1"/>
  <c r="P2007" i="1"/>
  <c r="O2007" i="1"/>
  <c r="N2007" i="1"/>
  <c r="M2007" i="1"/>
  <c r="Q2006" i="1"/>
  <c r="P2006" i="1"/>
  <c r="O2006" i="1"/>
  <c r="N2006" i="1"/>
  <c r="M2006" i="1"/>
  <c r="Q2005" i="1"/>
  <c r="P2005" i="1"/>
  <c r="O2005" i="1"/>
  <c r="N2005" i="1"/>
  <c r="M2005" i="1"/>
  <c r="Q2004" i="1"/>
  <c r="P2004" i="1"/>
  <c r="O2004" i="1"/>
  <c r="N2004" i="1"/>
  <c r="M2004" i="1"/>
  <c r="Q2003" i="1"/>
  <c r="P2003" i="1"/>
  <c r="O2003" i="1"/>
  <c r="N2003" i="1"/>
  <c r="M2003" i="1"/>
  <c r="Q2002" i="1"/>
  <c r="P2002" i="1"/>
  <c r="O2002" i="1"/>
  <c r="N2002" i="1"/>
  <c r="M2002" i="1"/>
  <c r="Q2001" i="1"/>
  <c r="P2001" i="1"/>
  <c r="O2001" i="1"/>
  <c r="N2001" i="1"/>
  <c r="M2001" i="1"/>
  <c r="Q2000" i="1"/>
  <c r="P2000" i="1"/>
  <c r="O2000" i="1"/>
  <c r="N2000" i="1"/>
  <c r="M2000" i="1"/>
  <c r="Q1999" i="1"/>
  <c r="P1999" i="1"/>
  <c r="O1999" i="1"/>
  <c r="N1999" i="1"/>
  <c r="M1999" i="1"/>
  <c r="Q1998" i="1"/>
  <c r="P1998" i="1"/>
  <c r="O1998" i="1"/>
  <c r="N1998" i="1"/>
  <c r="M1998" i="1"/>
  <c r="Q1997" i="1"/>
  <c r="P1997" i="1"/>
  <c r="O1997" i="1"/>
  <c r="N1997" i="1"/>
  <c r="M1997" i="1"/>
  <c r="Q1996" i="1"/>
  <c r="P1996" i="1"/>
  <c r="O1996" i="1"/>
  <c r="N1996" i="1"/>
  <c r="M1996" i="1"/>
  <c r="Q1995" i="1"/>
  <c r="P1995" i="1"/>
  <c r="O1995" i="1"/>
  <c r="N1995" i="1"/>
  <c r="M1995" i="1"/>
  <c r="Q1994" i="1"/>
  <c r="P1994" i="1"/>
  <c r="O1994" i="1"/>
  <c r="N1994" i="1"/>
  <c r="M1994" i="1"/>
  <c r="Q1993" i="1"/>
  <c r="P1993" i="1"/>
  <c r="O1993" i="1"/>
  <c r="N1993" i="1"/>
  <c r="M1993" i="1"/>
  <c r="Q1992" i="1"/>
  <c r="P1992" i="1"/>
  <c r="O1992" i="1"/>
  <c r="N1992" i="1"/>
  <c r="M1992" i="1"/>
  <c r="Q1991" i="1"/>
  <c r="P1991" i="1"/>
  <c r="O1991" i="1"/>
  <c r="N1991" i="1"/>
  <c r="M1991" i="1"/>
  <c r="Q1990" i="1"/>
  <c r="P1990" i="1"/>
  <c r="O1990" i="1"/>
  <c r="N1990" i="1"/>
  <c r="M1990" i="1"/>
  <c r="Q1989" i="1"/>
  <c r="P1989" i="1"/>
  <c r="O1989" i="1"/>
  <c r="N1989" i="1"/>
  <c r="M1989" i="1"/>
  <c r="Q1988" i="1"/>
  <c r="P1988" i="1"/>
  <c r="O1988" i="1"/>
  <c r="N1988" i="1"/>
  <c r="M1988" i="1"/>
  <c r="Q1987" i="1"/>
  <c r="P1987" i="1"/>
  <c r="O1987" i="1"/>
  <c r="N1987" i="1"/>
  <c r="M1987" i="1"/>
  <c r="Q1986" i="1"/>
  <c r="P1986" i="1"/>
  <c r="O1986" i="1"/>
  <c r="N1986" i="1"/>
  <c r="M1986" i="1"/>
  <c r="Q1985" i="1"/>
  <c r="P1985" i="1"/>
  <c r="O1985" i="1"/>
  <c r="N1985" i="1"/>
  <c r="M1985" i="1"/>
  <c r="Q1984" i="1"/>
  <c r="P1984" i="1"/>
  <c r="O1984" i="1"/>
  <c r="N1984" i="1"/>
  <c r="M1984" i="1"/>
  <c r="Q1983" i="1"/>
  <c r="P1983" i="1"/>
  <c r="O1983" i="1"/>
  <c r="N1983" i="1"/>
  <c r="M1983" i="1"/>
  <c r="Q1982" i="1"/>
  <c r="P1982" i="1"/>
  <c r="O1982" i="1"/>
  <c r="N1982" i="1"/>
  <c r="M1982" i="1"/>
  <c r="Q1981" i="1"/>
  <c r="P1981" i="1"/>
  <c r="O1981" i="1"/>
  <c r="N1981" i="1"/>
  <c r="M1981" i="1"/>
  <c r="Q1980" i="1"/>
  <c r="P1980" i="1"/>
  <c r="O1980" i="1"/>
  <c r="N1980" i="1"/>
  <c r="M1980" i="1"/>
  <c r="Q1979" i="1"/>
  <c r="P1979" i="1"/>
  <c r="O1979" i="1"/>
  <c r="N1979" i="1"/>
  <c r="M1979" i="1"/>
  <c r="Q1978" i="1"/>
  <c r="P1978" i="1"/>
  <c r="O1978" i="1"/>
  <c r="N1978" i="1"/>
  <c r="M1978" i="1"/>
  <c r="Q1977" i="1"/>
  <c r="P1977" i="1"/>
  <c r="O1977" i="1"/>
  <c r="N1977" i="1"/>
  <c r="M1977" i="1"/>
  <c r="Q1976" i="1"/>
  <c r="P1976" i="1"/>
  <c r="O1976" i="1"/>
  <c r="N1976" i="1"/>
  <c r="M1976" i="1"/>
  <c r="Q1975" i="1"/>
  <c r="P1975" i="1"/>
  <c r="O1975" i="1"/>
  <c r="N1975" i="1"/>
  <c r="M1975" i="1"/>
  <c r="Q1974" i="1"/>
  <c r="P1974" i="1"/>
  <c r="O1974" i="1"/>
  <c r="N1974" i="1"/>
  <c r="M1974" i="1"/>
  <c r="Q1973" i="1"/>
  <c r="P1973" i="1"/>
  <c r="O1973" i="1"/>
  <c r="N1973" i="1"/>
  <c r="M1973" i="1"/>
  <c r="Q1972" i="1"/>
  <c r="P1972" i="1"/>
  <c r="O1972" i="1"/>
  <c r="N1972" i="1"/>
  <c r="M1972" i="1"/>
  <c r="Q1971" i="1"/>
  <c r="P1971" i="1"/>
  <c r="O1971" i="1"/>
  <c r="N1971" i="1"/>
  <c r="M1971" i="1"/>
  <c r="Q1970" i="1"/>
  <c r="P1970" i="1"/>
  <c r="O1970" i="1"/>
  <c r="N1970" i="1"/>
  <c r="M1970" i="1"/>
  <c r="Q1969" i="1"/>
  <c r="P1969" i="1"/>
  <c r="O1969" i="1"/>
  <c r="N1969" i="1"/>
  <c r="M1969" i="1"/>
  <c r="Q1968" i="1"/>
  <c r="P1968" i="1"/>
  <c r="O1968" i="1"/>
  <c r="N1968" i="1"/>
  <c r="M1968" i="1"/>
  <c r="Q1967" i="1"/>
  <c r="P1967" i="1"/>
  <c r="O1967" i="1"/>
  <c r="N1967" i="1"/>
  <c r="M1967" i="1"/>
  <c r="Q1966" i="1"/>
  <c r="P1966" i="1"/>
  <c r="O1966" i="1"/>
  <c r="N1966" i="1"/>
  <c r="M1966" i="1"/>
  <c r="Q1965" i="1"/>
  <c r="P1965" i="1"/>
  <c r="O1965" i="1"/>
  <c r="N1965" i="1"/>
  <c r="M1965" i="1"/>
  <c r="Q1964" i="1"/>
  <c r="P1964" i="1"/>
  <c r="O1964" i="1"/>
  <c r="N1964" i="1"/>
  <c r="M1964" i="1"/>
  <c r="Q1963" i="1"/>
  <c r="P1963" i="1"/>
  <c r="O1963" i="1"/>
  <c r="N1963" i="1"/>
  <c r="M1963" i="1"/>
  <c r="Q1962" i="1"/>
  <c r="P1962" i="1"/>
  <c r="O1962" i="1"/>
  <c r="N1962" i="1"/>
  <c r="M1962" i="1"/>
  <c r="Q1961" i="1"/>
  <c r="P1961" i="1"/>
  <c r="O1961" i="1"/>
  <c r="N1961" i="1"/>
  <c r="M1961" i="1"/>
  <c r="Q1960" i="1"/>
  <c r="P1960" i="1"/>
  <c r="O1960" i="1"/>
  <c r="N1960" i="1"/>
  <c r="M1960" i="1"/>
  <c r="Q1959" i="1"/>
  <c r="P1959" i="1"/>
  <c r="O1959" i="1"/>
  <c r="N1959" i="1"/>
  <c r="M1959" i="1"/>
  <c r="Q1958" i="1"/>
  <c r="P1958" i="1"/>
  <c r="O1958" i="1"/>
  <c r="N1958" i="1"/>
  <c r="M1958" i="1"/>
  <c r="Q1957" i="1"/>
  <c r="P1957" i="1"/>
  <c r="O1957" i="1"/>
  <c r="N1957" i="1"/>
  <c r="M1957" i="1"/>
  <c r="Q1956" i="1"/>
  <c r="P1956" i="1"/>
  <c r="O1956" i="1"/>
  <c r="N1956" i="1"/>
  <c r="M1956" i="1"/>
  <c r="Q1955" i="1"/>
  <c r="P1955" i="1"/>
  <c r="O1955" i="1"/>
  <c r="N1955" i="1"/>
  <c r="M1955" i="1"/>
  <c r="Q1954" i="1"/>
  <c r="P1954" i="1"/>
  <c r="O1954" i="1"/>
  <c r="N1954" i="1"/>
  <c r="M1954" i="1"/>
  <c r="Q1953" i="1"/>
  <c r="P1953" i="1"/>
  <c r="O1953" i="1"/>
  <c r="N1953" i="1"/>
  <c r="M1953" i="1"/>
  <c r="Q1952" i="1"/>
  <c r="P1952" i="1"/>
  <c r="O1952" i="1"/>
  <c r="N1952" i="1"/>
  <c r="M1952" i="1"/>
  <c r="Q1951" i="1"/>
  <c r="P1951" i="1"/>
  <c r="O1951" i="1"/>
  <c r="N1951" i="1"/>
  <c r="M1951" i="1"/>
  <c r="Q1950" i="1"/>
  <c r="P1950" i="1"/>
  <c r="O1950" i="1"/>
  <c r="N1950" i="1"/>
  <c r="M1950" i="1"/>
  <c r="Q1949" i="1"/>
  <c r="P1949" i="1"/>
  <c r="O1949" i="1"/>
  <c r="N1949" i="1"/>
  <c r="M1949" i="1"/>
  <c r="Q1948" i="1"/>
  <c r="P1948" i="1"/>
  <c r="O1948" i="1"/>
  <c r="N1948" i="1"/>
  <c r="M1948" i="1"/>
  <c r="Q1947" i="1"/>
  <c r="P1947" i="1"/>
  <c r="O1947" i="1"/>
  <c r="N1947" i="1"/>
  <c r="M1947" i="1"/>
  <c r="Q1946" i="1"/>
  <c r="P1946" i="1"/>
  <c r="O1946" i="1"/>
  <c r="N1946" i="1"/>
  <c r="M1946" i="1"/>
  <c r="Q1945" i="1"/>
  <c r="P1945" i="1"/>
  <c r="O1945" i="1"/>
  <c r="N1945" i="1"/>
  <c r="M1945" i="1"/>
  <c r="Q1944" i="1"/>
  <c r="P1944" i="1"/>
  <c r="O1944" i="1"/>
  <c r="N1944" i="1"/>
  <c r="M1944" i="1"/>
  <c r="Q1943" i="1"/>
  <c r="P1943" i="1"/>
  <c r="O1943" i="1"/>
  <c r="N1943" i="1"/>
  <c r="M1943" i="1"/>
  <c r="Q1942" i="1"/>
  <c r="P1942" i="1"/>
  <c r="O1942" i="1"/>
  <c r="N1942" i="1"/>
  <c r="M1942" i="1"/>
  <c r="Q1941" i="1"/>
  <c r="P1941" i="1"/>
  <c r="O1941" i="1"/>
  <c r="N1941" i="1"/>
  <c r="M1941" i="1"/>
  <c r="Q1940" i="1"/>
  <c r="P1940" i="1"/>
  <c r="O1940" i="1"/>
  <c r="N1940" i="1"/>
  <c r="M1940" i="1"/>
  <c r="Q1939" i="1"/>
  <c r="P1939" i="1"/>
  <c r="O1939" i="1"/>
  <c r="N1939" i="1"/>
  <c r="M1939" i="1"/>
  <c r="Q1938" i="1"/>
  <c r="P1938" i="1"/>
  <c r="O1938" i="1"/>
  <c r="N1938" i="1"/>
  <c r="M1938" i="1"/>
  <c r="Q1937" i="1"/>
  <c r="P1937" i="1"/>
  <c r="O1937" i="1"/>
  <c r="N1937" i="1"/>
  <c r="M1937" i="1"/>
  <c r="Q1936" i="1"/>
  <c r="P1936" i="1"/>
  <c r="O1936" i="1"/>
  <c r="N1936" i="1"/>
  <c r="M1936" i="1"/>
  <c r="Q1935" i="1"/>
  <c r="P1935" i="1"/>
  <c r="O1935" i="1"/>
  <c r="N1935" i="1"/>
  <c r="M1935" i="1"/>
  <c r="Q1934" i="1"/>
  <c r="P1934" i="1"/>
  <c r="O1934" i="1"/>
  <c r="N1934" i="1"/>
  <c r="M1934" i="1"/>
  <c r="Q1933" i="1"/>
  <c r="P1933" i="1"/>
  <c r="O1933" i="1"/>
  <c r="N1933" i="1"/>
  <c r="M1933" i="1"/>
  <c r="Q1932" i="1"/>
  <c r="P1932" i="1"/>
  <c r="O1932" i="1"/>
  <c r="N1932" i="1"/>
  <c r="M1932" i="1"/>
  <c r="Q1931" i="1"/>
  <c r="P1931" i="1"/>
  <c r="O1931" i="1"/>
  <c r="N1931" i="1"/>
  <c r="M1931" i="1"/>
  <c r="Q1930" i="1"/>
  <c r="P1930" i="1"/>
  <c r="O1930" i="1"/>
  <c r="N1930" i="1"/>
  <c r="M1930" i="1"/>
  <c r="Q1929" i="1"/>
  <c r="P1929" i="1"/>
  <c r="O1929" i="1"/>
  <c r="N1929" i="1"/>
  <c r="M1929" i="1"/>
  <c r="Q1928" i="1"/>
  <c r="P1928" i="1"/>
  <c r="O1928" i="1"/>
  <c r="N1928" i="1"/>
  <c r="M1928" i="1"/>
  <c r="Q1927" i="1"/>
  <c r="P1927" i="1"/>
  <c r="O1927" i="1"/>
  <c r="N1927" i="1"/>
  <c r="M1927" i="1"/>
  <c r="Q1926" i="1"/>
  <c r="P1926" i="1"/>
  <c r="O1926" i="1"/>
  <c r="N1926" i="1"/>
  <c r="M1926" i="1"/>
  <c r="Q1925" i="1"/>
  <c r="P1925" i="1"/>
  <c r="O1925" i="1"/>
  <c r="N1925" i="1"/>
  <c r="M1925" i="1"/>
  <c r="Q1924" i="1"/>
  <c r="P1924" i="1"/>
  <c r="O1924" i="1"/>
  <c r="N1924" i="1"/>
  <c r="M1924" i="1"/>
  <c r="Q1923" i="1"/>
  <c r="P1923" i="1"/>
  <c r="O1923" i="1"/>
  <c r="N1923" i="1"/>
  <c r="M1923" i="1"/>
  <c r="Q1922" i="1"/>
  <c r="P1922" i="1"/>
  <c r="O1922" i="1"/>
  <c r="N1922" i="1"/>
  <c r="M1922" i="1"/>
  <c r="Q1921" i="1"/>
  <c r="P1921" i="1"/>
  <c r="O1921" i="1"/>
  <c r="N1921" i="1"/>
  <c r="M1921" i="1"/>
  <c r="Q1920" i="1"/>
  <c r="P1920" i="1"/>
  <c r="O1920" i="1"/>
  <c r="N1920" i="1"/>
  <c r="M1920" i="1"/>
  <c r="Q1919" i="1"/>
  <c r="P1919" i="1"/>
  <c r="O1919" i="1"/>
  <c r="N1919" i="1"/>
  <c r="M1919" i="1"/>
  <c r="Q1918" i="1"/>
  <c r="P1918" i="1"/>
  <c r="O1918" i="1"/>
  <c r="N1918" i="1"/>
  <c r="M1918" i="1"/>
  <c r="Q1917" i="1"/>
  <c r="P1917" i="1"/>
  <c r="O1917" i="1"/>
  <c r="N1917" i="1"/>
  <c r="M1917" i="1"/>
  <c r="Q1916" i="1"/>
  <c r="P1916" i="1"/>
  <c r="O1916" i="1"/>
  <c r="N1916" i="1"/>
  <c r="M1916" i="1"/>
  <c r="Q1915" i="1"/>
  <c r="P1915" i="1"/>
  <c r="O1915" i="1"/>
  <c r="N1915" i="1"/>
  <c r="M1915" i="1"/>
  <c r="Q1914" i="1"/>
  <c r="P1914" i="1"/>
  <c r="O1914" i="1"/>
  <c r="N1914" i="1"/>
  <c r="M1914" i="1"/>
  <c r="Q1913" i="1"/>
  <c r="P1913" i="1"/>
  <c r="O1913" i="1"/>
  <c r="N1913" i="1"/>
  <c r="M1913" i="1"/>
  <c r="Q1912" i="1"/>
  <c r="P1912" i="1"/>
  <c r="O1912" i="1"/>
  <c r="N1912" i="1"/>
  <c r="M1912" i="1"/>
  <c r="Q1911" i="1"/>
  <c r="P1911" i="1"/>
  <c r="O1911" i="1"/>
  <c r="N1911" i="1"/>
  <c r="M1911" i="1"/>
  <c r="Q1910" i="1"/>
  <c r="P1910" i="1"/>
  <c r="O1910" i="1"/>
  <c r="N1910" i="1"/>
  <c r="M1910" i="1"/>
  <c r="Q1909" i="1"/>
  <c r="P1909" i="1"/>
  <c r="O1909" i="1"/>
  <c r="N1909" i="1"/>
  <c r="M1909" i="1"/>
  <c r="Q1908" i="1"/>
  <c r="P1908" i="1"/>
  <c r="O1908" i="1"/>
  <c r="N1908" i="1"/>
  <c r="M1908" i="1"/>
  <c r="Q1907" i="1"/>
  <c r="P1907" i="1"/>
  <c r="O1907" i="1"/>
  <c r="N1907" i="1"/>
  <c r="M1907" i="1"/>
  <c r="Q1906" i="1"/>
  <c r="P1906" i="1"/>
  <c r="O1906" i="1"/>
  <c r="N1906" i="1"/>
  <c r="M1906" i="1"/>
  <c r="Q1905" i="1"/>
  <c r="P1905" i="1"/>
  <c r="O1905" i="1"/>
  <c r="N1905" i="1"/>
  <c r="M1905" i="1"/>
  <c r="Q1904" i="1"/>
  <c r="P1904" i="1"/>
  <c r="O1904" i="1"/>
  <c r="N1904" i="1"/>
  <c r="M1904" i="1"/>
  <c r="Q1903" i="1"/>
  <c r="P1903" i="1"/>
  <c r="O1903" i="1"/>
  <c r="N1903" i="1"/>
  <c r="M1903" i="1"/>
  <c r="Q1902" i="1"/>
  <c r="P1902" i="1"/>
  <c r="O1902" i="1"/>
  <c r="N1902" i="1"/>
  <c r="M1902" i="1"/>
  <c r="Q1901" i="1"/>
  <c r="P1901" i="1"/>
  <c r="O1901" i="1"/>
  <c r="N1901" i="1"/>
  <c r="M1901" i="1"/>
  <c r="Q1900" i="1"/>
  <c r="P1900" i="1"/>
  <c r="O1900" i="1"/>
  <c r="N1900" i="1"/>
  <c r="M1900" i="1"/>
  <c r="Q1899" i="1"/>
  <c r="P1899" i="1"/>
  <c r="O1899" i="1"/>
  <c r="N1899" i="1"/>
  <c r="M1899" i="1"/>
  <c r="Q1898" i="1"/>
  <c r="P1898" i="1"/>
  <c r="O1898" i="1"/>
  <c r="N1898" i="1"/>
  <c r="M1898" i="1"/>
  <c r="Q1897" i="1"/>
  <c r="P1897" i="1"/>
  <c r="O1897" i="1"/>
  <c r="N1897" i="1"/>
  <c r="M1897" i="1"/>
  <c r="Q1896" i="1"/>
  <c r="P1896" i="1"/>
  <c r="O1896" i="1"/>
  <c r="N1896" i="1"/>
  <c r="M1896" i="1"/>
  <c r="Q1895" i="1"/>
  <c r="P1895" i="1"/>
  <c r="O1895" i="1"/>
  <c r="N1895" i="1"/>
  <c r="M1895" i="1"/>
  <c r="Q1894" i="1"/>
  <c r="P1894" i="1"/>
  <c r="O1894" i="1"/>
  <c r="N1894" i="1"/>
  <c r="M1894" i="1"/>
  <c r="Q1893" i="1"/>
  <c r="P1893" i="1"/>
  <c r="O1893" i="1"/>
  <c r="N1893" i="1"/>
  <c r="M1893" i="1"/>
  <c r="Q1892" i="1"/>
  <c r="P1892" i="1"/>
  <c r="O1892" i="1"/>
  <c r="N1892" i="1"/>
  <c r="M1892" i="1"/>
  <c r="Q1891" i="1"/>
  <c r="P1891" i="1"/>
  <c r="O1891" i="1"/>
  <c r="N1891" i="1"/>
  <c r="M1891" i="1"/>
  <c r="Q1890" i="1"/>
  <c r="P1890" i="1"/>
  <c r="O1890" i="1"/>
  <c r="N1890" i="1"/>
  <c r="M1890" i="1"/>
  <c r="Q1889" i="1"/>
  <c r="P1889" i="1"/>
  <c r="O1889" i="1"/>
  <c r="N1889" i="1"/>
  <c r="M1889" i="1"/>
  <c r="Q1888" i="1"/>
  <c r="P1888" i="1"/>
  <c r="O1888" i="1"/>
  <c r="N1888" i="1"/>
  <c r="M1888" i="1"/>
  <c r="Q1887" i="1"/>
  <c r="P1887" i="1"/>
  <c r="O1887" i="1"/>
  <c r="N1887" i="1"/>
  <c r="M1887" i="1"/>
  <c r="Q1886" i="1"/>
  <c r="P1886" i="1"/>
  <c r="O1886" i="1"/>
  <c r="N1886" i="1"/>
  <c r="M1886" i="1"/>
  <c r="Q1885" i="1"/>
  <c r="P1885" i="1"/>
  <c r="O1885" i="1"/>
  <c r="N1885" i="1"/>
  <c r="M1885" i="1"/>
  <c r="Q1884" i="1"/>
  <c r="P1884" i="1"/>
  <c r="O1884" i="1"/>
  <c r="N1884" i="1"/>
  <c r="M1884" i="1"/>
  <c r="Q1883" i="1"/>
  <c r="P1883" i="1"/>
  <c r="O1883" i="1"/>
  <c r="N1883" i="1"/>
  <c r="M1883" i="1"/>
  <c r="Q1882" i="1"/>
  <c r="P1882" i="1"/>
  <c r="O1882" i="1"/>
  <c r="N1882" i="1"/>
  <c r="M1882" i="1"/>
  <c r="Q1881" i="1"/>
  <c r="P1881" i="1"/>
  <c r="O1881" i="1"/>
  <c r="N1881" i="1"/>
  <c r="M1881" i="1"/>
  <c r="Q1880" i="1"/>
  <c r="P1880" i="1"/>
  <c r="O1880" i="1"/>
  <c r="N1880" i="1"/>
  <c r="M1880" i="1"/>
  <c r="Q1879" i="1"/>
  <c r="P1879" i="1"/>
  <c r="O1879" i="1"/>
  <c r="N1879" i="1"/>
  <c r="M1879" i="1"/>
  <c r="Q1878" i="1"/>
  <c r="P1878" i="1"/>
  <c r="O1878" i="1"/>
  <c r="N1878" i="1"/>
  <c r="M1878" i="1"/>
  <c r="Q1877" i="1"/>
  <c r="P1877" i="1"/>
  <c r="O1877" i="1"/>
  <c r="N1877" i="1"/>
  <c r="M1877" i="1"/>
  <c r="Q1876" i="1"/>
  <c r="P1876" i="1"/>
  <c r="O1876" i="1"/>
  <c r="N1876" i="1"/>
  <c r="M1876" i="1"/>
  <c r="Q1875" i="1"/>
  <c r="P1875" i="1"/>
  <c r="O1875" i="1"/>
  <c r="N1875" i="1"/>
  <c r="M1875" i="1"/>
  <c r="Q1874" i="1"/>
  <c r="P1874" i="1"/>
  <c r="O1874" i="1"/>
  <c r="N1874" i="1"/>
  <c r="M1874" i="1"/>
  <c r="Q1873" i="1"/>
  <c r="P1873" i="1"/>
  <c r="O1873" i="1"/>
  <c r="N1873" i="1"/>
  <c r="M1873" i="1"/>
  <c r="Q1872" i="1"/>
  <c r="P1872" i="1"/>
  <c r="O1872" i="1"/>
  <c r="N1872" i="1"/>
  <c r="M1872" i="1"/>
  <c r="Q1871" i="1"/>
  <c r="P1871" i="1"/>
  <c r="O1871" i="1"/>
  <c r="N1871" i="1"/>
  <c r="M1871" i="1"/>
  <c r="Q1870" i="1"/>
  <c r="P1870" i="1"/>
  <c r="O1870" i="1"/>
  <c r="N1870" i="1"/>
  <c r="M1870" i="1"/>
  <c r="Q1869" i="1"/>
  <c r="P1869" i="1"/>
  <c r="O1869" i="1"/>
  <c r="N1869" i="1"/>
  <c r="M1869" i="1"/>
  <c r="Q1868" i="1"/>
  <c r="P1868" i="1"/>
  <c r="O1868" i="1"/>
  <c r="N1868" i="1"/>
  <c r="M1868" i="1"/>
  <c r="Q1867" i="1"/>
  <c r="P1867" i="1"/>
  <c r="O1867" i="1"/>
  <c r="N1867" i="1"/>
  <c r="M1867" i="1"/>
  <c r="Q1866" i="1"/>
  <c r="P1866" i="1"/>
  <c r="O1866" i="1"/>
  <c r="N1866" i="1"/>
  <c r="M1866" i="1"/>
  <c r="Q1865" i="1"/>
  <c r="P1865" i="1"/>
  <c r="O1865" i="1"/>
  <c r="N1865" i="1"/>
  <c r="M1865" i="1"/>
  <c r="Q1864" i="1"/>
  <c r="P1864" i="1"/>
  <c r="O1864" i="1"/>
  <c r="N1864" i="1"/>
  <c r="M1864" i="1"/>
  <c r="Q1863" i="1"/>
  <c r="P1863" i="1"/>
  <c r="O1863" i="1"/>
  <c r="N1863" i="1"/>
  <c r="M1863" i="1"/>
  <c r="Q1862" i="1"/>
  <c r="P1862" i="1"/>
  <c r="O1862" i="1"/>
  <c r="N1862" i="1"/>
  <c r="M1862" i="1"/>
  <c r="Q1861" i="1"/>
  <c r="P1861" i="1"/>
  <c r="O1861" i="1"/>
  <c r="N1861" i="1"/>
  <c r="M1861" i="1"/>
  <c r="Q1860" i="1"/>
  <c r="P1860" i="1"/>
  <c r="O1860" i="1"/>
  <c r="N1860" i="1"/>
  <c r="M1860" i="1"/>
  <c r="Q1859" i="1"/>
  <c r="P1859" i="1"/>
  <c r="O1859" i="1"/>
  <c r="N1859" i="1"/>
  <c r="M1859" i="1"/>
  <c r="Q1858" i="1"/>
  <c r="P1858" i="1"/>
  <c r="O1858" i="1"/>
  <c r="N1858" i="1"/>
  <c r="M1858" i="1"/>
  <c r="Q1857" i="1"/>
  <c r="P1857" i="1"/>
  <c r="O1857" i="1"/>
  <c r="N1857" i="1"/>
  <c r="M1857" i="1"/>
  <c r="Q1856" i="1"/>
  <c r="P1856" i="1"/>
  <c r="O1856" i="1"/>
  <c r="N1856" i="1"/>
  <c r="M1856" i="1"/>
  <c r="Q1855" i="1"/>
  <c r="P1855" i="1"/>
  <c r="O1855" i="1"/>
  <c r="N1855" i="1"/>
  <c r="M1855" i="1"/>
  <c r="Q1854" i="1"/>
  <c r="P1854" i="1"/>
  <c r="O1854" i="1"/>
  <c r="N1854" i="1"/>
  <c r="M1854" i="1"/>
  <c r="Q1853" i="1"/>
  <c r="P1853" i="1"/>
  <c r="O1853" i="1"/>
  <c r="N1853" i="1"/>
  <c r="M1853" i="1"/>
  <c r="Q1852" i="1"/>
  <c r="P1852" i="1"/>
  <c r="O1852" i="1"/>
  <c r="N1852" i="1"/>
  <c r="M1852" i="1"/>
  <c r="Q1851" i="1"/>
  <c r="P1851" i="1"/>
  <c r="O1851" i="1"/>
  <c r="N1851" i="1"/>
  <c r="M1851" i="1"/>
  <c r="Q1850" i="1"/>
  <c r="P1850" i="1"/>
  <c r="O1850" i="1"/>
  <c r="N1850" i="1"/>
  <c r="M1850" i="1"/>
  <c r="Q1849" i="1"/>
  <c r="P1849" i="1"/>
  <c r="O1849" i="1"/>
  <c r="N1849" i="1"/>
  <c r="M1849" i="1"/>
  <c r="Q1848" i="1"/>
  <c r="P1848" i="1"/>
  <c r="O1848" i="1"/>
  <c r="N1848" i="1"/>
  <c r="M1848" i="1"/>
  <c r="Q1847" i="1"/>
  <c r="P1847" i="1"/>
  <c r="O1847" i="1"/>
  <c r="N1847" i="1"/>
  <c r="M1847" i="1"/>
  <c r="Q1846" i="1"/>
  <c r="P1846" i="1"/>
  <c r="O1846" i="1"/>
  <c r="N1846" i="1"/>
  <c r="M1846" i="1"/>
  <c r="Q1845" i="1"/>
  <c r="P1845" i="1"/>
  <c r="O1845" i="1"/>
  <c r="N1845" i="1"/>
  <c r="M1845" i="1"/>
  <c r="Q1844" i="1"/>
  <c r="P1844" i="1"/>
  <c r="O1844" i="1"/>
  <c r="N1844" i="1"/>
  <c r="M1844" i="1"/>
  <c r="Q1843" i="1"/>
  <c r="P1843" i="1"/>
  <c r="O1843" i="1"/>
  <c r="N1843" i="1"/>
  <c r="M1843" i="1"/>
  <c r="Q1842" i="1"/>
  <c r="P1842" i="1"/>
  <c r="O1842" i="1"/>
  <c r="N1842" i="1"/>
  <c r="M1842" i="1"/>
  <c r="Q1841" i="1"/>
  <c r="P1841" i="1"/>
  <c r="O1841" i="1"/>
  <c r="N1841" i="1"/>
  <c r="M1841" i="1"/>
  <c r="Q1840" i="1"/>
  <c r="P1840" i="1"/>
  <c r="O1840" i="1"/>
  <c r="N1840" i="1"/>
  <c r="M1840" i="1"/>
  <c r="Q1839" i="1"/>
  <c r="P1839" i="1"/>
  <c r="O1839" i="1"/>
  <c r="N1839" i="1"/>
  <c r="M1839" i="1"/>
  <c r="Q1838" i="1"/>
  <c r="P1838" i="1"/>
  <c r="O1838" i="1"/>
  <c r="N1838" i="1"/>
  <c r="M1838" i="1"/>
  <c r="Q1837" i="1"/>
  <c r="P1837" i="1"/>
  <c r="O1837" i="1"/>
  <c r="N1837" i="1"/>
  <c r="M1837" i="1"/>
  <c r="Q1836" i="1"/>
  <c r="P1836" i="1"/>
  <c r="O1836" i="1"/>
  <c r="N1836" i="1"/>
  <c r="M1836" i="1"/>
  <c r="Q1835" i="1"/>
  <c r="P1835" i="1"/>
  <c r="O1835" i="1"/>
  <c r="N1835" i="1"/>
  <c r="M1835" i="1"/>
  <c r="Q1834" i="1"/>
  <c r="P1834" i="1"/>
  <c r="O1834" i="1"/>
  <c r="N1834" i="1"/>
  <c r="M1834" i="1"/>
  <c r="Q1833" i="1"/>
  <c r="P1833" i="1"/>
  <c r="O1833" i="1"/>
  <c r="N1833" i="1"/>
  <c r="M1833" i="1"/>
  <c r="Q1832" i="1"/>
  <c r="P1832" i="1"/>
  <c r="O1832" i="1"/>
  <c r="N1832" i="1"/>
  <c r="M1832" i="1"/>
  <c r="Q1831" i="1"/>
  <c r="P1831" i="1"/>
  <c r="O1831" i="1"/>
  <c r="N1831" i="1"/>
  <c r="M1831" i="1"/>
  <c r="Q1830" i="1"/>
  <c r="P1830" i="1"/>
  <c r="O1830" i="1"/>
  <c r="N1830" i="1"/>
  <c r="M1830" i="1"/>
  <c r="Q1829" i="1"/>
  <c r="P1829" i="1"/>
  <c r="O1829" i="1"/>
  <c r="N1829" i="1"/>
  <c r="M1829" i="1"/>
  <c r="Q1828" i="1"/>
  <c r="P1828" i="1"/>
  <c r="O1828" i="1"/>
  <c r="N1828" i="1"/>
  <c r="M1828" i="1"/>
  <c r="Q1827" i="1"/>
  <c r="P1827" i="1"/>
  <c r="O1827" i="1"/>
  <c r="N1827" i="1"/>
  <c r="M1827" i="1"/>
  <c r="Q1826" i="1"/>
  <c r="P1826" i="1"/>
  <c r="O1826" i="1"/>
  <c r="N1826" i="1"/>
  <c r="M1826" i="1"/>
  <c r="Q1825" i="1"/>
  <c r="P1825" i="1"/>
  <c r="O1825" i="1"/>
  <c r="N1825" i="1"/>
  <c r="M1825" i="1"/>
  <c r="Q1824" i="1"/>
  <c r="P1824" i="1"/>
  <c r="O1824" i="1"/>
  <c r="N1824" i="1"/>
  <c r="M1824" i="1"/>
  <c r="Q1823" i="1"/>
  <c r="P1823" i="1"/>
  <c r="O1823" i="1"/>
  <c r="N1823" i="1"/>
  <c r="M1823" i="1"/>
  <c r="Q1822" i="1"/>
  <c r="P1822" i="1"/>
  <c r="O1822" i="1"/>
  <c r="N1822" i="1"/>
  <c r="M1822" i="1"/>
  <c r="Q1821" i="1"/>
  <c r="P1821" i="1"/>
  <c r="O1821" i="1"/>
  <c r="N1821" i="1"/>
  <c r="M1821" i="1"/>
  <c r="Q1820" i="1"/>
  <c r="P1820" i="1"/>
  <c r="O1820" i="1"/>
  <c r="N1820" i="1"/>
  <c r="M1820" i="1"/>
  <c r="Q1819" i="1"/>
  <c r="P1819" i="1"/>
  <c r="O1819" i="1"/>
  <c r="N1819" i="1"/>
  <c r="M1819" i="1"/>
  <c r="Q1818" i="1"/>
  <c r="P1818" i="1"/>
  <c r="O1818" i="1"/>
  <c r="N1818" i="1"/>
  <c r="M1818" i="1"/>
  <c r="Q1817" i="1"/>
  <c r="P1817" i="1"/>
  <c r="O1817" i="1"/>
  <c r="N1817" i="1"/>
  <c r="M1817" i="1"/>
  <c r="Q1816" i="1"/>
  <c r="P1816" i="1"/>
  <c r="O1816" i="1"/>
  <c r="N1816" i="1"/>
  <c r="M1816" i="1"/>
  <c r="Q1815" i="1"/>
  <c r="P1815" i="1"/>
  <c r="O1815" i="1"/>
  <c r="N1815" i="1"/>
  <c r="M1815" i="1"/>
  <c r="Q1814" i="1"/>
  <c r="P1814" i="1"/>
  <c r="O1814" i="1"/>
  <c r="N1814" i="1"/>
  <c r="M1814" i="1"/>
  <c r="Q1813" i="1"/>
  <c r="P1813" i="1"/>
  <c r="O1813" i="1"/>
  <c r="N1813" i="1"/>
  <c r="M1813" i="1"/>
  <c r="Q1812" i="1"/>
  <c r="P1812" i="1"/>
  <c r="O1812" i="1"/>
  <c r="N1812" i="1"/>
  <c r="M1812" i="1"/>
  <c r="Q1811" i="1"/>
  <c r="P1811" i="1"/>
  <c r="O1811" i="1"/>
  <c r="N1811" i="1"/>
  <c r="M1811" i="1"/>
  <c r="Q1810" i="1"/>
  <c r="P1810" i="1"/>
  <c r="O1810" i="1"/>
  <c r="N1810" i="1"/>
  <c r="M1810" i="1"/>
  <c r="Q1809" i="1"/>
  <c r="P1809" i="1"/>
  <c r="O1809" i="1"/>
  <c r="N1809" i="1"/>
  <c r="M1809" i="1"/>
  <c r="Q1808" i="1"/>
  <c r="P1808" i="1"/>
  <c r="O1808" i="1"/>
  <c r="N1808" i="1"/>
  <c r="M1808" i="1"/>
  <c r="Q1807" i="1"/>
  <c r="P1807" i="1"/>
  <c r="O1807" i="1"/>
  <c r="N1807" i="1"/>
  <c r="M1807" i="1"/>
  <c r="Q1806" i="1"/>
  <c r="P1806" i="1"/>
  <c r="O1806" i="1"/>
  <c r="N1806" i="1"/>
  <c r="M1806" i="1"/>
  <c r="Q1805" i="1"/>
  <c r="P1805" i="1"/>
  <c r="O1805" i="1"/>
  <c r="N1805" i="1"/>
  <c r="M1805" i="1"/>
  <c r="Q1804" i="1"/>
  <c r="P1804" i="1"/>
  <c r="O1804" i="1"/>
  <c r="N1804" i="1"/>
  <c r="M1804" i="1"/>
  <c r="Q1803" i="1"/>
  <c r="P1803" i="1"/>
  <c r="O1803" i="1"/>
  <c r="N1803" i="1"/>
  <c r="M1803" i="1"/>
  <c r="Q1802" i="1"/>
  <c r="P1802" i="1"/>
  <c r="O1802" i="1"/>
  <c r="N1802" i="1"/>
  <c r="M1802" i="1"/>
  <c r="Q1801" i="1"/>
  <c r="P1801" i="1"/>
  <c r="O1801" i="1"/>
  <c r="N1801" i="1"/>
  <c r="M1801" i="1"/>
  <c r="Q1800" i="1"/>
  <c r="P1800" i="1"/>
  <c r="O1800" i="1"/>
  <c r="N1800" i="1"/>
  <c r="M1800" i="1"/>
  <c r="Q1799" i="1"/>
  <c r="P1799" i="1"/>
  <c r="O1799" i="1"/>
  <c r="N1799" i="1"/>
  <c r="M1799" i="1"/>
  <c r="Q1798" i="1"/>
  <c r="P1798" i="1"/>
  <c r="O1798" i="1"/>
  <c r="N1798" i="1"/>
  <c r="M1798" i="1"/>
  <c r="Q1797" i="1"/>
  <c r="P1797" i="1"/>
  <c r="O1797" i="1"/>
  <c r="N1797" i="1"/>
  <c r="M1797" i="1"/>
  <c r="Q1796" i="1"/>
  <c r="P1796" i="1"/>
  <c r="O1796" i="1"/>
  <c r="N1796" i="1"/>
  <c r="M1796" i="1"/>
  <c r="Q1795" i="1"/>
  <c r="P1795" i="1"/>
  <c r="O1795" i="1"/>
  <c r="N1795" i="1"/>
  <c r="M1795" i="1"/>
  <c r="Q1794" i="1"/>
  <c r="P1794" i="1"/>
  <c r="O1794" i="1"/>
  <c r="N1794" i="1"/>
  <c r="M1794" i="1"/>
  <c r="Q1793" i="1"/>
  <c r="P1793" i="1"/>
  <c r="O1793" i="1"/>
  <c r="N1793" i="1"/>
  <c r="M1793" i="1"/>
  <c r="Q1792" i="1"/>
  <c r="P1792" i="1"/>
  <c r="O1792" i="1"/>
  <c r="N1792" i="1"/>
  <c r="M1792" i="1"/>
  <c r="Q1791" i="1"/>
  <c r="P1791" i="1"/>
  <c r="O1791" i="1"/>
  <c r="N1791" i="1"/>
  <c r="M1791" i="1"/>
  <c r="Q1790" i="1"/>
  <c r="P1790" i="1"/>
  <c r="O1790" i="1"/>
  <c r="N1790" i="1"/>
  <c r="M1790" i="1"/>
  <c r="Q1789" i="1"/>
  <c r="P1789" i="1"/>
  <c r="O1789" i="1"/>
  <c r="N1789" i="1"/>
  <c r="M1789" i="1"/>
  <c r="Q1788" i="1"/>
  <c r="P1788" i="1"/>
  <c r="O1788" i="1"/>
  <c r="N1788" i="1"/>
  <c r="M1788" i="1"/>
  <c r="Q1787" i="1"/>
  <c r="P1787" i="1"/>
  <c r="O1787" i="1"/>
  <c r="N1787" i="1"/>
  <c r="M1787" i="1"/>
  <c r="Q1786" i="1"/>
  <c r="P1786" i="1"/>
  <c r="O1786" i="1"/>
  <c r="N1786" i="1"/>
  <c r="M1786" i="1"/>
  <c r="Q1785" i="1"/>
  <c r="P1785" i="1"/>
  <c r="O1785" i="1"/>
  <c r="N1785" i="1"/>
  <c r="M1785" i="1"/>
  <c r="Q1784" i="1"/>
  <c r="P1784" i="1"/>
  <c r="O1784" i="1"/>
  <c r="N1784" i="1"/>
  <c r="M1784" i="1"/>
  <c r="Q1783" i="1"/>
  <c r="P1783" i="1"/>
  <c r="O1783" i="1"/>
  <c r="N1783" i="1"/>
  <c r="M1783" i="1"/>
  <c r="Q1782" i="1"/>
  <c r="P1782" i="1"/>
  <c r="O1782" i="1"/>
  <c r="N1782" i="1"/>
  <c r="M1782" i="1"/>
  <c r="Q1781" i="1"/>
  <c r="P1781" i="1"/>
  <c r="O1781" i="1"/>
  <c r="N1781" i="1"/>
  <c r="M1781" i="1"/>
  <c r="Q1780" i="1"/>
  <c r="P1780" i="1"/>
  <c r="O1780" i="1"/>
  <c r="N1780" i="1"/>
  <c r="M1780" i="1"/>
  <c r="Q1779" i="1"/>
  <c r="P1779" i="1"/>
  <c r="O1779" i="1"/>
  <c r="N1779" i="1"/>
  <c r="M1779" i="1"/>
  <c r="Q1778" i="1"/>
  <c r="P1778" i="1"/>
  <c r="O1778" i="1"/>
  <c r="N1778" i="1"/>
  <c r="M1778" i="1"/>
  <c r="Q1777" i="1"/>
  <c r="P1777" i="1"/>
  <c r="O1777" i="1"/>
  <c r="N1777" i="1"/>
  <c r="M1777" i="1"/>
  <c r="Q1776" i="1"/>
  <c r="P1776" i="1"/>
  <c r="O1776" i="1"/>
  <c r="N1776" i="1"/>
  <c r="M1776" i="1"/>
  <c r="Q1775" i="1"/>
  <c r="P1775" i="1"/>
  <c r="O1775" i="1"/>
  <c r="N1775" i="1"/>
  <c r="M1775" i="1"/>
  <c r="Q1774" i="1"/>
  <c r="P1774" i="1"/>
  <c r="O1774" i="1"/>
  <c r="N1774" i="1"/>
  <c r="M1774" i="1"/>
  <c r="Q1773" i="1"/>
  <c r="P1773" i="1"/>
  <c r="O1773" i="1"/>
  <c r="N1773" i="1"/>
  <c r="M1773" i="1"/>
  <c r="Q1772" i="1"/>
  <c r="P1772" i="1"/>
  <c r="O1772" i="1"/>
  <c r="N1772" i="1"/>
  <c r="M1772" i="1"/>
  <c r="Q1771" i="1"/>
  <c r="P1771" i="1"/>
  <c r="O1771" i="1"/>
  <c r="N1771" i="1"/>
  <c r="M1771" i="1"/>
  <c r="Q1770" i="1"/>
  <c r="P1770" i="1"/>
  <c r="O1770" i="1"/>
  <c r="N1770" i="1"/>
  <c r="M1770" i="1"/>
  <c r="Q1769" i="1"/>
  <c r="P1769" i="1"/>
  <c r="O1769" i="1"/>
  <c r="N1769" i="1"/>
  <c r="M1769" i="1"/>
  <c r="Q1768" i="1"/>
  <c r="P1768" i="1"/>
  <c r="O1768" i="1"/>
  <c r="N1768" i="1"/>
  <c r="M1768" i="1"/>
  <c r="Q1767" i="1"/>
  <c r="P1767" i="1"/>
  <c r="O1767" i="1"/>
  <c r="N1767" i="1"/>
  <c r="M1767" i="1"/>
  <c r="Q1766" i="1"/>
  <c r="P1766" i="1"/>
  <c r="O1766" i="1"/>
  <c r="N1766" i="1"/>
  <c r="M1766" i="1"/>
  <c r="Q1765" i="1"/>
  <c r="P1765" i="1"/>
  <c r="O1765" i="1"/>
  <c r="N1765" i="1"/>
  <c r="M1765" i="1"/>
  <c r="Q1764" i="1"/>
  <c r="P1764" i="1"/>
  <c r="O1764" i="1"/>
  <c r="N1764" i="1"/>
  <c r="M1764" i="1"/>
  <c r="Q1763" i="1"/>
  <c r="P1763" i="1"/>
  <c r="O1763" i="1"/>
  <c r="N1763" i="1"/>
  <c r="M1763" i="1"/>
  <c r="Q1762" i="1"/>
  <c r="P1762" i="1"/>
  <c r="O1762" i="1"/>
  <c r="N1762" i="1"/>
  <c r="M1762" i="1"/>
  <c r="Q1761" i="1"/>
  <c r="P1761" i="1"/>
  <c r="O1761" i="1"/>
  <c r="N1761" i="1"/>
  <c r="M1761" i="1"/>
  <c r="Q1760" i="1"/>
  <c r="P1760" i="1"/>
  <c r="O1760" i="1"/>
  <c r="N1760" i="1"/>
  <c r="M1760" i="1"/>
  <c r="Q1759" i="1"/>
  <c r="P1759" i="1"/>
  <c r="O1759" i="1"/>
  <c r="N1759" i="1"/>
  <c r="M1759" i="1"/>
  <c r="Q1758" i="1"/>
  <c r="P1758" i="1"/>
  <c r="O1758" i="1"/>
  <c r="N1758" i="1"/>
  <c r="M1758" i="1"/>
  <c r="Q1757" i="1"/>
  <c r="P1757" i="1"/>
  <c r="O1757" i="1"/>
  <c r="N1757" i="1"/>
  <c r="M1757" i="1"/>
  <c r="Q1756" i="1"/>
  <c r="P1756" i="1"/>
  <c r="O1756" i="1"/>
  <c r="N1756" i="1"/>
  <c r="M1756" i="1"/>
  <c r="Q1755" i="1"/>
  <c r="P1755" i="1"/>
  <c r="O1755" i="1"/>
  <c r="N1755" i="1"/>
  <c r="M1755" i="1"/>
  <c r="Q1754" i="1"/>
  <c r="P1754" i="1"/>
  <c r="O1754" i="1"/>
  <c r="N1754" i="1"/>
  <c r="M1754" i="1"/>
  <c r="Q1753" i="1"/>
  <c r="P1753" i="1"/>
  <c r="O1753" i="1"/>
  <c r="N1753" i="1"/>
  <c r="M1753" i="1"/>
  <c r="Q1752" i="1"/>
  <c r="P1752" i="1"/>
  <c r="O1752" i="1"/>
  <c r="N1752" i="1"/>
  <c r="M1752" i="1"/>
  <c r="Q1751" i="1"/>
  <c r="P1751" i="1"/>
  <c r="O1751" i="1"/>
  <c r="N1751" i="1"/>
  <c r="M1751" i="1"/>
  <c r="Q1750" i="1"/>
  <c r="P1750" i="1"/>
  <c r="O1750" i="1"/>
  <c r="N1750" i="1"/>
  <c r="M1750" i="1"/>
  <c r="Q1749" i="1"/>
  <c r="P1749" i="1"/>
  <c r="O1749" i="1"/>
  <c r="N1749" i="1"/>
  <c r="M1749" i="1"/>
  <c r="Q1748" i="1"/>
  <c r="P1748" i="1"/>
  <c r="O1748" i="1"/>
  <c r="N1748" i="1"/>
  <c r="M1748" i="1"/>
  <c r="Q1747" i="1"/>
  <c r="P1747" i="1"/>
  <c r="O1747" i="1"/>
  <c r="N1747" i="1"/>
  <c r="M1747" i="1"/>
  <c r="Q1746" i="1"/>
  <c r="P1746" i="1"/>
  <c r="O1746" i="1"/>
  <c r="N1746" i="1"/>
  <c r="M1746" i="1"/>
  <c r="Q1745" i="1"/>
  <c r="P1745" i="1"/>
  <c r="O1745" i="1"/>
  <c r="N1745" i="1"/>
  <c r="M1745" i="1"/>
  <c r="Q1744" i="1"/>
  <c r="P1744" i="1"/>
  <c r="O1744" i="1"/>
  <c r="N1744" i="1"/>
  <c r="M1744" i="1"/>
  <c r="Q1743" i="1"/>
  <c r="P1743" i="1"/>
  <c r="O1743" i="1"/>
  <c r="N1743" i="1"/>
  <c r="M1743" i="1"/>
  <c r="Q1742" i="1"/>
  <c r="P1742" i="1"/>
  <c r="O1742" i="1"/>
  <c r="N1742" i="1"/>
  <c r="M1742" i="1"/>
  <c r="Q1741" i="1"/>
  <c r="P1741" i="1"/>
  <c r="O1741" i="1"/>
  <c r="N1741" i="1"/>
  <c r="M1741" i="1"/>
  <c r="Q1740" i="1"/>
  <c r="P1740" i="1"/>
  <c r="O1740" i="1"/>
  <c r="N1740" i="1"/>
  <c r="M1740" i="1"/>
  <c r="Q1739" i="1"/>
  <c r="P1739" i="1"/>
  <c r="O1739" i="1"/>
  <c r="N1739" i="1"/>
  <c r="M1739" i="1"/>
  <c r="Q1738" i="1"/>
  <c r="P1738" i="1"/>
  <c r="O1738" i="1"/>
  <c r="N1738" i="1"/>
  <c r="M1738" i="1"/>
  <c r="Q1737" i="1"/>
  <c r="P1737" i="1"/>
  <c r="O1737" i="1"/>
  <c r="N1737" i="1"/>
  <c r="M1737" i="1"/>
  <c r="Q1736" i="1"/>
  <c r="P1736" i="1"/>
  <c r="O1736" i="1"/>
  <c r="N1736" i="1"/>
  <c r="M1736" i="1"/>
  <c r="Q1735" i="1"/>
  <c r="P1735" i="1"/>
  <c r="O1735" i="1"/>
  <c r="N1735" i="1"/>
  <c r="M1735" i="1"/>
  <c r="Q1734" i="1"/>
  <c r="P1734" i="1"/>
  <c r="O1734" i="1"/>
  <c r="N1734" i="1"/>
  <c r="M1734" i="1"/>
  <c r="Q1733" i="1"/>
  <c r="P1733" i="1"/>
  <c r="O1733" i="1"/>
  <c r="N1733" i="1"/>
  <c r="M1733" i="1"/>
  <c r="Q1732" i="1"/>
  <c r="P1732" i="1"/>
  <c r="O1732" i="1"/>
  <c r="N1732" i="1"/>
  <c r="M1732" i="1"/>
  <c r="Q1731" i="1"/>
  <c r="P1731" i="1"/>
  <c r="O1731" i="1"/>
  <c r="N1731" i="1"/>
  <c r="M1731" i="1"/>
  <c r="Q1730" i="1"/>
  <c r="P1730" i="1"/>
  <c r="O1730" i="1"/>
  <c r="N1730" i="1"/>
  <c r="M1730" i="1"/>
  <c r="Q1729" i="1"/>
  <c r="P1729" i="1"/>
  <c r="O1729" i="1"/>
  <c r="N1729" i="1"/>
  <c r="M1729" i="1"/>
  <c r="Q1728" i="1"/>
  <c r="P1728" i="1"/>
  <c r="O1728" i="1"/>
  <c r="N1728" i="1"/>
  <c r="M1728" i="1"/>
  <c r="Q1727" i="1"/>
  <c r="P1727" i="1"/>
  <c r="O1727" i="1"/>
  <c r="N1727" i="1"/>
  <c r="M1727" i="1"/>
  <c r="Q1726" i="1"/>
  <c r="P1726" i="1"/>
  <c r="O1726" i="1"/>
  <c r="N1726" i="1"/>
  <c r="M1726" i="1"/>
  <c r="Q1725" i="1"/>
  <c r="P1725" i="1"/>
  <c r="O1725" i="1"/>
  <c r="N1725" i="1"/>
  <c r="M1725" i="1"/>
  <c r="Q1724" i="1"/>
  <c r="P1724" i="1"/>
  <c r="O1724" i="1"/>
  <c r="N1724" i="1"/>
  <c r="M1724" i="1"/>
  <c r="Q1723" i="1"/>
  <c r="P1723" i="1"/>
  <c r="O1723" i="1"/>
  <c r="N1723" i="1"/>
  <c r="M1723" i="1"/>
  <c r="Q1722" i="1"/>
  <c r="P1722" i="1"/>
  <c r="O1722" i="1"/>
  <c r="N1722" i="1"/>
  <c r="M1722" i="1"/>
  <c r="Q1721" i="1"/>
  <c r="P1721" i="1"/>
  <c r="O1721" i="1"/>
  <c r="N1721" i="1"/>
  <c r="M1721" i="1"/>
  <c r="Q1720" i="1"/>
  <c r="P1720" i="1"/>
  <c r="O1720" i="1"/>
  <c r="N1720" i="1"/>
  <c r="M1720" i="1"/>
  <c r="Q1719" i="1"/>
  <c r="P1719" i="1"/>
  <c r="O1719" i="1"/>
  <c r="N1719" i="1"/>
  <c r="M1719" i="1"/>
  <c r="Q1718" i="1"/>
  <c r="P1718" i="1"/>
  <c r="O1718" i="1"/>
  <c r="N1718" i="1"/>
  <c r="M1718" i="1"/>
  <c r="Q1717" i="1"/>
  <c r="P1717" i="1"/>
  <c r="O1717" i="1"/>
  <c r="N1717" i="1"/>
  <c r="M1717" i="1"/>
  <c r="Q1716" i="1"/>
  <c r="P1716" i="1"/>
  <c r="O1716" i="1"/>
  <c r="N1716" i="1"/>
  <c r="M1716" i="1"/>
  <c r="Q1715" i="1"/>
  <c r="P1715" i="1"/>
  <c r="O1715" i="1"/>
  <c r="N1715" i="1"/>
  <c r="M1715" i="1"/>
  <c r="Q1714" i="1"/>
  <c r="P1714" i="1"/>
  <c r="O1714" i="1"/>
  <c r="N1714" i="1"/>
  <c r="M1714" i="1"/>
  <c r="Q1713" i="1"/>
  <c r="P1713" i="1"/>
  <c r="O1713" i="1"/>
  <c r="N1713" i="1"/>
  <c r="M1713" i="1"/>
  <c r="Q1712" i="1"/>
  <c r="P1712" i="1"/>
  <c r="O1712" i="1"/>
  <c r="N1712" i="1"/>
  <c r="M1712" i="1"/>
  <c r="Q1711" i="1"/>
  <c r="P1711" i="1"/>
  <c r="O1711" i="1"/>
  <c r="N1711" i="1"/>
  <c r="M1711" i="1"/>
  <c r="Q1710" i="1"/>
  <c r="P1710" i="1"/>
  <c r="O1710" i="1"/>
  <c r="N1710" i="1"/>
  <c r="M1710" i="1"/>
  <c r="Q1709" i="1"/>
  <c r="P1709" i="1"/>
  <c r="O1709" i="1"/>
  <c r="N1709" i="1"/>
  <c r="M1709" i="1"/>
  <c r="Q1708" i="1"/>
  <c r="P1708" i="1"/>
  <c r="O1708" i="1"/>
  <c r="N1708" i="1"/>
  <c r="M1708" i="1"/>
  <c r="Q1707" i="1"/>
  <c r="P1707" i="1"/>
  <c r="O1707" i="1"/>
  <c r="N1707" i="1"/>
  <c r="M1707" i="1"/>
  <c r="Q1706" i="1"/>
  <c r="P1706" i="1"/>
  <c r="O1706" i="1"/>
  <c r="N1706" i="1"/>
  <c r="M1706" i="1"/>
  <c r="Q1705" i="1"/>
  <c r="P1705" i="1"/>
  <c r="O1705" i="1"/>
  <c r="N1705" i="1"/>
  <c r="M1705" i="1"/>
  <c r="Q1704" i="1"/>
  <c r="P1704" i="1"/>
  <c r="O1704" i="1"/>
  <c r="N1704" i="1"/>
  <c r="M1704" i="1"/>
  <c r="Q1703" i="1"/>
  <c r="P1703" i="1"/>
  <c r="O1703" i="1"/>
  <c r="N1703" i="1"/>
  <c r="M1703" i="1"/>
  <c r="Q1702" i="1"/>
  <c r="P1702" i="1"/>
  <c r="O1702" i="1"/>
  <c r="N1702" i="1"/>
  <c r="M1702" i="1"/>
  <c r="Q1701" i="1"/>
  <c r="P1701" i="1"/>
  <c r="O1701" i="1"/>
  <c r="N1701" i="1"/>
  <c r="M1701" i="1"/>
  <c r="Q1700" i="1"/>
  <c r="P1700" i="1"/>
  <c r="O1700" i="1"/>
  <c r="N1700" i="1"/>
  <c r="M1700" i="1"/>
  <c r="Q1699" i="1"/>
  <c r="P1699" i="1"/>
  <c r="O1699" i="1"/>
  <c r="N1699" i="1"/>
  <c r="M1699" i="1"/>
  <c r="Q1698" i="1"/>
  <c r="P1698" i="1"/>
  <c r="O1698" i="1"/>
  <c r="N1698" i="1"/>
  <c r="M1698" i="1"/>
  <c r="Q1697" i="1"/>
  <c r="P1697" i="1"/>
  <c r="O1697" i="1"/>
  <c r="N1697" i="1"/>
  <c r="M1697" i="1"/>
  <c r="Q1696" i="1"/>
  <c r="P1696" i="1"/>
  <c r="O1696" i="1"/>
  <c r="N1696" i="1"/>
  <c r="M1696" i="1"/>
  <c r="Q1695" i="1"/>
  <c r="P1695" i="1"/>
  <c r="O1695" i="1"/>
  <c r="N1695" i="1"/>
  <c r="M1695" i="1"/>
  <c r="Q1694" i="1"/>
  <c r="P1694" i="1"/>
  <c r="O1694" i="1"/>
  <c r="N1694" i="1"/>
  <c r="M1694" i="1"/>
  <c r="Q1693" i="1"/>
  <c r="P1693" i="1"/>
  <c r="O1693" i="1"/>
  <c r="N1693" i="1"/>
  <c r="M1693" i="1"/>
  <c r="Q1692" i="1"/>
  <c r="P1692" i="1"/>
  <c r="O1692" i="1"/>
  <c r="N1692" i="1"/>
  <c r="M1692" i="1"/>
  <c r="Q1691" i="1"/>
  <c r="P1691" i="1"/>
  <c r="O1691" i="1"/>
  <c r="N1691" i="1"/>
  <c r="M1691" i="1"/>
  <c r="Q1690" i="1"/>
  <c r="P1690" i="1"/>
  <c r="O1690" i="1"/>
  <c r="N1690" i="1"/>
  <c r="M1690" i="1"/>
  <c r="Q1689" i="1"/>
  <c r="P1689" i="1"/>
  <c r="O1689" i="1"/>
  <c r="N1689" i="1"/>
  <c r="M1689" i="1"/>
  <c r="Q1688" i="1"/>
  <c r="P1688" i="1"/>
  <c r="O1688" i="1"/>
  <c r="N1688" i="1"/>
  <c r="M1688" i="1"/>
  <c r="Q1687" i="1"/>
  <c r="P1687" i="1"/>
  <c r="O1687" i="1"/>
  <c r="N1687" i="1"/>
  <c r="M1687" i="1"/>
  <c r="Q1686" i="1"/>
  <c r="P1686" i="1"/>
  <c r="O1686" i="1"/>
  <c r="N1686" i="1"/>
  <c r="M1686" i="1"/>
  <c r="Q1685" i="1"/>
  <c r="P1685" i="1"/>
  <c r="O1685" i="1"/>
  <c r="N1685" i="1"/>
  <c r="M1685" i="1"/>
  <c r="Q1684" i="1"/>
  <c r="P1684" i="1"/>
  <c r="O1684" i="1"/>
  <c r="N1684" i="1"/>
  <c r="M1684" i="1"/>
  <c r="Q1683" i="1"/>
  <c r="P1683" i="1"/>
  <c r="O1683" i="1"/>
  <c r="N1683" i="1"/>
  <c r="M1683" i="1"/>
  <c r="Q1682" i="1"/>
  <c r="P1682" i="1"/>
  <c r="O1682" i="1"/>
  <c r="N1682" i="1"/>
  <c r="M1682" i="1"/>
  <c r="Q1681" i="1"/>
  <c r="P1681" i="1"/>
  <c r="O1681" i="1"/>
  <c r="N1681" i="1"/>
  <c r="M1681" i="1"/>
  <c r="Q1680" i="1"/>
  <c r="P1680" i="1"/>
  <c r="O1680" i="1"/>
  <c r="N1680" i="1"/>
  <c r="M1680" i="1"/>
  <c r="Q1679" i="1"/>
  <c r="P1679" i="1"/>
  <c r="O1679" i="1"/>
  <c r="N1679" i="1"/>
  <c r="M1679" i="1"/>
  <c r="Q1678" i="1"/>
  <c r="P1678" i="1"/>
  <c r="O1678" i="1"/>
  <c r="N1678" i="1"/>
  <c r="M1678" i="1"/>
  <c r="Q1677" i="1"/>
  <c r="P1677" i="1"/>
  <c r="O1677" i="1"/>
  <c r="N1677" i="1"/>
  <c r="M1677" i="1"/>
  <c r="Q1676" i="1"/>
  <c r="P1676" i="1"/>
  <c r="O1676" i="1"/>
  <c r="N1676" i="1"/>
  <c r="M1676" i="1"/>
  <c r="Q1675" i="1"/>
  <c r="P1675" i="1"/>
  <c r="O1675" i="1"/>
  <c r="N1675" i="1"/>
  <c r="M1675" i="1"/>
  <c r="Q1674" i="1"/>
  <c r="P1674" i="1"/>
  <c r="O1674" i="1"/>
  <c r="N1674" i="1"/>
  <c r="M1674" i="1"/>
  <c r="Q1673" i="1"/>
  <c r="P1673" i="1"/>
  <c r="O1673" i="1"/>
  <c r="N1673" i="1"/>
  <c r="M1673" i="1"/>
  <c r="Q1672" i="1"/>
  <c r="P1672" i="1"/>
  <c r="O1672" i="1"/>
  <c r="N1672" i="1"/>
  <c r="M1672" i="1"/>
  <c r="Q1671" i="1"/>
  <c r="P1671" i="1"/>
  <c r="O1671" i="1"/>
  <c r="N1671" i="1"/>
  <c r="M1671" i="1"/>
  <c r="Q1670" i="1"/>
  <c r="P1670" i="1"/>
  <c r="O1670" i="1"/>
  <c r="N1670" i="1"/>
  <c r="M1670" i="1"/>
  <c r="Q1669" i="1"/>
  <c r="P1669" i="1"/>
  <c r="O1669" i="1"/>
  <c r="N1669" i="1"/>
  <c r="M1669" i="1"/>
  <c r="Q1668" i="1"/>
  <c r="P1668" i="1"/>
  <c r="O1668" i="1"/>
  <c r="N1668" i="1"/>
  <c r="M1668" i="1"/>
  <c r="Q1667" i="1"/>
  <c r="P1667" i="1"/>
  <c r="O1667" i="1"/>
  <c r="N1667" i="1"/>
  <c r="M1667" i="1"/>
  <c r="Q1666" i="1"/>
  <c r="P1666" i="1"/>
  <c r="O1666" i="1"/>
  <c r="N1666" i="1"/>
  <c r="M1666" i="1"/>
  <c r="Q1665" i="1"/>
  <c r="P1665" i="1"/>
  <c r="O1665" i="1"/>
  <c r="N1665" i="1"/>
  <c r="M1665" i="1"/>
  <c r="Q1664" i="1"/>
  <c r="P1664" i="1"/>
  <c r="O1664" i="1"/>
  <c r="N1664" i="1"/>
  <c r="M1664" i="1"/>
  <c r="Q1663" i="1"/>
  <c r="P1663" i="1"/>
  <c r="O1663" i="1"/>
  <c r="N1663" i="1"/>
  <c r="M1663" i="1"/>
  <c r="Q1662" i="1"/>
  <c r="P1662" i="1"/>
  <c r="O1662" i="1"/>
  <c r="N1662" i="1"/>
  <c r="M1662" i="1"/>
  <c r="Q1661" i="1"/>
  <c r="P1661" i="1"/>
  <c r="O1661" i="1"/>
  <c r="N1661" i="1"/>
  <c r="M1661" i="1"/>
  <c r="Q1660" i="1"/>
  <c r="P1660" i="1"/>
  <c r="O1660" i="1"/>
  <c r="N1660" i="1"/>
  <c r="M1660" i="1"/>
  <c r="Q1659" i="1"/>
  <c r="P1659" i="1"/>
  <c r="O1659" i="1"/>
  <c r="N1659" i="1"/>
  <c r="M1659" i="1"/>
  <c r="Q1658" i="1"/>
  <c r="P1658" i="1"/>
  <c r="O1658" i="1"/>
  <c r="N1658" i="1"/>
  <c r="M1658" i="1"/>
  <c r="Q1657" i="1"/>
  <c r="P1657" i="1"/>
  <c r="O1657" i="1"/>
  <c r="N1657" i="1"/>
  <c r="M1657" i="1"/>
  <c r="Q1656" i="1"/>
  <c r="P1656" i="1"/>
  <c r="O1656" i="1"/>
  <c r="N1656" i="1"/>
  <c r="M1656" i="1"/>
  <c r="Q1655" i="1"/>
  <c r="P1655" i="1"/>
  <c r="O1655" i="1"/>
  <c r="N1655" i="1"/>
  <c r="M1655" i="1"/>
  <c r="Q1654" i="1"/>
  <c r="P1654" i="1"/>
  <c r="O1654" i="1"/>
  <c r="N1654" i="1"/>
  <c r="M1654" i="1"/>
  <c r="Q1653" i="1"/>
  <c r="P1653" i="1"/>
  <c r="O1653" i="1"/>
  <c r="N1653" i="1"/>
  <c r="M1653" i="1"/>
  <c r="Q1652" i="1"/>
  <c r="P1652" i="1"/>
  <c r="O1652" i="1"/>
  <c r="N1652" i="1"/>
  <c r="M1652" i="1"/>
  <c r="Q1651" i="1"/>
  <c r="P1651" i="1"/>
  <c r="O1651" i="1"/>
  <c r="N1651" i="1"/>
  <c r="M1651" i="1"/>
  <c r="Q1650" i="1"/>
  <c r="P1650" i="1"/>
  <c r="O1650" i="1"/>
  <c r="N1650" i="1"/>
  <c r="M1650" i="1"/>
  <c r="Q1649" i="1"/>
  <c r="P1649" i="1"/>
  <c r="O1649" i="1"/>
  <c r="N1649" i="1"/>
  <c r="M1649" i="1"/>
  <c r="Q1648" i="1"/>
  <c r="P1648" i="1"/>
  <c r="O1648" i="1"/>
  <c r="N1648" i="1"/>
  <c r="M1648" i="1"/>
  <c r="Q1647" i="1"/>
  <c r="P1647" i="1"/>
  <c r="O1647" i="1"/>
  <c r="N1647" i="1"/>
  <c r="M1647" i="1"/>
  <c r="Q1646" i="1"/>
  <c r="P1646" i="1"/>
  <c r="O1646" i="1"/>
  <c r="N1646" i="1"/>
  <c r="M1646" i="1"/>
  <c r="Q1645" i="1"/>
  <c r="P1645" i="1"/>
  <c r="O1645" i="1"/>
  <c r="N1645" i="1"/>
  <c r="M1645" i="1"/>
  <c r="Q1644" i="1"/>
  <c r="P1644" i="1"/>
  <c r="O1644" i="1"/>
  <c r="N1644" i="1"/>
  <c r="M1644" i="1"/>
  <c r="Q1643" i="1"/>
  <c r="P1643" i="1"/>
  <c r="O1643" i="1"/>
  <c r="N1643" i="1"/>
  <c r="M1643" i="1"/>
  <c r="Q1642" i="1"/>
  <c r="P1642" i="1"/>
  <c r="O1642" i="1"/>
  <c r="N1642" i="1"/>
  <c r="M1642" i="1"/>
  <c r="Q1641" i="1"/>
  <c r="P1641" i="1"/>
  <c r="O1641" i="1"/>
  <c r="N1641" i="1"/>
  <c r="M1641" i="1"/>
  <c r="Q1640" i="1"/>
  <c r="P1640" i="1"/>
  <c r="O1640" i="1"/>
  <c r="N1640" i="1"/>
  <c r="M1640" i="1"/>
  <c r="Q1639" i="1"/>
  <c r="P1639" i="1"/>
  <c r="O1639" i="1"/>
  <c r="N1639" i="1"/>
  <c r="M1639" i="1"/>
  <c r="Q1638" i="1"/>
  <c r="P1638" i="1"/>
  <c r="O1638" i="1"/>
  <c r="N1638" i="1"/>
  <c r="M1638" i="1"/>
  <c r="Q1637" i="1"/>
  <c r="P1637" i="1"/>
  <c r="O1637" i="1"/>
  <c r="N1637" i="1"/>
  <c r="M1637" i="1"/>
  <c r="Q1636" i="1"/>
  <c r="P1636" i="1"/>
  <c r="O1636" i="1"/>
  <c r="N1636" i="1"/>
  <c r="M1636" i="1"/>
  <c r="Q1635" i="1"/>
  <c r="P1635" i="1"/>
  <c r="O1635" i="1"/>
  <c r="N1635" i="1"/>
  <c r="M1635" i="1"/>
  <c r="Q1634" i="1"/>
  <c r="P1634" i="1"/>
  <c r="O1634" i="1"/>
  <c r="N1634" i="1"/>
  <c r="M1634" i="1"/>
  <c r="Q1633" i="1"/>
  <c r="P1633" i="1"/>
  <c r="O1633" i="1"/>
  <c r="N1633" i="1"/>
  <c r="M1633" i="1"/>
  <c r="Q1632" i="1"/>
  <c r="P1632" i="1"/>
  <c r="O1632" i="1"/>
  <c r="N1632" i="1"/>
  <c r="M1632" i="1"/>
  <c r="Q1631" i="1"/>
  <c r="P1631" i="1"/>
  <c r="O1631" i="1"/>
  <c r="N1631" i="1"/>
  <c r="M1631" i="1"/>
  <c r="Q1630" i="1"/>
  <c r="P1630" i="1"/>
  <c r="O1630" i="1"/>
  <c r="N1630" i="1"/>
  <c r="M1630" i="1"/>
  <c r="Q1629" i="1"/>
  <c r="P1629" i="1"/>
  <c r="O1629" i="1"/>
  <c r="N1629" i="1"/>
  <c r="M1629" i="1"/>
  <c r="Q1628" i="1"/>
  <c r="P1628" i="1"/>
  <c r="O1628" i="1"/>
  <c r="N1628" i="1"/>
  <c r="M1628" i="1"/>
  <c r="Q1627" i="1"/>
  <c r="P1627" i="1"/>
  <c r="O1627" i="1"/>
  <c r="N1627" i="1"/>
  <c r="M1627" i="1"/>
  <c r="Q1626" i="1"/>
  <c r="P1626" i="1"/>
  <c r="O1626" i="1"/>
  <c r="N1626" i="1"/>
  <c r="M1626" i="1"/>
  <c r="Q1625" i="1"/>
  <c r="P1625" i="1"/>
  <c r="O1625" i="1"/>
  <c r="N1625" i="1"/>
  <c r="M1625" i="1"/>
  <c r="Q1624" i="1"/>
  <c r="P1624" i="1"/>
  <c r="O1624" i="1"/>
  <c r="N1624" i="1"/>
  <c r="M1624" i="1"/>
  <c r="Q1623" i="1"/>
  <c r="P1623" i="1"/>
  <c r="O1623" i="1"/>
  <c r="N1623" i="1"/>
  <c r="M1623" i="1"/>
  <c r="Q1622" i="1"/>
  <c r="P1622" i="1"/>
  <c r="O1622" i="1"/>
  <c r="N1622" i="1"/>
  <c r="M1622" i="1"/>
  <c r="Q1621" i="1"/>
  <c r="P1621" i="1"/>
  <c r="O1621" i="1"/>
  <c r="N1621" i="1"/>
  <c r="M1621" i="1"/>
  <c r="Q1620" i="1"/>
  <c r="P1620" i="1"/>
  <c r="O1620" i="1"/>
  <c r="N1620" i="1"/>
  <c r="M1620" i="1"/>
  <c r="Q1619" i="1"/>
  <c r="P1619" i="1"/>
  <c r="O1619" i="1"/>
  <c r="N1619" i="1"/>
  <c r="M1619" i="1"/>
  <c r="Q1618" i="1"/>
  <c r="P1618" i="1"/>
  <c r="O1618" i="1"/>
  <c r="N1618" i="1"/>
  <c r="M1618" i="1"/>
  <c r="Q1617" i="1"/>
  <c r="P1617" i="1"/>
  <c r="O1617" i="1"/>
  <c r="N1617" i="1"/>
  <c r="M1617" i="1"/>
  <c r="Q1616" i="1"/>
  <c r="P1616" i="1"/>
  <c r="O1616" i="1"/>
  <c r="N1616" i="1"/>
  <c r="M1616" i="1"/>
  <c r="Q1615" i="1"/>
  <c r="P1615" i="1"/>
  <c r="O1615" i="1"/>
  <c r="N1615" i="1"/>
  <c r="M1615" i="1"/>
  <c r="Q1614" i="1"/>
  <c r="P1614" i="1"/>
  <c r="O1614" i="1"/>
  <c r="N1614" i="1"/>
  <c r="M1614" i="1"/>
  <c r="Q1613" i="1"/>
  <c r="P1613" i="1"/>
  <c r="O1613" i="1"/>
  <c r="N1613" i="1"/>
  <c r="M1613" i="1"/>
  <c r="Q1612" i="1"/>
  <c r="P1612" i="1"/>
  <c r="O1612" i="1"/>
  <c r="N1612" i="1"/>
  <c r="M1612" i="1"/>
  <c r="Q1611" i="1"/>
  <c r="P1611" i="1"/>
  <c r="O1611" i="1"/>
  <c r="N1611" i="1"/>
  <c r="M1611" i="1"/>
  <c r="Q1610" i="1"/>
  <c r="P1610" i="1"/>
  <c r="O1610" i="1"/>
  <c r="N1610" i="1"/>
  <c r="M1610" i="1"/>
  <c r="Q1609" i="1"/>
  <c r="P1609" i="1"/>
  <c r="O1609" i="1"/>
  <c r="N1609" i="1"/>
  <c r="M1609" i="1"/>
  <c r="Q1608" i="1"/>
  <c r="P1608" i="1"/>
  <c r="O1608" i="1"/>
  <c r="N1608" i="1"/>
  <c r="M1608" i="1"/>
  <c r="Q1607" i="1"/>
  <c r="P1607" i="1"/>
  <c r="O1607" i="1"/>
  <c r="N1607" i="1"/>
  <c r="M1607" i="1"/>
  <c r="Q1606" i="1"/>
  <c r="P1606" i="1"/>
  <c r="O1606" i="1"/>
  <c r="N1606" i="1"/>
  <c r="M1606" i="1"/>
  <c r="Q1605" i="1"/>
  <c r="P1605" i="1"/>
  <c r="O1605" i="1"/>
  <c r="N1605" i="1"/>
  <c r="M1605" i="1"/>
  <c r="Q1604" i="1"/>
  <c r="P1604" i="1"/>
  <c r="O1604" i="1"/>
  <c r="N1604" i="1"/>
  <c r="M1604" i="1"/>
  <c r="Q1603" i="1"/>
  <c r="P1603" i="1"/>
  <c r="O1603" i="1"/>
  <c r="N1603" i="1"/>
  <c r="M1603" i="1"/>
  <c r="Q1602" i="1"/>
  <c r="P1602" i="1"/>
  <c r="O1602" i="1"/>
  <c r="N1602" i="1"/>
  <c r="M1602" i="1"/>
  <c r="Q1601" i="1"/>
  <c r="P1601" i="1"/>
  <c r="O1601" i="1"/>
  <c r="N1601" i="1"/>
  <c r="M1601" i="1"/>
  <c r="Q1600" i="1"/>
  <c r="P1600" i="1"/>
  <c r="O1600" i="1"/>
  <c r="N1600" i="1"/>
  <c r="M1600" i="1"/>
  <c r="Q1599" i="1"/>
  <c r="P1599" i="1"/>
  <c r="O1599" i="1"/>
  <c r="N1599" i="1"/>
  <c r="M1599" i="1"/>
  <c r="Q1598" i="1"/>
  <c r="P1598" i="1"/>
  <c r="O1598" i="1"/>
  <c r="N1598" i="1"/>
  <c r="M1598" i="1"/>
  <c r="Q1597" i="1"/>
  <c r="P1597" i="1"/>
  <c r="O1597" i="1"/>
  <c r="N1597" i="1"/>
  <c r="M1597" i="1"/>
  <c r="Q1596" i="1"/>
  <c r="P1596" i="1"/>
  <c r="O1596" i="1"/>
  <c r="N1596" i="1"/>
  <c r="M1596" i="1"/>
  <c r="Q1595" i="1"/>
  <c r="P1595" i="1"/>
  <c r="O1595" i="1"/>
  <c r="N1595" i="1"/>
  <c r="M1595" i="1"/>
  <c r="Q1594" i="1"/>
  <c r="P1594" i="1"/>
  <c r="O1594" i="1"/>
  <c r="N1594" i="1"/>
  <c r="M1594" i="1"/>
  <c r="Q1593" i="1"/>
  <c r="P1593" i="1"/>
  <c r="O1593" i="1"/>
  <c r="N1593" i="1"/>
  <c r="M1593" i="1"/>
  <c r="Q1592" i="1"/>
  <c r="P1592" i="1"/>
  <c r="O1592" i="1"/>
  <c r="N1592" i="1"/>
  <c r="M1592" i="1"/>
  <c r="Q1591" i="1"/>
  <c r="P1591" i="1"/>
  <c r="O1591" i="1"/>
  <c r="N1591" i="1"/>
  <c r="M1591" i="1"/>
  <c r="Q1590" i="1"/>
  <c r="P1590" i="1"/>
  <c r="O1590" i="1"/>
  <c r="N1590" i="1"/>
  <c r="M1590" i="1"/>
  <c r="Q1589" i="1"/>
  <c r="P1589" i="1"/>
  <c r="O1589" i="1"/>
  <c r="N1589" i="1"/>
  <c r="M1589" i="1"/>
  <c r="Q1588" i="1"/>
  <c r="P1588" i="1"/>
  <c r="O1588" i="1"/>
  <c r="N1588" i="1"/>
  <c r="M1588" i="1"/>
  <c r="Q1587" i="1"/>
  <c r="P1587" i="1"/>
  <c r="O1587" i="1"/>
  <c r="N1587" i="1"/>
  <c r="M1587" i="1"/>
  <c r="Q1586" i="1"/>
  <c r="P1586" i="1"/>
  <c r="O1586" i="1"/>
  <c r="N1586" i="1"/>
  <c r="M1586" i="1"/>
  <c r="Q1585" i="1"/>
  <c r="P1585" i="1"/>
  <c r="O1585" i="1"/>
  <c r="N1585" i="1"/>
  <c r="M1585" i="1"/>
  <c r="Q1584" i="1"/>
  <c r="P1584" i="1"/>
  <c r="O1584" i="1"/>
  <c r="N1584" i="1"/>
  <c r="M1584" i="1"/>
  <c r="Q1583" i="1"/>
  <c r="P1583" i="1"/>
  <c r="O1583" i="1"/>
  <c r="N1583" i="1"/>
  <c r="M1583" i="1"/>
  <c r="Q1582" i="1"/>
  <c r="P1582" i="1"/>
  <c r="O1582" i="1"/>
  <c r="N1582" i="1"/>
  <c r="M1582" i="1"/>
  <c r="Q1581" i="1"/>
  <c r="P1581" i="1"/>
  <c r="O1581" i="1"/>
  <c r="N1581" i="1"/>
  <c r="M1581" i="1"/>
  <c r="Q1580" i="1"/>
  <c r="P1580" i="1"/>
  <c r="O1580" i="1"/>
  <c r="N1580" i="1"/>
  <c r="M1580" i="1"/>
  <c r="Q1579" i="1"/>
  <c r="P1579" i="1"/>
  <c r="O1579" i="1"/>
  <c r="N1579" i="1"/>
  <c r="M1579" i="1"/>
  <c r="Q1578" i="1"/>
  <c r="P1578" i="1"/>
  <c r="O1578" i="1"/>
  <c r="N1578" i="1"/>
  <c r="M1578" i="1"/>
  <c r="Q1577" i="1"/>
  <c r="P1577" i="1"/>
  <c r="O1577" i="1"/>
  <c r="N1577" i="1"/>
  <c r="M1577" i="1"/>
  <c r="Q1576" i="1"/>
  <c r="P1576" i="1"/>
  <c r="O1576" i="1"/>
  <c r="N1576" i="1"/>
  <c r="M1576" i="1"/>
  <c r="Q1575" i="1"/>
  <c r="P1575" i="1"/>
  <c r="O1575" i="1"/>
  <c r="N1575" i="1"/>
  <c r="M1575" i="1"/>
  <c r="Q1574" i="1"/>
  <c r="P1574" i="1"/>
  <c r="O1574" i="1"/>
  <c r="N1574" i="1"/>
  <c r="M1574" i="1"/>
  <c r="Q1573" i="1"/>
  <c r="P1573" i="1"/>
  <c r="O1573" i="1"/>
  <c r="N1573" i="1"/>
  <c r="M1573" i="1"/>
  <c r="Q1572" i="1"/>
  <c r="P1572" i="1"/>
  <c r="O1572" i="1"/>
  <c r="N1572" i="1"/>
  <c r="M1572" i="1"/>
  <c r="Q1571" i="1"/>
  <c r="P1571" i="1"/>
  <c r="O1571" i="1"/>
  <c r="N1571" i="1"/>
  <c r="M1571" i="1"/>
  <c r="Q1570" i="1"/>
  <c r="P1570" i="1"/>
  <c r="O1570" i="1"/>
  <c r="N1570" i="1"/>
  <c r="M1570" i="1"/>
  <c r="Q1569" i="1"/>
  <c r="P1569" i="1"/>
  <c r="O1569" i="1"/>
  <c r="N1569" i="1"/>
  <c r="M1569" i="1"/>
  <c r="Q1568" i="1"/>
  <c r="P1568" i="1"/>
  <c r="O1568" i="1"/>
  <c r="N1568" i="1"/>
  <c r="M1568" i="1"/>
  <c r="Q1567" i="1"/>
  <c r="P1567" i="1"/>
  <c r="O1567" i="1"/>
  <c r="N1567" i="1"/>
  <c r="M1567" i="1"/>
  <c r="Q1566" i="1"/>
  <c r="P1566" i="1"/>
  <c r="O1566" i="1"/>
  <c r="N1566" i="1"/>
  <c r="M1566" i="1"/>
  <c r="Q1565" i="1"/>
  <c r="P1565" i="1"/>
  <c r="O1565" i="1"/>
  <c r="N1565" i="1"/>
  <c r="M1565" i="1"/>
  <c r="Q1564" i="1"/>
  <c r="P1564" i="1"/>
  <c r="O1564" i="1"/>
  <c r="N1564" i="1"/>
  <c r="M1564" i="1"/>
  <c r="Q1563" i="1"/>
  <c r="P1563" i="1"/>
  <c r="O1563" i="1"/>
  <c r="N1563" i="1"/>
  <c r="M1563" i="1"/>
  <c r="Q1562" i="1"/>
  <c r="P1562" i="1"/>
  <c r="O1562" i="1"/>
  <c r="N1562" i="1"/>
  <c r="M1562" i="1"/>
  <c r="Q1561" i="1"/>
  <c r="P1561" i="1"/>
  <c r="O1561" i="1"/>
  <c r="N1561" i="1"/>
  <c r="M1561" i="1"/>
  <c r="Q1560" i="1"/>
  <c r="P1560" i="1"/>
  <c r="O1560" i="1"/>
  <c r="N1560" i="1"/>
  <c r="M1560" i="1"/>
  <c r="Q1559" i="1"/>
  <c r="P1559" i="1"/>
  <c r="O1559" i="1"/>
  <c r="N1559" i="1"/>
  <c r="M1559" i="1"/>
  <c r="Q1558" i="1"/>
  <c r="P1558" i="1"/>
  <c r="O1558" i="1"/>
  <c r="N1558" i="1"/>
  <c r="M1558" i="1"/>
  <c r="Q1557" i="1"/>
  <c r="P1557" i="1"/>
  <c r="O1557" i="1"/>
  <c r="N1557" i="1"/>
  <c r="M1557" i="1"/>
  <c r="Q1556" i="1"/>
  <c r="P1556" i="1"/>
  <c r="O1556" i="1"/>
  <c r="N1556" i="1"/>
  <c r="M1556" i="1"/>
  <c r="Q1555" i="1"/>
  <c r="P1555" i="1"/>
  <c r="O1555" i="1"/>
  <c r="N1555" i="1"/>
  <c r="M1555" i="1"/>
  <c r="Q1554" i="1"/>
  <c r="P1554" i="1"/>
  <c r="O1554" i="1"/>
  <c r="N1554" i="1"/>
  <c r="M1554" i="1"/>
  <c r="Q1553" i="1"/>
  <c r="P1553" i="1"/>
  <c r="O1553" i="1"/>
  <c r="N1553" i="1"/>
  <c r="M1553" i="1"/>
  <c r="Q1552" i="1"/>
  <c r="P1552" i="1"/>
  <c r="O1552" i="1"/>
  <c r="N1552" i="1"/>
  <c r="M1552" i="1"/>
  <c r="Q1551" i="1"/>
  <c r="P1551" i="1"/>
  <c r="O1551" i="1"/>
  <c r="N1551" i="1"/>
  <c r="M1551" i="1"/>
  <c r="Q1550" i="1"/>
  <c r="P1550" i="1"/>
  <c r="O1550" i="1"/>
  <c r="N1550" i="1"/>
  <c r="M1550" i="1"/>
  <c r="Q1549" i="1"/>
  <c r="P1549" i="1"/>
  <c r="O1549" i="1"/>
  <c r="N1549" i="1"/>
  <c r="M1549" i="1"/>
  <c r="Q1548" i="1"/>
  <c r="P1548" i="1"/>
  <c r="O1548" i="1"/>
  <c r="N1548" i="1"/>
  <c r="M1548" i="1"/>
  <c r="Q1547" i="1"/>
  <c r="P1547" i="1"/>
  <c r="O1547" i="1"/>
  <c r="N1547" i="1"/>
  <c r="M1547" i="1"/>
  <c r="Q1546" i="1"/>
  <c r="P1546" i="1"/>
  <c r="O1546" i="1"/>
  <c r="N1546" i="1"/>
  <c r="M1546" i="1"/>
  <c r="Q1545" i="1"/>
  <c r="P1545" i="1"/>
  <c r="O1545" i="1"/>
  <c r="N1545" i="1"/>
  <c r="M1545" i="1"/>
  <c r="Q1544" i="1"/>
  <c r="P1544" i="1"/>
  <c r="O1544" i="1"/>
  <c r="N1544" i="1"/>
  <c r="M1544" i="1"/>
  <c r="Q1543" i="1"/>
  <c r="P1543" i="1"/>
  <c r="O1543" i="1"/>
  <c r="N1543" i="1"/>
  <c r="M1543" i="1"/>
  <c r="R755" i="2" l="1"/>
  <c r="R785" i="2"/>
  <c r="R811" i="2"/>
  <c r="R841" i="2"/>
  <c r="R853" i="2"/>
  <c r="R891" i="2"/>
  <c r="R743" i="2"/>
  <c r="R757" i="2"/>
  <c r="R783" i="2"/>
  <c r="R813" i="2"/>
  <c r="R839" i="2"/>
  <c r="R851" i="2"/>
  <c r="R893" i="2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R28" i="1"/>
  <c r="R29" i="1"/>
  <c r="S30" i="1"/>
  <c r="S31" i="1"/>
  <c r="R31" i="1"/>
  <c r="R30" i="1"/>
  <c r="S29" i="1"/>
  <c r="R27" i="1"/>
  <c r="S28" i="1"/>
  <c r="S27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26" i="1"/>
  <c r="R26" i="1"/>
  <c r="S25" i="1"/>
  <c r="R25" i="1"/>
  <c r="S24" i="1"/>
  <c r="R24" i="1"/>
  <c r="G16" i="1"/>
  <c r="G15" i="1"/>
  <c r="H4" i="1"/>
  <c r="G4" i="1"/>
  <c r="G3" i="1"/>
  <c r="F3" i="1"/>
  <c r="I4" i="1"/>
  <c r="F4" i="1"/>
  <c r="E4" i="1"/>
  <c r="I3" i="1"/>
  <c r="H3" i="1"/>
  <c r="E3" i="1"/>
  <c r="E3" i="2"/>
  <c r="Q38" i="2" s="1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I16" i="2" l="1"/>
  <c r="I15" i="2"/>
  <c r="H16" i="2"/>
  <c r="H15" i="2"/>
  <c r="F16" i="2"/>
  <c r="F15" i="2"/>
  <c r="I4" i="2"/>
  <c r="I3" i="2"/>
  <c r="H4" i="2"/>
  <c r="H3" i="2"/>
  <c r="F4" i="2"/>
  <c r="F3" i="2"/>
  <c r="E4" i="2"/>
  <c r="Q24" i="2"/>
  <c r="I15" i="1" l="1"/>
  <c r="I16" i="1"/>
  <c r="H16" i="1"/>
  <c r="H15" i="1"/>
  <c r="Q737" i="2" l="1"/>
  <c r="P737" i="2"/>
  <c r="O737" i="2"/>
  <c r="N737" i="2"/>
  <c r="M737" i="2"/>
  <c r="Q736" i="2"/>
  <c r="P736" i="2"/>
  <c r="O736" i="2"/>
  <c r="N736" i="2"/>
  <c r="M736" i="2"/>
  <c r="Q735" i="2"/>
  <c r="P735" i="2"/>
  <c r="O735" i="2"/>
  <c r="N735" i="2"/>
  <c r="M735" i="2"/>
  <c r="Q734" i="2"/>
  <c r="P734" i="2"/>
  <c r="O734" i="2"/>
  <c r="N734" i="2"/>
  <c r="M734" i="2"/>
  <c r="Q733" i="2"/>
  <c r="P733" i="2"/>
  <c r="O733" i="2"/>
  <c r="N733" i="2"/>
  <c r="M733" i="2"/>
  <c r="Q732" i="2"/>
  <c r="P732" i="2"/>
  <c r="O732" i="2"/>
  <c r="N732" i="2"/>
  <c r="M732" i="2"/>
  <c r="Q731" i="2"/>
  <c r="P731" i="2"/>
  <c r="O731" i="2"/>
  <c r="N731" i="2"/>
  <c r="M731" i="2"/>
  <c r="Q730" i="2"/>
  <c r="P730" i="2"/>
  <c r="O730" i="2"/>
  <c r="N730" i="2"/>
  <c r="M730" i="2"/>
  <c r="Q729" i="2"/>
  <c r="P729" i="2"/>
  <c r="O729" i="2"/>
  <c r="N729" i="2"/>
  <c r="M729" i="2"/>
  <c r="Q728" i="2"/>
  <c r="P728" i="2"/>
  <c r="O728" i="2"/>
  <c r="N728" i="2"/>
  <c r="M728" i="2"/>
  <c r="Q727" i="2"/>
  <c r="P727" i="2"/>
  <c r="O727" i="2"/>
  <c r="N727" i="2"/>
  <c r="M727" i="2"/>
  <c r="Q726" i="2"/>
  <c r="P726" i="2"/>
  <c r="O726" i="2"/>
  <c r="N726" i="2"/>
  <c r="M726" i="2"/>
  <c r="Q725" i="2"/>
  <c r="P725" i="2"/>
  <c r="O725" i="2"/>
  <c r="N725" i="2"/>
  <c r="M725" i="2"/>
  <c r="Q724" i="2"/>
  <c r="P724" i="2"/>
  <c r="O724" i="2"/>
  <c r="N724" i="2"/>
  <c r="M724" i="2"/>
  <c r="Q723" i="2"/>
  <c r="P723" i="2"/>
  <c r="O723" i="2"/>
  <c r="N723" i="2"/>
  <c r="M723" i="2"/>
  <c r="Q722" i="2"/>
  <c r="P722" i="2"/>
  <c r="O722" i="2"/>
  <c r="N722" i="2"/>
  <c r="M722" i="2"/>
  <c r="Q721" i="2"/>
  <c r="P721" i="2"/>
  <c r="O721" i="2"/>
  <c r="N721" i="2"/>
  <c r="M721" i="2"/>
  <c r="Q720" i="2"/>
  <c r="P720" i="2"/>
  <c r="O720" i="2"/>
  <c r="N720" i="2"/>
  <c r="M720" i="2"/>
  <c r="Q719" i="2"/>
  <c r="P719" i="2"/>
  <c r="O719" i="2"/>
  <c r="N719" i="2"/>
  <c r="M719" i="2"/>
  <c r="Q718" i="2"/>
  <c r="P718" i="2"/>
  <c r="O718" i="2"/>
  <c r="N718" i="2"/>
  <c r="M718" i="2"/>
  <c r="Q717" i="2"/>
  <c r="P717" i="2"/>
  <c r="O717" i="2"/>
  <c r="N717" i="2"/>
  <c r="M717" i="2"/>
  <c r="Q716" i="2"/>
  <c r="P716" i="2"/>
  <c r="O716" i="2"/>
  <c r="N716" i="2"/>
  <c r="M716" i="2"/>
  <c r="Q715" i="2"/>
  <c r="P715" i="2"/>
  <c r="O715" i="2"/>
  <c r="N715" i="2"/>
  <c r="M715" i="2"/>
  <c r="Q714" i="2"/>
  <c r="P714" i="2"/>
  <c r="O714" i="2"/>
  <c r="N714" i="2"/>
  <c r="M714" i="2"/>
  <c r="Q713" i="2"/>
  <c r="P713" i="2"/>
  <c r="O713" i="2"/>
  <c r="N713" i="2"/>
  <c r="M713" i="2"/>
  <c r="Q712" i="2"/>
  <c r="P712" i="2"/>
  <c r="O712" i="2"/>
  <c r="N712" i="2"/>
  <c r="M712" i="2"/>
  <c r="Q711" i="2"/>
  <c r="P711" i="2"/>
  <c r="O711" i="2"/>
  <c r="N711" i="2"/>
  <c r="M711" i="2"/>
  <c r="Q710" i="2"/>
  <c r="P710" i="2"/>
  <c r="O710" i="2"/>
  <c r="N710" i="2"/>
  <c r="M710" i="2"/>
  <c r="Q709" i="2"/>
  <c r="P709" i="2"/>
  <c r="O709" i="2"/>
  <c r="N709" i="2"/>
  <c r="M709" i="2"/>
  <c r="Q708" i="2"/>
  <c r="P708" i="2"/>
  <c r="O708" i="2"/>
  <c r="N708" i="2"/>
  <c r="M708" i="2"/>
  <c r="Q707" i="2"/>
  <c r="P707" i="2"/>
  <c r="O707" i="2"/>
  <c r="N707" i="2"/>
  <c r="M707" i="2"/>
  <c r="Q706" i="2"/>
  <c r="P706" i="2"/>
  <c r="O706" i="2"/>
  <c r="N706" i="2"/>
  <c r="M706" i="2"/>
  <c r="Q705" i="2"/>
  <c r="P705" i="2"/>
  <c r="O705" i="2"/>
  <c r="N705" i="2"/>
  <c r="M705" i="2"/>
  <c r="Q704" i="2"/>
  <c r="P704" i="2"/>
  <c r="O704" i="2"/>
  <c r="N704" i="2"/>
  <c r="M704" i="2"/>
  <c r="Q703" i="2"/>
  <c r="P703" i="2"/>
  <c r="O703" i="2"/>
  <c r="N703" i="2"/>
  <c r="M703" i="2"/>
  <c r="Q702" i="2"/>
  <c r="P702" i="2"/>
  <c r="O702" i="2"/>
  <c r="N702" i="2"/>
  <c r="M702" i="2"/>
  <c r="Q701" i="2"/>
  <c r="P701" i="2"/>
  <c r="O701" i="2"/>
  <c r="N701" i="2"/>
  <c r="M701" i="2"/>
  <c r="Q700" i="2"/>
  <c r="P700" i="2"/>
  <c r="O700" i="2"/>
  <c r="N700" i="2"/>
  <c r="M700" i="2"/>
  <c r="Q699" i="2"/>
  <c r="P699" i="2"/>
  <c r="O699" i="2"/>
  <c r="N699" i="2"/>
  <c r="M699" i="2"/>
  <c r="Q698" i="2"/>
  <c r="P698" i="2"/>
  <c r="O698" i="2"/>
  <c r="N698" i="2"/>
  <c r="M698" i="2"/>
  <c r="Q697" i="2"/>
  <c r="P697" i="2"/>
  <c r="O697" i="2"/>
  <c r="N697" i="2"/>
  <c r="M697" i="2"/>
  <c r="Q696" i="2"/>
  <c r="P696" i="2"/>
  <c r="O696" i="2"/>
  <c r="N696" i="2"/>
  <c r="M696" i="2"/>
  <c r="Q695" i="2"/>
  <c r="P695" i="2"/>
  <c r="O695" i="2"/>
  <c r="N695" i="2"/>
  <c r="M695" i="2"/>
  <c r="Q694" i="2"/>
  <c r="P694" i="2"/>
  <c r="O694" i="2"/>
  <c r="N694" i="2"/>
  <c r="M694" i="2"/>
  <c r="Q693" i="2"/>
  <c r="P693" i="2"/>
  <c r="O693" i="2"/>
  <c r="N693" i="2"/>
  <c r="M693" i="2"/>
  <c r="Q692" i="2"/>
  <c r="P692" i="2"/>
  <c r="O692" i="2"/>
  <c r="N692" i="2"/>
  <c r="M692" i="2"/>
  <c r="Q691" i="2"/>
  <c r="P691" i="2"/>
  <c r="O691" i="2"/>
  <c r="N691" i="2"/>
  <c r="M691" i="2"/>
  <c r="Q690" i="2"/>
  <c r="P690" i="2"/>
  <c r="O690" i="2"/>
  <c r="N690" i="2"/>
  <c r="M690" i="2"/>
  <c r="Q689" i="2"/>
  <c r="P689" i="2"/>
  <c r="O689" i="2"/>
  <c r="N689" i="2"/>
  <c r="M689" i="2"/>
  <c r="Q688" i="2"/>
  <c r="P688" i="2"/>
  <c r="O688" i="2"/>
  <c r="N688" i="2"/>
  <c r="M688" i="2"/>
  <c r="Q687" i="2"/>
  <c r="P687" i="2"/>
  <c r="O687" i="2"/>
  <c r="N687" i="2"/>
  <c r="M687" i="2"/>
  <c r="Q686" i="2"/>
  <c r="P686" i="2"/>
  <c r="O686" i="2"/>
  <c r="N686" i="2"/>
  <c r="M686" i="2"/>
  <c r="Q685" i="2"/>
  <c r="P685" i="2"/>
  <c r="O685" i="2"/>
  <c r="N685" i="2"/>
  <c r="M685" i="2"/>
  <c r="Q684" i="2"/>
  <c r="P684" i="2"/>
  <c r="O684" i="2"/>
  <c r="N684" i="2"/>
  <c r="M684" i="2"/>
  <c r="Q683" i="2"/>
  <c r="P683" i="2"/>
  <c r="O683" i="2"/>
  <c r="N683" i="2"/>
  <c r="M683" i="2"/>
  <c r="Q682" i="2"/>
  <c r="P682" i="2"/>
  <c r="O682" i="2"/>
  <c r="N682" i="2"/>
  <c r="M682" i="2"/>
  <c r="Q681" i="2"/>
  <c r="P681" i="2"/>
  <c r="O681" i="2"/>
  <c r="N681" i="2"/>
  <c r="M681" i="2"/>
  <c r="Q680" i="2"/>
  <c r="P680" i="2"/>
  <c r="O680" i="2"/>
  <c r="N680" i="2"/>
  <c r="M680" i="2"/>
  <c r="Q679" i="2"/>
  <c r="P679" i="2"/>
  <c r="O679" i="2"/>
  <c r="N679" i="2"/>
  <c r="M679" i="2"/>
  <c r="Q678" i="2"/>
  <c r="P678" i="2"/>
  <c r="O678" i="2"/>
  <c r="N678" i="2"/>
  <c r="M678" i="2"/>
  <c r="Q677" i="2"/>
  <c r="P677" i="2"/>
  <c r="O677" i="2"/>
  <c r="N677" i="2"/>
  <c r="M677" i="2"/>
  <c r="Q676" i="2"/>
  <c r="P676" i="2"/>
  <c r="O676" i="2"/>
  <c r="N676" i="2"/>
  <c r="M676" i="2"/>
  <c r="Q675" i="2"/>
  <c r="P675" i="2"/>
  <c r="O675" i="2"/>
  <c r="N675" i="2"/>
  <c r="M675" i="2"/>
  <c r="Q674" i="2"/>
  <c r="P674" i="2"/>
  <c r="O674" i="2"/>
  <c r="N674" i="2"/>
  <c r="M674" i="2"/>
  <c r="Q673" i="2"/>
  <c r="P673" i="2"/>
  <c r="O673" i="2"/>
  <c r="N673" i="2"/>
  <c r="M673" i="2"/>
  <c r="Q672" i="2"/>
  <c r="P672" i="2"/>
  <c r="O672" i="2"/>
  <c r="N672" i="2"/>
  <c r="M672" i="2"/>
  <c r="Q671" i="2"/>
  <c r="P671" i="2"/>
  <c r="O671" i="2"/>
  <c r="N671" i="2"/>
  <c r="M671" i="2"/>
  <c r="Q670" i="2"/>
  <c r="P670" i="2"/>
  <c r="O670" i="2"/>
  <c r="N670" i="2"/>
  <c r="M670" i="2"/>
  <c r="Q669" i="2"/>
  <c r="P669" i="2"/>
  <c r="O669" i="2"/>
  <c r="N669" i="2"/>
  <c r="M669" i="2"/>
  <c r="Q668" i="2"/>
  <c r="P668" i="2"/>
  <c r="O668" i="2"/>
  <c r="N668" i="2"/>
  <c r="M668" i="2"/>
  <c r="Q667" i="2"/>
  <c r="P667" i="2"/>
  <c r="O667" i="2"/>
  <c r="N667" i="2"/>
  <c r="M667" i="2"/>
  <c r="Q666" i="2"/>
  <c r="P666" i="2"/>
  <c r="O666" i="2"/>
  <c r="N666" i="2"/>
  <c r="M666" i="2"/>
  <c r="Q665" i="2"/>
  <c r="P665" i="2"/>
  <c r="O665" i="2"/>
  <c r="N665" i="2"/>
  <c r="M665" i="2"/>
  <c r="Q664" i="2"/>
  <c r="P664" i="2"/>
  <c r="O664" i="2"/>
  <c r="N664" i="2"/>
  <c r="M664" i="2"/>
  <c r="Q663" i="2"/>
  <c r="P663" i="2"/>
  <c r="O663" i="2"/>
  <c r="N663" i="2"/>
  <c r="M663" i="2"/>
  <c r="Q662" i="2"/>
  <c r="P662" i="2"/>
  <c r="O662" i="2"/>
  <c r="N662" i="2"/>
  <c r="M662" i="2"/>
  <c r="Q661" i="2"/>
  <c r="P661" i="2"/>
  <c r="O661" i="2"/>
  <c r="N661" i="2"/>
  <c r="M661" i="2"/>
  <c r="Q660" i="2"/>
  <c r="P660" i="2"/>
  <c r="O660" i="2"/>
  <c r="N660" i="2"/>
  <c r="M660" i="2"/>
  <c r="Q659" i="2"/>
  <c r="P659" i="2"/>
  <c r="O659" i="2"/>
  <c r="N659" i="2"/>
  <c r="M659" i="2"/>
  <c r="Q658" i="2"/>
  <c r="P658" i="2"/>
  <c r="O658" i="2"/>
  <c r="N658" i="2"/>
  <c r="M658" i="2"/>
  <c r="Q657" i="2"/>
  <c r="P657" i="2"/>
  <c r="O657" i="2"/>
  <c r="N657" i="2"/>
  <c r="M657" i="2"/>
  <c r="Q656" i="2"/>
  <c r="P656" i="2"/>
  <c r="O656" i="2"/>
  <c r="N656" i="2"/>
  <c r="M656" i="2"/>
  <c r="Q655" i="2"/>
  <c r="P655" i="2"/>
  <c r="O655" i="2"/>
  <c r="N655" i="2"/>
  <c r="M655" i="2"/>
  <c r="Q654" i="2"/>
  <c r="P654" i="2"/>
  <c r="O654" i="2"/>
  <c r="N654" i="2"/>
  <c r="M654" i="2"/>
  <c r="Q653" i="2"/>
  <c r="P653" i="2"/>
  <c r="O653" i="2"/>
  <c r="N653" i="2"/>
  <c r="M653" i="2"/>
  <c r="Q652" i="2"/>
  <c r="P652" i="2"/>
  <c r="O652" i="2"/>
  <c r="N652" i="2"/>
  <c r="M652" i="2"/>
  <c r="Q651" i="2"/>
  <c r="P651" i="2"/>
  <c r="O651" i="2"/>
  <c r="N651" i="2"/>
  <c r="M651" i="2"/>
  <c r="Q650" i="2"/>
  <c r="P650" i="2"/>
  <c r="O650" i="2"/>
  <c r="N650" i="2"/>
  <c r="M650" i="2"/>
  <c r="Q649" i="2"/>
  <c r="P649" i="2"/>
  <c r="O649" i="2"/>
  <c r="N649" i="2"/>
  <c r="M649" i="2"/>
  <c r="Q648" i="2"/>
  <c r="P648" i="2"/>
  <c r="O648" i="2"/>
  <c r="N648" i="2"/>
  <c r="M648" i="2"/>
  <c r="Q647" i="2"/>
  <c r="P647" i="2"/>
  <c r="O647" i="2"/>
  <c r="N647" i="2"/>
  <c r="M647" i="2"/>
  <c r="Q646" i="2"/>
  <c r="P646" i="2"/>
  <c r="O646" i="2"/>
  <c r="N646" i="2"/>
  <c r="M646" i="2"/>
  <c r="Q645" i="2"/>
  <c r="P645" i="2"/>
  <c r="O645" i="2"/>
  <c r="N645" i="2"/>
  <c r="M645" i="2"/>
  <c r="Q644" i="2"/>
  <c r="P644" i="2"/>
  <c r="O644" i="2"/>
  <c r="N644" i="2"/>
  <c r="M644" i="2"/>
  <c r="Q643" i="2"/>
  <c r="P643" i="2"/>
  <c r="O643" i="2"/>
  <c r="N643" i="2"/>
  <c r="M643" i="2"/>
  <c r="Q642" i="2"/>
  <c r="P642" i="2"/>
  <c r="O642" i="2"/>
  <c r="N642" i="2"/>
  <c r="M642" i="2"/>
  <c r="Q641" i="2"/>
  <c r="P641" i="2"/>
  <c r="O641" i="2"/>
  <c r="N641" i="2"/>
  <c r="M641" i="2"/>
  <c r="Q640" i="2"/>
  <c r="P640" i="2"/>
  <c r="O640" i="2"/>
  <c r="N640" i="2"/>
  <c r="M640" i="2"/>
  <c r="Q639" i="2"/>
  <c r="P639" i="2"/>
  <c r="O639" i="2"/>
  <c r="N639" i="2"/>
  <c r="M639" i="2"/>
  <c r="Q638" i="2"/>
  <c r="P638" i="2"/>
  <c r="O638" i="2"/>
  <c r="N638" i="2"/>
  <c r="M638" i="2"/>
  <c r="Q637" i="2"/>
  <c r="P637" i="2"/>
  <c r="O637" i="2"/>
  <c r="N637" i="2"/>
  <c r="M637" i="2"/>
  <c r="Q636" i="2"/>
  <c r="P636" i="2"/>
  <c r="O636" i="2"/>
  <c r="N636" i="2"/>
  <c r="M636" i="2"/>
  <c r="Q635" i="2"/>
  <c r="P635" i="2"/>
  <c r="O635" i="2"/>
  <c r="N635" i="2"/>
  <c r="M635" i="2"/>
  <c r="Q634" i="2"/>
  <c r="P634" i="2"/>
  <c r="O634" i="2"/>
  <c r="N634" i="2"/>
  <c r="M634" i="2"/>
  <c r="Q633" i="2"/>
  <c r="P633" i="2"/>
  <c r="O633" i="2"/>
  <c r="N633" i="2"/>
  <c r="M633" i="2"/>
  <c r="Q632" i="2"/>
  <c r="P632" i="2"/>
  <c r="O632" i="2"/>
  <c r="N632" i="2"/>
  <c r="M632" i="2"/>
  <c r="Q631" i="2"/>
  <c r="P631" i="2"/>
  <c r="O631" i="2"/>
  <c r="N631" i="2"/>
  <c r="M631" i="2"/>
  <c r="Q630" i="2"/>
  <c r="P630" i="2"/>
  <c r="O630" i="2"/>
  <c r="N630" i="2"/>
  <c r="M630" i="2"/>
  <c r="Q629" i="2"/>
  <c r="P629" i="2"/>
  <c r="O629" i="2"/>
  <c r="N629" i="2"/>
  <c r="M629" i="2"/>
  <c r="Q628" i="2"/>
  <c r="P628" i="2"/>
  <c r="O628" i="2"/>
  <c r="N628" i="2"/>
  <c r="M628" i="2"/>
  <c r="Q627" i="2"/>
  <c r="P627" i="2"/>
  <c r="O627" i="2"/>
  <c r="N627" i="2"/>
  <c r="M627" i="2"/>
  <c r="Q626" i="2"/>
  <c r="P626" i="2"/>
  <c r="O626" i="2"/>
  <c r="N626" i="2"/>
  <c r="M626" i="2"/>
  <c r="Q625" i="2"/>
  <c r="P625" i="2"/>
  <c r="O625" i="2"/>
  <c r="N625" i="2"/>
  <c r="M625" i="2"/>
  <c r="Q624" i="2"/>
  <c r="P624" i="2"/>
  <c r="O624" i="2"/>
  <c r="N624" i="2"/>
  <c r="M624" i="2"/>
  <c r="Q623" i="2"/>
  <c r="P623" i="2"/>
  <c r="O623" i="2"/>
  <c r="N623" i="2"/>
  <c r="M623" i="2"/>
  <c r="Q622" i="2"/>
  <c r="P622" i="2"/>
  <c r="O622" i="2"/>
  <c r="N622" i="2"/>
  <c r="M622" i="2"/>
  <c r="Q621" i="2"/>
  <c r="P621" i="2"/>
  <c r="O621" i="2"/>
  <c r="N621" i="2"/>
  <c r="M621" i="2"/>
  <c r="Q620" i="2"/>
  <c r="P620" i="2"/>
  <c r="O620" i="2"/>
  <c r="N620" i="2"/>
  <c r="M620" i="2"/>
  <c r="Q619" i="2"/>
  <c r="P619" i="2"/>
  <c r="O619" i="2"/>
  <c r="N619" i="2"/>
  <c r="M619" i="2"/>
  <c r="Q618" i="2"/>
  <c r="P618" i="2"/>
  <c r="O618" i="2"/>
  <c r="N618" i="2"/>
  <c r="M618" i="2"/>
  <c r="Q617" i="2"/>
  <c r="P617" i="2"/>
  <c r="O617" i="2"/>
  <c r="N617" i="2"/>
  <c r="M617" i="2"/>
  <c r="Q616" i="2"/>
  <c r="P616" i="2"/>
  <c r="O616" i="2"/>
  <c r="N616" i="2"/>
  <c r="M616" i="2"/>
  <c r="Q615" i="2"/>
  <c r="P615" i="2"/>
  <c r="O615" i="2"/>
  <c r="N615" i="2"/>
  <c r="M615" i="2"/>
  <c r="Q614" i="2"/>
  <c r="P614" i="2"/>
  <c r="O614" i="2"/>
  <c r="N614" i="2"/>
  <c r="M614" i="2"/>
  <c r="Q613" i="2"/>
  <c r="P613" i="2"/>
  <c r="O613" i="2"/>
  <c r="N613" i="2"/>
  <c r="M613" i="2"/>
  <c r="Q612" i="2"/>
  <c r="P612" i="2"/>
  <c r="O612" i="2"/>
  <c r="N612" i="2"/>
  <c r="M612" i="2"/>
  <c r="Q611" i="2"/>
  <c r="P611" i="2"/>
  <c r="O611" i="2"/>
  <c r="N611" i="2"/>
  <c r="M611" i="2"/>
  <c r="Q610" i="2"/>
  <c r="P610" i="2"/>
  <c r="O610" i="2"/>
  <c r="N610" i="2"/>
  <c r="M610" i="2"/>
  <c r="Q609" i="2"/>
  <c r="P609" i="2"/>
  <c r="O609" i="2"/>
  <c r="N609" i="2"/>
  <c r="M609" i="2"/>
  <c r="Q608" i="2"/>
  <c r="P608" i="2"/>
  <c r="O608" i="2"/>
  <c r="N608" i="2"/>
  <c r="M608" i="2"/>
  <c r="Q607" i="2"/>
  <c r="P607" i="2"/>
  <c r="O607" i="2"/>
  <c r="N607" i="2"/>
  <c r="M607" i="2"/>
  <c r="Q606" i="2"/>
  <c r="P606" i="2"/>
  <c r="O606" i="2"/>
  <c r="N606" i="2"/>
  <c r="M606" i="2"/>
  <c r="Q605" i="2"/>
  <c r="P605" i="2"/>
  <c r="O605" i="2"/>
  <c r="N605" i="2"/>
  <c r="M605" i="2"/>
  <c r="Q604" i="2"/>
  <c r="P604" i="2"/>
  <c r="O604" i="2"/>
  <c r="N604" i="2"/>
  <c r="M604" i="2"/>
  <c r="Q603" i="2"/>
  <c r="P603" i="2"/>
  <c r="O603" i="2"/>
  <c r="N603" i="2"/>
  <c r="M603" i="2"/>
  <c r="Q602" i="2"/>
  <c r="P602" i="2"/>
  <c r="O602" i="2"/>
  <c r="N602" i="2"/>
  <c r="M602" i="2"/>
  <c r="Q601" i="2"/>
  <c r="P601" i="2"/>
  <c r="O601" i="2"/>
  <c r="N601" i="2"/>
  <c r="M601" i="2"/>
  <c r="Q600" i="2"/>
  <c r="P600" i="2"/>
  <c r="O600" i="2"/>
  <c r="N600" i="2"/>
  <c r="M600" i="2"/>
  <c r="Q599" i="2"/>
  <c r="P599" i="2"/>
  <c r="O599" i="2"/>
  <c r="N599" i="2"/>
  <c r="M599" i="2"/>
  <c r="Q598" i="2"/>
  <c r="P598" i="2"/>
  <c r="O598" i="2"/>
  <c r="N598" i="2"/>
  <c r="M598" i="2"/>
  <c r="Q1542" i="1"/>
  <c r="P1542" i="1"/>
  <c r="O1542" i="1"/>
  <c r="N1542" i="1"/>
  <c r="M1542" i="1"/>
  <c r="Q1541" i="1"/>
  <c r="P1541" i="1"/>
  <c r="O1541" i="1"/>
  <c r="N1541" i="1"/>
  <c r="M1541" i="1"/>
  <c r="Q1540" i="1"/>
  <c r="P1540" i="1"/>
  <c r="O1540" i="1"/>
  <c r="N1540" i="1"/>
  <c r="M1540" i="1"/>
  <c r="Q1539" i="1"/>
  <c r="P1539" i="1"/>
  <c r="O1539" i="1"/>
  <c r="N1539" i="1"/>
  <c r="M1539" i="1"/>
  <c r="Q1538" i="1"/>
  <c r="P1538" i="1"/>
  <c r="O1538" i="1"/>
  <c r="N1538" i="1"/>
  <c r="M1538" i="1"/>
  <c r="Q1537" i="1"/>
  <c r="P1537" i="1"/>
  <c r="O1537" i="1"/>
  <c r="N1537" i="1"/>
  <c r="M1537" i="1"/>
  <c r="Q1536" i="1"/>
  <c r="P1536" i="1"/>
  <c r="O1536" i="1"/>
  <c r="N1536" i="1"/>
  <c r="M1536" i="1"/>
  <c r="Q1535" i="1"/>
  <c r="P1535" i="1"/>
  <c r="O1535" i="1"/>
  <c r="N1535" i="1"/>
  <c r="M1535" i="1"/>
  <c r="Q1534" i="1"/>
  <c r="P1534" i="1"/>
  <c r="O1534" i="1"/>
  <c r="N1534" i="1"/>
  <c r="M1534" i="1"/>
  <c r="Q1533" i="1"/>
  <c r="P1533" i="1"/>
  <c r="O1533" i="1"/>
  <c r="N1533" i="1"/>
  <c r="M1533" i="1"/>
  <c r="Q1532" i="1"/>
  <c r="P1532" i="1"/>
  <c r="O1532" i="1"/>
  <c r="N1532" i="1"/>
  <c r="M1532" i="1"/>
  <c r="Q1531" i="1"/>
  <c r="P1531" i="1"/>
  <c r="O1531" i="1"/>
  <c r="N1531" i="1"/>
  <c r="M1531" i="1"/>
  <c r="Q1530" i="1"/>
  <c r="P1530" i="1"/>
  <c r="O1530" i="1"/>
  <c r="N1530" i="1"/>
  <c r="M1530" i="1"/>
  <c r="Q1529" i="1"/>
  <c r="P1529" i="1"/>
  <c r="O1529" i="1"/>
  <c r="N1529" i="1"/>
  <c r="M1529" i="1"/>
  <c r="Q1528" i="1"/>
  <c r="P1528" i="1"/>
  <c r="O1528" i="1"/>
  <c r="N1528" i="1"/>
  <c r="M1528" i="1"/>
  <c r="Q1527" i="1"/>
  <c r="P1527" i="1"/>
  <c r="O1527" i="1"/>
  <c r="N1527" i="1"/>
  <c r="M1527" i="1"/>
  <c r="Q1526" i="1"/>
  <c r="P1526" i="1"/>
  <c r="O1526" i="1"/>
  <c r="N1526" i="1"/>
  <c r="M1526" i="1"/>
  <c r="Q1525" i="1"/>
  <c r="P1525" i="1"/>
  <c r="O1525" i="1"/>
  <c r="N1525" i="1"/>
  <c r="M1525" i="1"/>
  <c r="Q1524" i="1"/>
  <c r="P1524" i="1"/>
  <c r="O1524" i="1"/>
  <c r="N1524" i="1"/>
  <c r="M1524" i="1"/>
  <c r="Q1523" i="1"/>
  <c r="P1523" i="1"/>
  <c r="O1523" i="1"/>
  <c r="N1523" i="1"/>
  <c r="M1523" i="1"/>
  <c r="Q1522" i="1"/>
  <c r="P1522" i="1"/>
  <c r="O1522" i="1"/>
  <c r="N1522" i="1"/>
  <c r="M1522" i="1"/>
  <c r="Q1521" i="1"/>
  <c r="P1521" i="1"/>
  <c r="O1521" i="1"/>
  <c r="N1521" i="1"/>
  <c r="M1521" i="1"/>
  <c r="Q1520" i="1"/>
  <c r="P1520" i="1"/>
  <c r="O1520" i="1"/>
  <c r="N1520" i="1"/>
  <c r="M1520" i="1"/>
  <c r="Q1519" i="1"/>
  <c r="P1519" i="1"/>
  <c r="O1519" i="1"/>
  <c r="N1519" i="1"/>
  <c r="M1519" i="1"/>
  <c r="Q1518" i="1"/>
  <c r="P1518" i="1"/>
  <c r="O1518" i="1"/>
  <c r="N1518" i="1"/>
  <c r="M1518" i="1"/>
  <c r="Q1517" i="1"/>
  <c r="P1517" i="1"/>
  <c r="O1517" i="1"/>
  <c r="N1517" i="1"/>
  <c r="M1517" i="1"/>
  <c r="Q1516" i="1"/>
  <c r="P1516" i="1"/>
  <c r="O1516" i="1"/>
  <c r="N1516" i="1"/>
  <c r="M1516" i="1"/>
  <c r="Q1515" i="1"/>
  <c r="P1515" i="1"/>
  <c r="O1515" i="1"/>
  <c r="N1515" i="1"/>
  <c r="M1515" i="1"/>
  <c r="Q1514" i="1"/>
  <c r="P1514" i="1"/>
  <c r="O1514" i="1"/>
  <c r="N1514" i="1"/>
  <c r="M1514" i="1"/>
  <c r="Q1513" i="1"/>
  <c r="P1513" i="1"/>
  <c r="O1513" i="1"/>
  <c r="N1513" i="1"/>
  <c r="M1513" i="1"/>
  <c r="Q1512" i="1"/>
  <c r="P1512" i="1"/>
  <c r="O1512" i="1"/>
  <c r="N1512" i="1"/>
  <c r="M1512" i="1"/>
  <c r="Q1511" i="1"/>
  <c r="P1511" i="1"/>
  <c r="O1511" i="1"/>
  <c r="N1511" i="1"/>
  <c r="M1511" i="1"/>
  <c r="Q1510" i="1"/>
  <c r="P1510" i="1"/>
  <c r="O1510" i="1"/>
  <c r="N1510" i="1"/>
  <c r="M1510" i="1"/>
  <c r="Q1509" i="1"/>
  <c r="P1509" i="1"/>
  <c r="O1509" i="1"/>
  <c r="N1509" i="1"/>
  <c r="M1509" i="1"/>
  <c r="Q1508" i="1"/>
  <c r="P1508" i="1"/>
  <c r="O1508" i="1"/>
  <c r="N1508" i="1"/>
  <c r="M1508" i="1"/>
  <c r="Q1507" i="1"/>
  <c r="P1507" i="1"/>
  <c r="O1507" i="1"/>
  <c r="N1507" i="1"/>
  <c r="M1507" i="1"/>
  <c r="Q1506" i="1"/>
  <c r="P1506" i="1"/>
  <c r="O1506" i="1"/>
  <c r="N1506" i="1"/>
  <c r="M1506" i="1"/>
  <c r="Q1505" i="1"/>
  <c r="P1505" i="1"/>
  <c r="O1505" i="1"/>
  <c r="N1505" i="1"/>
  <c r="M1505" i="1"/>
  <c r="Q1504" i="1"/>
  <c r="P1504" i="1"/>
  <c r="O1504" i="1"/>
  <c r="N1504" i="1"/>
  <c r="M1504" i="1"/>
  <c r="Q1503" i="1"/>
  <c r="P1503" i="1"/>
  <c r="O1503" i="1"/>
  <c r="N1503" i="1"/>
  <c r="M1503" i="1"/>
  <c r="Q1502" i="1"/>
  <c r="P1502" i="1"/>
  <c r="O1502" i="1"/>
  <c r="N1502" i="1"/>
  <c r="M1502" i="1"/>
  <c r="Q1501" i="1"/>
  <c r="P1501" i="1"/>
  <c r="O1501" i="1"/>
  <c r="N1501" i="1"/>
  <c r="M1501" i="1"/>
  <c r="Q1500" i="1"/>
  <c r="P1500" i="1"/>
  <c r="O1500" i="1"/>
  <c r="N1500" i="1"/>
  <c r="M1500" i="1"/>
  <c r="Q1499" i="1"/>
  <c r="P1499" i="1"/>
  <c r="O1499" i="1"/>
  <c r="N1499" i="1"/>
  <c r="M1499" i="1"/>
  <c r="Q1498" i="1"/>
  <c r="P1498" i="1"/>
  <c r="O1498" i="1"/>
  <c r="N1498" i="1"/>
  <c r="M1498" i="1"/>
  <c r="Q1497" i="1"/>
  <c r="P1497" i="1"/>
  <c r="O1497" i="1"/>
  <c r="N1497" i="1"/>
  <c r="M1497" i="1"/>
  <c r="Q1496" i="1"/>
  <c r="P1496" i="1"/>
  <c r="O1496" i="1"/>
  <c r="N1496" i="1"/>
  <c r="M1496" i="1"/>
  <c r="Q1495" i="1"/>
  <c r="P1495" i="1"/>
  <c r="O1495" i="1"/>
  <c r="N1495" i="1"/>
  <c r="M1495" i="1"/>
  <c r="Q1494" i="1"/>
  <c r="P1494" i="1"/>
  <c r="O1494" i="1"/>
  <c r="N1494" i="1"/>
  <c r="M1494" i="1"/>
  <c r="Q1493" i="1"/>
  <c r="P1493" i="1"/>
  <c r="O1493" i="1"/>
  <c r="N1493" i="1"/>
  <c r="M1493" i="1"/>
  <c r="Q1492" i="1"/>
  <c r="P1492" i="1"/>
  <c r="O1492" i="1"/>
  <c r="N1492" i="1"/>
  <c r="M1492" i="1"/>
  <c r="Q1491" i="1"/>
  <c r="P1491" i="1"/>
  <c r="O1491" i="1"/>
  <c r="N1491" i="1"/>
  <c r="M1491" i="1"/>
  <c r="Q1490" i="1"/>
  <c r="P1490" i="1"/>
  <c r="O1490" i="1"/>
  <c r="N1490" i="1"/>
  <c r="M1490" i="1"/>
  <c r="Q1489" i="1"/>
  <c r="P1489" i="1"/>
  <c r="O1489" i="1"/>
  <c r="N1489" i="1"/>
  <c r="M1489" i="1"/>
  <c r="Q1488" i="1"/>
  <c r="P1488" i="1"/>
  <c r="O1488" i="1"/>
  <c r="N1488" i="1"/>
  <c r="M1488" i="1"/>
  <c r="Q1487" i="1"/>
  <c r="P1487" i="1"/>
  <c r="O1487" i="1"/>
  <c r="N1487" i="1"/>
  <c r="M1487" i="1"/>
  <c r="Q1486" i="1"/>
  <c r="P1486" i="1"/>
  <c r="O1486" i="1"/>
  <c r="N1486" i="1"/>
  <c r="M1486" i="1"/>
  <c r="Q1485" i="1"/>
  <c r="P1485" i="1"/>
  <c r="O1485" i="1"/>
  <c r="N1485" i="1"/>
  <c r="M1485" i="1"/>
  <c r="Q1484" i="1"/>
  <c r="P1484" i="1"/>
  <c r="O1484" i="1"/>
  <c r="N1484" i="1"/>
  <c r="M1484" i="1"/>
  <c r="Q1483" i="1"/>
  <c r="P1483" i="1"/>
  <c r="O1483" i="1"/>
  <c r="N1483" i="1"/>
  <c r="M1483" i="1"/>
  <c r="Q1482" i="1"/>
  <c r="P1482" i="1"/>
  <c r="O1482" i="1"/>
  <c r="N1482" i="1"/>
  <c r="M1482" i="1"/>
  <c r="Q1481" i="1"/>
  <c r="P1481" i="1"/>
  <c r="O1481" i="1"/>
  <c r="N1481" i="1"/>
  <c r="M1481" i="1"/>
  <c r="Q1480" i="1"/>
  <c r="P1480" i="1"/>
  <c r="O1480" i="1"/>
  <c r="N1480" i="1"/>
  <c r="M1480" i="1"/>
  <c r="Q1479" i="1"/>
  <c r="P1479" i="1"/>
  <c r="O1479" i="1"/>
  <c r="N1479" i="1"/>
  <c r="M1479" i="1"/>
  <c r="Q1478" i="1"/>
  <c r="P1478" i="1"/>
  <c r="O1478" i="1"/>
  <c r="N1478" i="1"/>
  <c r="M1478" i="1"/>
  <c r="Q1477" i="1"/>
  <c r="P1477" i="1"/>
  <c r="O1477" i="1"/>
  <c r="N1477" i="1"/>
  <c r="M1477" i="1"/>
  <c r="Q1476" i="1"/>
  <c r="P1476" i="1"/>
  <c r="O1476" i="1"/>
  <c r="N1476" i="1"/>
  <c r="M1476" i="1"/>
  <c r="Q1475" i="1"/>
  <c r="P1475" i="1"/>
  <c r="O1475" i="1"/>
  <c r="N1475" i="1"/>
  <c r="M1475" i="1"/>
  <c r="Q1474" i="1"/>
  <c r="P1474" i="1"/>
  <c r="O1474" i="1"/>
  <c r="N1474" i="1"/>
  <c r="M1474" i="1"/>
  <c r="Q1473" i="1"/>
  <c r="P1473" i="1"/>
  <c r="O1473" i="1"/>
  <c r="N1473" i="1"/>
  <c r="M1473" i="1"/>
  <c r="Q1472" i="1"/>
  <c r="P1472" i="1"/>
  <c r="O1472" i="1"/>
  <c r="N1472" i="1"/>
  <c r="M1472" i="1"/>
  <c r="Q1471" i="1"/>
  <c r="P1471" i="1"/>
  <c r="O1471" i="1"/>
  <c r="N1471" i="1"/>
  <c r="M1471" i="1"/>
  <c r="Q1470" i="1"/>
  <c r="P1470" i="1"/>
  <c r="O1470" i="1"/>
  <c r="N1470" i="1"/>
  <c r="M1470" i="1"/>
  <c r="Q1469" i="1"/>
  <c r="P1469" i="1"/>
  <c r="O1469" i="1"/>
  <c r="N1469" i="1"/>
  <c r="M1469" i="1"/>
  <c r="Q1468" i="1"/>
  <c r="P1468" i="1"/>
  <c r="O1468" i="1"/>
  <c r="N1468" i="1"/>
  <c r="M1468" i="1"/>
  <c r="Q1467" i="1"/>
  <c r="P1467" i="1"/>
  <c r="O1467" i="1"/>
  <c r="N1467" i="1"/>
  <c r="M1467" i="1"/>
  <c r="Q1466" i="1"/>
  <c r="P1466" i="1"/>
  <c r="O1466" i="1"/>
  <c r="N1466" i="1"/>
  <c r="M1466" i="1"/>
  <c r="Q1465" i="1"/>
  <c r="P1465" i="1"/>
  <c r="O1465" i="1"/>
  <c r="N1465" i="1"/>
  <c r="M1465" i="1"/>
  <c r="Q1464" i="1"/>
  <c r="P1464" i="1"/>
  <c r="O1464" i="1"/>
  <c r="N1464" i="1"/>
  <c r="M1464" i="1"/>
  <c r="Q1463" i="1"/>
  <c r="P1463" i="1"/>
  <c r="O1463" i="1"/>
  <c r="N1463" i="1"/>
  <c r="M1463" i="1"/>
  <c r="Q1462" i="1"/>
  <c r="P1462" i="1"/>
  <c r="O1462" i="1"/>
  <c r="N1462" i="1"/>
  <c r="M1462" i="1"/>
  <c r="Q1461" i="1"/>
  <c r="P1461" i="1"/>
  <c r="O1461" i="1"/>
  <c r="N1461" i="1"/>
  <c r="M1461" i="1"/>
  <c r="Q1460" i="1"/>
  <c r="P1460" i="1"/>
  <c r="O1460" i="1"/>
  <c r="N1460" i="1"/>
  <c r="M1460" i="1"/>
  <c r="Q1459" i="1"/>
  <c r="P1459" i="1"/>
  <c r="O1459" i="1"/>
  <c r="N1459" i="1"/>
  <c r="M1459" i="1"/>
  <c r="Q1458" i="1"/>
  <c r="P1458" i="1"/>
  <c r="O1458" i="1"/>
  <c r="N1458" i="1"/>
  <c r="M1458" i="1"/>
  <c r="Q1457" i="1"/>
  <c r="P1457" i="1"/>
  <c r="O1457" i="1"/>
  <c r="N1457" i="1"/>
  <c r="M1457" i="1"/>
  <c r="Q1456" i="1"/>
  <c r="P1456" i="1"/>
  <c r="O1456" i="1"/>
  <c r="N1456" i="1"/>
  <c r="M1456" i="1"/>
  <c r="Q1455" i="1"/>
  <c r="P1455" i="1"/>
  <c r="O1455" i="1"/>
  <c r="N1455" i="1"/>
  <c r="M1455" i="1"/>
  <c r="Q1454" i="1"/>
  <c r="P1454" i="1"/>
  <c r="O1454" i="1"/>
  <c r="N1454" i="1"/>
  <c r="M1454" i="1"/>
  <c r="Q1453" i="1"/>
  <c r="P1453" i="1"/>
  <c r="O1453" i="1"/>
  <c r="N1453" i="1"/>
  <c r="M1453" i="1"/>
  <c r="Q1452" i="1"/>
  <c r="P1452" i="1"/>
  <c r="O1452" i="1"/>
  <c r="N1452" i="1"/>
  <c r="M1452" i="1"/>
  <c r="Q1451" i="1"/>
  <c r="P1451" i="1"/>
  <c r="O1451" i="1"/>
  <c r="N1451" i="1"/>
  <c r="M1451" i="1"/>
  <c r="Q1450" i="1"/>
  <c r="P1450" i="1"/>
  <c r="O1450" i="1"/>
  <c r="N1450" i="1"/>
  <c r="M1450" i="1"/>
  <c r="Q1449" i="1"/>
  <c r="P1449" i="1"/>
  <c r="O1449" i="1"/>
  <c r="N1449" i="1"/>
  <c r="M1449" i="1"/>
  <c r="Q1448" i="1"/>
  <c r="P1448" i="1"/>
  <c r="O1448" i="1"/>
  <c r="N1448" i="1"/>
  <c r="M1448" i="1"/>
  <c r="Q1447" i="1"/>
  <c r="P1447" i="1"/>
  <c r="O1447" i="1"/>
  <c r="N1447" i="1"/>
  <c r="M1447" i="1"/>
  <c r="Q1446" i="1"/>
  <c r="P1446" i="1"/>
  <c r="O1446" i="1"/>
  <c r="N1446" i="1"/>
  <c r="M1446" i="1"/>
  <c r="Q1445" i="1"/>
  <c r="P1445" i="1"/>
  <c r="O1445" i="1"/>
  <c r="N1445" i="1"/>
  <c r="M1445" i="1"/>
  <c r="Q1444" i="1"/>
  <c r="P1444" i="1"/>
  <c r="O1444" i="1"/>
  <c r="N1444" i="1"/>
  <c r="M1444" i="1"/>
  <c r="Q1443" i="1"/>
  <c r="P1443" i="1"/>
  <c r="O1443" i="1"/>
  <c r="N1443" i="1"/>
  <c r="M1443" i="1"/>
  <c r="Q1442" i="1"/>
  <c r="P1442" i="1"/>
  <c r="O1442" i="1"/>
  <c r="N1442" i="1"/>
  <c r="M1442" i="1"/>
  <c r="Q1441" i="1"/>
  <c r="P1441" i="1"/>
  <c r="O1441" i="1"/>
  <c r="N1441" i="1"/>
  <c r="M1441" i="1"/>
  <c r="Q1440" i="1"/>
  <c r="P1440" i="1"/>
  <c r="O1440" i="1"/>
  <c r="N1440" i="1"/>
  <c r="M1440" i="1"/>
  <c r="Q1439" i="1"/>
  <c r="P1439" i="1"/>
  <c r="O1439" i="1"/>
  <c r="N1439" i="1"/>
  <c r="M1439" i="1"/>
  <c r="Q1438" i="1"/>
  <c r="P1438" i="1"/>
  <c r="O1438" i="1"/>
  <c r="N1438" i="1"/>
  <c r="M1438" i="1"/>
  <c r="Q1437" i="1"/>
  <c r="P1437" i="1"/>
  <c r="O1437" i="1"/>
  <c r="N1437" i="1"/>
  <c r="M1437" i="1"/>
  <c r="Q1436" i="1"/>
  <c r="P1436" i="1"/>
  <c r="O1436" i="1"/>
  <c r="N1436" i="1"/>
  <c r="M1436" i="1"/>
  <c r="Q1435" i="1"/>
  <c r="P1435" i="1"/>
  <c r="O1435" i="1"/>
  <c r="N1435" i="1"/>
  <c r="M1435" i="1"/>
  <c r="Q1434" i="1"/>
  <c r="P1434" i="1"/>
  <c r="O1434" i="1"/>
  <c r="N1434" i="1"/>
  <c r="M1434" i="1"/>
  <c r="Q1433" i="1"/>
  <c r="P1433" i="1"/>
  <c r="O1433" i="1"/>
  <c r="N1433" i="1"/>
  <c r="M1433" i="1"/>
  <c r="Q1432" i="1"/>
  <c r="P1432" i="1"/>
  <c r="O1432" i="1"/>
  <c r="N1432" i="1"/>
  <c r="M1432" i="1"/>
  <c r="Q1431" i="1"/>
  <c r="P1431" i="1"/>
  <c r="O1431" i="1"/>
  <c r="N1431" i="1"/>
  <c r="M1431" i="1"/>
  <c r="Q1430" i="1"/>
  <c r="P1430" i="1"/>
  <c r="O1430" i="1"/>
  <c r="N1430" i="1"/>
  <c r="M1430" i="1"/>
  <c r="Q1429" i="1"/>
  <c r="P1429" i="1"/>
  <c r="O1429" i="1"/>
  <c r="N1429" i="1"/>
  <c r="M1429" i="1"/>
  <c r="Q1428" i="1"/>
  <c r="P1428" i="1"/>
  <c r="O1428" i="1"/>
  <c r="N1428" i="1"/>
  <c r="M1428" i="1"/>
  <c r="Q1427" i="1"/>
  <c r="P1427" i="1"/>
  <c r="O1427" i="1"/>
  <c r="N1427" i="1"/>
  <c r="M1427" i="1"/>
  <c r="Q1426" i="1"/>
  <c r="P1426" i="1"/>
  <c r="O1426" i="1"/>
  <c r="N1426" i="1"/>
  <c r="M1426" i="1"/>
  <c r="Q1425" i="1"/>
  <c r="P1425" i="1"/>
  <c r="O1425" i="1"/>
  <c r="N1425" i="1"/>
  <c r="M1425" i="1"/>
  <c r="Q1424" i="1"/>
  <c r="P1424" i="1"/>
  <c r="O1424" i="1"/>
  <c r="N1424" i="1"/>
  <c r="M1424" i="1"/>
  <c r="Q1423" i="1"/>
  <c r="P1423" i="1"/>
  <c r="O1423" i="1"/>
  <c r="N1423" i="1"/>
  <c r="M1423" i="1"/>
  <c r="Q1422" i="1"/>
  <c r="P1422" i="1"/>
  <c r="O1422" i="1"/>
  <c r="N1422" i="1"/>
  <c r="M1422" i="1"/>
  <c r="Q1421" i="1"/>
  <c r="P1421" i="1"/>
  <c r="O1421" i="1"/>
  <c r="N1421" i="1"/>
  <c r="M1421" i="1"/>
  <c r="Q1420" i="1"/>
  <c r="P1420" i="1"/>
  <c r="O1420" i="1"/>
  <c r="N1420" i="1"/>
  <c r="M1420" i="1"/>
  <c r="Q1419" i="1"/>
  <c r="P1419" i="1"/>
  <c r="O1419" i="1"/>
  <c r="N1419" i="1"/>
  <c r="M1419" i="1"/>
  <c r="Q1418" i="1"/>
  <c r="P1418" i="1"/>
  <c r="O1418" i="1"/>
  <c r="N1418" i="1"/>
  <c r="M1418" i="1"/>
  <c r="Q1417" i="1"/>
  <c r="P1417" i="1"/>
  <c r="O1417" i="1"/>
  <c r="N1417" i="1"/>
  <c r="M1417" i="1"/>
  <c r="Q1416" i="1"/>
  <c r="P1416" i="1"/>
  <c r="O1416" i="1"/>
  <c r="N1416" i="1"/>
  <c r="M1416" i="1"/>
  <c r="Q1415" i="1"/>
  <c r="P1415" i="1"/>
  <c r="O1415" i="1"/>
  <c r="N1415" i="1"/>
  <c r="M1415" i="1"/>
  <c r="Q1414" i="1"/>
  <c r="P1414" i="1"/>
  <c r="O1414" i="1"/>
  <c r="N1414" i="1"/>
  <c r="M1414" i="1"/>
  <c r="Q1413" i="1"/>
  <c r="P1413" i="1"/>
  <c r="O1413" i="1"/>
  <c r="N1413" i="1"/>
  <c r="M1413" i="1"/>
  <c r="Q1412" i="1"/>
  <c r="P1412" i="1"/>
  <c r="O1412" i="1"/>
  <c r="N1412" i="1"/>
  <c r="M1412" i="1"/>
  <c r="Q1411" i="1"/>
  <c r="P1411" i="1"/>
  <c r="O1411" i="1"/>
  <c r="N1411" i="1"/>
  <c r="M1411" i="1"/>
  <c r="Q1410" i="1"/>
  <c r="P1410" i="1"/>
  <c r="O1410" i="1"/>
  <c r="N1410" i="1"/>
  <c r="M1410" i="1"/>
  <c r="Q1409" i="1"/>
  <c r="P1409" i="1"/>
  <c r="O1409" i="1"/>
  <c r="N1409" i="1"/>
  <c r="M1409" i="1"/>
  <c r="Q1408" i="1"/>
  <c r="P1408" i="1"/>
  <c r="O1408" i="1"/>
  <c r="N1408" i="1"/>
  <c r="M1408" i="1"/>
  <c r="Q1407" i="1"/>
  <c r="P1407" i="1"/>
  <c r="O1407" i="1"/>
  <c r="N1407" i="1"/>
  <c r="M1407" i="1"/>
  <c r="Q1406" i="1"/>
  <c r="P1406" i="1"/>
  <c r="O1406" i="1"/>
  <c r="N1406" i="1"/>
  <c r="M1406" i="1"/>
  <c r="Q1405" i="1"/>
  <c r="P1405" i="1"/>
  <c r="O1405" i="1"/>
  <c r="N1405" i="1"/>
  <c r="M1405" i="1"/>
  <c r="Q1404" i="1"/>
  <c r="P1404" i="1"/>
  <c r="O1404" i="1"/>
  <c r="N1404" i="1"/>
  <c r="M1404" i="1"/>
  <c r="Q1403" i="1"/>
  <c r="P1403" i="1"/>
  <c r="O1403" i="1"/>
  <c r="N1403" i="1"/>
  <c r="M1403" i="1"/>
  <c r="Q1402" i="1"/>
  <c r="P1402" i="1"/>
  <c r="O1402" i="1"/>
  <c r="N1402" i="1"/>
  <c r="M1402" i="1"/>
  <c r="Q1401" i="1"/>
  <c r="P1401" i="1"/>
  <c r="O1401" i="1"/>
  <c r="N1401" i="1"/>
  <c r="M1401" i="1"/>
  <c r="Q1400" i="1"/>
  <c r="P1400" i="1"/>
  <c r="O1400" i="1"/>
  <c r="N1400" i="1"/>
  <c r="M1400" i="1"/>
  <c r="Q1399" i="1"/>
  <c r="P1399" i="1"/>
  <c r="O1399" i="1"/>
  <c r="N1399" i="1"/>
  <c r="M1399" i="1"/>
  <c r="Q1398" i="1"/>
  <c r="P1398" i="1"/>
  <c r="O1398" i="1"/>
  <c r="N1398" i="1"/>
  <c r="M1398" i="1"/>
  <c r="Q1397" i="1"/>
  <c r="P1397" i="1"/>
  <c r="O1397" i="1"/>
  <c r="N1397" i="1"/>
  <c r="M1397" i="1"/>
  <c r="Q1396" i="1"/>
  <c r="P1396" i="1"/>
  <c r="O1396" i="1"/>
  <c r="N1396" i="1"/>
  <c r="M1396" i="1"/>
  <c r="Q1395" i="1"/>
  <c r="P1395" i="1"/>
  <c r="O1395" i="1"/>
  <c r="N1395" i="1"/>
  <c r="M1395" i="1"/>
  <c r="Q1394" i="1"/>
  <c r="P1394" i="1"/>
  <c r="O1394" i="1"/>
  <c r="N1394" i="1"/>
  <c r="M1394" i="1"/>
  <c r="Q1393" i="1"/>
  <c r="P1393" i="1"/>
  <c r="O1393" i="1"/>
  <c r="N1393" i="1"/>
  <c r="M1393" i="1"/>
  <c r="Q1392" i="1"/>
  <c r="P1392" i="1"/>
  <c r="O1392" i="1"/>
  <c r="N1392" i="1"/>
  <c r="M1392" i="1"/>
  <c r="Q1391" i="1"/>
  <c r="P1391" i="1"/>
  <c r="O1391" i="1"/>
  <c r="N1391" i="1"/>
  <c r="M1391" i="1"/>
  <c r="Q1390" i="1"/>
  <c r="P1390" i="1"/>
  <c r="O1390" i="1"/>
  <c r="N1390" i="1"/>
  <c r="M1390" i="1"/>
  <c r="Q1389" i="1"/>
  <c r="P1389" i="1"/>
  <c r="O1389" i="1"/>
  <c r="N1389" i="1"/>
  <c r="M1389" i="1"/>
  <c r="Q1388" i="1"/>
  <c r="P1388" i="1"/>
  <c r="O1388" i="1"/>
  <c r="N1388" i="1"/>
  <c r="M1388" i="1"/>
  <c r="Q1387" i="1"/>
  <c r="P1387" i="1"/>
  <c r="O1387" i="1"/>
  <c r="N1387" i="1"/>
  <c r="M1387" i="1"/>
  <c r="Q1386" i="1"/>
  <c r="P1386" i="1"/>
  <c r="O1386" i="1"/>
  <c r="N1386" i="1"/>
  <c r="M1386" i="1"/>
  <c r="Q1385" i="1"/>
  <c r="P1385" i="1"/>
  <c r="O1385" i="1"/>
  <c r="N1385" i="1"/>
  <c r="M1385" i="1"/>
  <c r="Q1384" i="1"/>
  <c r="P1384" i="1"/>
  <c r="O1384" i="1"/>
  <c r="N1384" i="1"/>
  <c r="M1384" i="1"/>
  <c r="Q1383" i="1"/>
  <c r="P1383" i="1"/>
  <c r="O1383" i="1"/>
  <c r="N1383" i="1"/>
  <c r="M1383" i="1"/>
  <c r="Q1382" i="1"/>
  <c r="P1382" i="1"/>
  <c r="O1382" i="1"/>
  <c r="N1382" i="1"/>
  <c r="M1382" i="1"/>
  <c r="Q1381" i="1"/>
  <c r="P1381" i="1"/>
  <c r="O1381" i="1"/>
  <c r="N1381" i="1"/>
  <c r="M1381" i="1"/>
  <c r="Q1380" i="1"/>
  <c r="P1380" i="1"/>
  <c r="O1380" i="1"/>
  <c r="N1380" i="1"/>
  <c r="M1380" i="1"/>
  <c r="Q1379" i="1"/>
  <c r="P1379" i="1"/>
  <c r="O1379" i="1"/>
  <c r="N1379" i="1"/>
  <c r="M1379" i="1"/>
  <c r="Q1378" i="1"/>
  <c r="P1378" i="1"/>
  <c r="O1378" i="1"/>
  <c r="N1378" i="1"/>
  <c r="M1378" i="1"/>
  <c r="Q1377" i="1"/>
  <c r="P1377" i="1"/>
  <c r="O1377" i="1"/>
  <c r="N1377" i="1"/>
  <c r="M1377" i="1"/>
  <c r="Q1376" i="1"/>
  <c r="P1376" i="1"/>
  <c r="O1376" i="1"/>
  <c r="N1376" i="1"/>
  <c r="M1376" i="1"/>
  <c r="Q1375" i="1"/>
  <c r="P1375" i="1"/>
  <c r="O1375" i="1"/>
  <c r="N1375" i="1"/>
  <c r="M1375" i="1"/>
  <c r="Q1374" i="1"/>
  <c r="P1374" i="1"/>
  <c r="O1374" i="1"/>
  <c r="N1374" i="1"/>
  <c r="M1374" i="1"/>
  <c r="Q1373" i="1"/>
  <c r="P1373" i="1"/>
  <c r="O1373" i="1"/>
  <c r="N1373" i="1"/>
  <c r="M1373" i="1"/>
  <c r="Q1372" i="1"/>
  <c r="P1372" i="1"/>
  <c r="O1372" i="1"/>
  <c r="N1372" i="1"/>
  <c r="M1372" i="1"/>
  <c r="Q1371" i="1"/>
  <c r="P1371" i="1"/>
  <c r="O1371" i="1"/>
  <c r="N1371" i="1"/>
  <c r="M1371" i="1"/>
  <c r="Q1370" i="1"/>
  <c r="P1370" i="1"/>
  <c r="O1370" i="1"/>
  <c r="N1370" i="1"/>
  <c r="M1370" i="1"/>
  <c r="Q1369" i="1"/>
  <c r="P1369" i="1"/>
  <c r="O1369" i="1"/>
  <c r="N1369" i="1"/>
  <c r="M1369" i="1"/>
  <c r="Q1368" i="1"/>
  <c r="P1368" i="1"/>
  <c r="O1368" i="1"/>
  <c r="N1368" i="1"/>
  <c r="M1368" i="1"/>
  <c r="Q1367" i="1"/>
  <c r="P1367" i="1"/>
  <c r="O1367" i="1"/>
  <c r="N1367" i="1"/>
  <c r="M1367" i="1"/>
  <c r="Q1366" i="1"/>
  <c r="P1366" i="1"/>
  <c r="O1366" i="1"/>
  <c r="N1366" i="1"/>
  <c r="M1366" i="1"/>
  <c r="Q1365" i="1"/>
  <c r="P1365" i="1"/>
  <c r="O1365" i="1"/>
  <c r="N1365" i="1"/>
  <c r="M1365" i="1"/>
  <c r="Q1364" i="1"/>
  <c r="P1364" i="1"/>
  <c r="O1364" i="1"/>
  <c r="N1364" i="1"/>
  <c r="M1364" i="1"/>
  <c r="Q1363" i="1"/>
  <c r="P1363" i="1"/>
  <c r="O1363" i="1"/>
  <c r="N1363" i="1"/>
  <c r="M1363" i="1"/>
  <c r="Q1362" i="1"/>
  <c r="P1362" i="1"/>
  <c r="O1362" i="1"/>
  <c r="N1362" i="1"/>
  <c r="M1362" i="1"/>
  <c r="Q1361" i="1"/>
  <c r="P1361" i="1"/>
  <c r="O1361" i="1"/>
  <c r="N1361" i="1"/>
  <c r="M1361" i="1"/>
  <c r="Q1360" i="1"/>
  <c r="P1360" i="1"/>
  <c r="O1360" i="1"/>
  <c r="N1360" i="1"/>
  <c r="M1360" i="1"/>
  <c r="Q1359" i="1"/>
  <c r="P1359" i="1"/>
  <c r="O1359" i="1"/>
  <c r="N1359" i="1"/>
  <c r="M1359" i="1"/>
  <c r="Q1358" i="1"/>
  <c r="P1358" i="1"/>
  <c r="O1358" i="1"/>
  <c r="N1358" i="1"/>
  <c r="M1358" i="1"/>
  <c r="Q1357" i="1"/>
  <c r="P1357" i="1"/>
  <c r="O1357" i="1"/>
  <c r="N1357" i="1"/>
  <c r="M1357" i="1"/>
  <c r="Q1356" i="1"/>
  <c r="P1356" i="1"/>
  <c r="O1356" i="1"/>
  <c r="N1356" i="1"/>
  <c r="M1356" i="1"/>
  <c r="Q1355" i="1"/>
  <c r="P1355" i="1"/>
  <c r="O1355" i="1"/>
  <c r="N1355" i="1"/>
  <c r="M1355" i="1"/>
  <c r="Q1354" i="1"/>
  <c r="P1354" i="1"/>
  <c r="O1354" i="1"/>
  <c r="N1354" i="1"/>
  <c r="M1354" i="1"/>
  <c r="Q1353" i="1"/>
  <c r="P1353" i="1"/>
  <c r="O1353" i="1"/>
  <c r="N1353" i="1"/>
  <c r="M1353" i="1"/>
  <c r="Q1352" i="1"/>
  <c r="P1352" i="1"/>
  <c r="O1352" i="1"/>
  <c r="N1352" i="1"/>
  <c r="M1352" i="1"/>
  <c r="Q1351" i="1"/>
  <c r="P1351" i="1"/>
  <c r="O1351" i="1"/>
  <c r="N1351" i="1"/>
  <c r="M1351" i="1"/>
  <c r="Q1350" i="1"/>
  <c r="P1350" i="1"/>
  <c r="O1350" i="1"/>
  <c r="N1350" i="1"/>
  <c r="M1350" i="1"/>
  <c r="Q1349" i="1"/>
  <c r="P1349" i="1"/>
  <c r="O1349" i="1"/>
  <c r="N1349" i="1"/>
  <c r="M1349" i="1"/>
  <c r="Q1348" i="1"/>
  <c r="P1348" i="1"/>
  <c r="O1348" i="1"/>
  <c r="N1348" i="1"/>
  <c r="M1348" i="1"/>
  <c r="Q1347" i="1"/>
  <c r="P1347" i="1"/>
  <c r="O1347" i="1"/>
  <c r="N1347" i="1"/>
  <c r="M1347" i="1"/>
  <c r="Q1346" i="1"/>
  <c r="P1346" i="1"/>
  <c r="O1346" i="1"/>
  <c r="N1346" i="1"/>
  <c r="M1346" i="1"/>
  <c r="Q1345" i="1"/>
  <c r="P1345" i="1"/>
  <c r="O1345" i="1"/>
  <c r="N1345" i="1"/>
  <c r="M1345" i="1"/>
  <c r="Q1344" i="1"/>
  <c r="P1344" i="1"/>
  <c r="O1344" i="1"/>
  <c r="N1344" i="1"/>
  <c r="M1344" i="1"/>
  <c r="Q1343" i="1"/>
  <c r="P1343" i="1"/>
  <c r="O1343" i="1"/>
  <c r="N1343" i="1"/>
  <c r="M1343" i="1"/>
  <c r="Q1342" i="1"/>
  <c r="P1342" i="1"/>
  <c r="O1342" i="1"/>
  <c r="N1342" i="1"/>
  <c r="M1342" i="1"/>
  <c r="Q1341" i="1"/>
  <c r="P1341" i="1"/>
  <c r="O1341" i="1"/>
  <c r="N1341" i="1"/>
  <c r="M1341" i="1"/>
  <c r="Q1340" i="1"/>
  <c r="P1340" i="1"/>
  <c r="O1340" i="1"/>
  <c r="N1340" i="1"/>
  <c r="M1340" i="1"/>
  <c r="Q1339" i="1"/>
  <c r="P1339" i="1"/>
  <c r="O1339" i="1"/>
  <c r="N1339" i="1"/>
  <c r="M1339" i="1"/>
  <c r="Q1338" i="1"/>
  <c r="P1338" i="1"/>
  <c r="O1338" i="1"/>
  <c r="N1338" i="1"/>
  <c r="M1338" i="1"/>
  <c r="Q1337" i="1"/>
  <c r="P1337" i="1"/>
  <c r="O1337" i="1"/>
  <c r="N1337" i="1"/>
  <c r="M1337" i="1"/>
  <c r="Q1336" i="1"/>
  <c r="P1336" i="1"/>
  <c r="O1336" i="1"/>
  <c r="N1336" i="1"/>
  <c r="M1336" i="1"/>
  <c r="Q1335" i="1"/>
  <c r="P1335" i="1"/>
  <c r="O1335" i="1"/>
  <c r="N1335" i="1"/>
  <c r="M1335" i="1"/>
  <c r="Q1334" i="1"/>
  <c r="P1334" i="1"/>
  <c r="O1334" i="1"/>
  <c r="N1334" i="1"/>
  <c r="M1334" i="1"/>
  <c r="Q1333" i="1"/>
  <c r="P1333" i="1"/>
  <c r="O1333" i="1"/>
  <c r="N1333" i="1"/>
  <c r="M1333" i="1"/>
  <c r="Q1332" i="1"/>
  <c r="P1332" i="1"/>
  <c r="O1332" i="1"/>
  <c r="N1332" i="1"/>
  <c r="M1332" i="1"/>
  <c r="Q1331" i="1"/>
  <c r="P1331" i="1"/>
  <c r="O1331" i="1"/>
  <c r="N1331" i="1"/>
  <c r="M1331" i="1"/>
  <c r="Q1330" i="1"/>
  <c r="P1330" i="1"/>
  <c r="O1330" i="1"/>
  <c r="N1330" i="1"/>
  <c r="M1330" i="1"/>
  <c r="Q1329" i="1"/>
  <c r="P1329" i="1"/>
  <c r="O1329" i="1"/>
  <c r="N1329" i="1"/>
  <c r="M1329" i="1"/>
  <c r="Q1328" i="1"/>
  <c r="P1328" i="1"/>
  <c r="O1328" i="1"/>
  <c r="N1328" i="1"/>
  <c r="M1328" i="1"/>
  <c r="Q1327" i="1"/>
  <c r="P1327" i="1"/>
  <c r="O1327" i="1"/>
  <c r="N1327" i="1"/>
  <c r="M1327" i="1"/>
  <c r="Q1326" i="1"/>
  <c r="P1326" i="1"/>
  <c r="O1326" i="1"/>
  <c r="N1326" i="1"/>
  <c r="M1326" i="1"/>
  <c r="Q1325" i="1"/>
  <c r="P1325" i="1"/>
  <c r="O1325" i="1"/>
  <c r="N1325" i="1"/>
  <c r="M1325" i="1"/>
  <c r="Q1324" i="1"/>
  <c r="P1324" i="1"/>
  <c r="O1324" i="1"/>
  <c r="N1324" i="1"/>
  <c r="M1324" i="1"/>
  <c r="Q1323" i="1"/>
  <c r="P1323" i="1"/>
  <c r="O1323" i="1"/>
  <c r="N1323" i="1"/>
  <c r="M1323" i="1"/>
  <c r="Q1322" i="1"/>
  <c r="P1322" i="1"/>
  <c r="O1322" i="1"/>
  <c r="N1322" i="1"/>
  <c r="M1322" i="1"/>
  <c r="Q1321" i="1"/>
  <c r="P1321" i="1"/>
  <c r="O1321" i="1"/>
  <c r="N1321" i="1"/>
  <c r="M1321" i="1"/>
  <c r="Q1320" i="1"/>
  <c r="P1320" i="1"/>
  <c r="O1320" i="1"/>
  <c r="N1320" i="1"/>
  <c r="M1320" i="1"/>
  <c r="Q1319" i="1"/>
  <c r="P1319" i="1"/>
  <c r="O1319" i="1"/>
  <c r="N1319" i="1"/>
  <c r="M1319" i="1"/>
  <c r="Q1318" i="1"/>
  <c r="P1318" i="1"/>
  <c r="O1318" i="1"/>
  <c r="N1318" i="1"/>
  <c r="M1318" i="1"/>
  <c r="Q1317" i="1"/>
  <c r="P1317" i="1"/>
  <c r="O1317" i="1"/>
  <c r="N1317" i="1"/>
  <c r="M1317" i="1"/>
  <c r="Q1316" i="1"/>
  <c r="P1316" i="1"/>
  <c r="O1316" i="1"/>
  <c r="N1316" i="1"/>
  <c r="M1316" i="1"/>
  <c r="Q1315" i="1"/>
  <c r="P1315" i="1"/>
  <c r="O1315" i="1"/>
  <c r="N1315" i="1"/>
  <c r="M1315" i="1"/>
  <c r="Q1314" i="1"/>
  <c r="P1314" i="1"/>
  <c r="O1314" i="1"/>
  <c r="N1314" i="1"/>
  <c r="M1314" i="1"/>
  <c r="Q1313" i="1"/>
  <c r="P1313" i="1"/>
  <c r="O1313" i="1"/>
  <c r="N1313" i="1"/>
  <c r="M1313" i="1"/>
  <c r="Q1312" i="1"/>
  <c r="P1312" i="1"/>
  <c r="O1312" i="1"/>
  <c r="N1312" i="1"/>
  <c r="M1312" i="1"/>
  <c r="Q1311" i="1"/>
  <c r="P1311" i="1"/>
  <c r="O1311" i="1"/>
  <c r="N1311" i="1"/>
  <c r="M1311" i="1"/>
  <c r="Q1310" i="1"/>
  <c r="P1310" i="1"/>
  <c r="O1310" i="1"/>
  <c r="N1310" i="1"/>
  <c r="M1310" i="1"/>
  <c r="Q1309" i="1"/>
  <c r="P1309" i="1"/>
  <c r="O1309" i="1"/>
  <c r="N1309" i="1"/>
  <c r="M1309" i="1"/>
  <c r="Q1308" i="1"/>
  <c r="P1308" i="1"/>
  <c r="O1308" i="1"/>
  <c r="N1308" i="1"/>
  <c r="M1308" i="1"/>
  <c r="Q1307" i="1"/>
  <c r="P1307" i="1"/>
  <c r="O1307" i="1"/>
  <c r="N1307" i="1"/>
  <c r="M1307" i="1"/>
  <c r="Q1306" i="1"/>
  <c r="P1306" i="1"/>
  <c r="O1306" i="1"/>
  <c r="N1306" i="1"/>
  <c r="M1306" i="1"/>
  <c r="Q1305" i="1"/>
  <c r="P1305" i="1"/>
  <c r="O1305" i="1"/>
  <c r="N1305" i="1"/>
  <c r="M1305" i="1"/>
  <c r="Q1304" i="1"/>
  <c r="P1304" i="1"/>
  <c r="O1304" i="1"/>
  <c r="N1304" i="1"/>
  <c r="M1304" i="1"/>
  <c r="Q1303" i="1"/>
  <c r="P1303" i="1"/>
  <c r="O1303" i="1"/>
  <c r="N1303" i="1"/>
  <c r="M1303" i="1"/>
  <c r="Q1302" i="1"/>
  <c r="P1302" i="1"/>
  <c r="O1302" i="1"/>
  <c r="N1302" i="1"/>
  <c r="M1302" i="1"/>
  <c r="Q1301" i="1"/>
  <c r="P1301" i="1"/>
  <c r="O1301" i="1"/>
  <c r="N1301" i="1"/>
  <c r="M1301" i="1"/>
  <c r="Q1300" i="1"/>
  <c r="P1300" i="1"/>
  <c r="O1300" i="1"/>
  <c r="N1300" i="1"/>
  <c r="M1300" i="1"/>
  <c r="Q1299" i="1"/>
  <c r="P1299" i="1"/>
  <c r="O1299" i="1"/>
  <c r="N1299" i="1"/>
  <c r="M1299" i="1"/>
  <c r="Q1298" i="1"/>
  <c r="P1298" i="1"/>
  <c r="O1298" i="1"/>
  <c r="N1298" i="1"/>
  <c r="M1298" i="1"/>
  <c r="Q1297" i="1"/>
  <c r="P1297" i="1"/>
  <c r="O1297" i="1"/>
  <c r="N1297" i="1"/>
  <c r="M1297" i="1"/>
  <c r="Q1296" i="1"/>
  <c r="P1296" i="1"/>
  <c r="O1296" i="1"/>
  <c r="N1296" i="1"/>
  <c r="M1296" i="1"/>
  <c r="Q1295" i="1"/>
  <c r="P1295" i="1"/>
  <c r="O1295" i="1"/>
  <c r="N1295" i="1"/>
  <c r="M1295" i="1"/>
  <c r="Q1294" i="1"/>
  <c r="P1294" i="1"/>
  <c r="O1294" i="1"/>
  <c r="N1294" i="1"/>
  <c r="M1294" i="1"/>
  <c r="Q1293" i="1"/>
  <c r="P1293" i="1"/>
  <c r="O1293" i="1"/>
  <c r="N1293" i="1"/>
  <c r="M1293" i="1"/>
  <c r="Q1292" i="1"/>
  <c r="P1292" i="1"/>
  <c r="O1292" i="1"/>
  <c r="N1292" i="1"/>
  <c r="M1292" i="1"/>
  <c r="Q1291" i="1"/>
  <c r="P1291" i="1"/>
  <c r="O1291" i="1"/>
  <c r="N1291" i="1"/>
  <c r="M1291" i="1"/>
  <c r="Q1290" i="1"/>
  <c r="P1290" i="1"/>
  <c r="O1290" i="1"/>
  <c r="N1290" i="1"/>
  <c r="M1290" i="1"/>
  <c r="Q1289" i="1"/>
  <c r="P1289" i="1"/>
  <c r="O1289" i="1"/>
  <c r="N1289" i="1"/>
  <c r="M1289" i="1"/>
  <c r="Q1288" i="1"/>
  <c r="P1288" i="1"/>
  <c r="O1288" i="1"/>
  <c r="N1288" i="1"/>
  <c r="M1288" i="1"/>
  <c r="Q1287" i="1"/>
  <c r="P1287" i="1"/>
  <c r="O1287" i="1"/>
  <c r="N1287" i="1"/>
  <c r="M1287" i="1"/>
  <c r="Q1286" i="1"/>
  <c r="P1286" i="1"/>
  <c r="O1286" i="1"/>
  <c r="N1286" i="1"/>
  <c r="M1286" i="1"/>
  <c r="Q1285" i="1"/>
  <c r="P1285" i="1"/>
  <c r="O1285" i="1"/>
  <c r="N1285" i="1"/>
  <c r="M1285" i="1"/>
  <c r="Q1284" i="1"/>
  <c r="P1284" i="1"/>
  <c r="O1284" i="1"/>
  <c r="N1284" i="1"/>
  <c r="M1284" i="1"/>
  <c r="Q1283" i="1"/>
  <c r="P1283" i="1"/>
  <c r="O1283" i="1"/>
  <c r="N1283" i="1"/>
  <c r="M1283" i="1"/>
  <c r="Q1282" i="1"/>
  <c r="P1282" i="1"/>
  <c r="O1282" i="1"/>
  <c r="N1282" i="1"/>
  <c r="M1282" i="1"/>
  <c r="Q1281" i="1"/>
  <c r="P1281" i="1"/>
  <c r="O1281" i="1"/>
  <c r="N1281" i="1"/>
  <c r="M1281" i="1"/>
  <c r="Q1280" i="1"/>
  <c r="P1280" i="1"/>
  <c r="O1280" i="1"/>
  <c r="N1280" i="1"/>
  <c r="M1280" i="1"/>
  <c r="Q1279" i="1"/>
  <c r="P1279" i="1"/>
  <c r="O1279" i="1"/>
  <c r="N1279" i="1"/>
  <c r="M1279" i="1"/>
  <c r="Q1278" i="1"/>
  <c r="P1278" i="1"/>
  <c r="O1278" i="1"/>
  <c r="N1278" i="1"/>
  <c r="M1278" i="1"/>
  <c r="Q1277" i="1"/>
  <c r="P1277" i="1"/>
  <c r="O1277" i="1"/>
  <c r="N1277" i="1"/>
  <c r="M1277" i="1"/>
  <c r="Q1276" i="1"/>
  <c r="P1276" i="1"/>
  <c r="O1276" i="1"/>
  <c r="N1276" i="1"/>
  <c r="M1276" i="1"/>
  <c r="Q1275" i="1"/>
  <c r="P1275" i="1"/>
  <c r="O1275" i="1"/>
  <c r="N1275" i="1"/>
  <c r="M1275" i="1"/>
  <c r="Q1274" i="1"/>
  <c r="P1274" i="1"/>
  <c r="O1274" i="1"/>
  <c r="N1274" i="1"/>
  <c r="M1274" i="1"/>
  <c r="Q1273" i="1"/>
  <c r="P1273" i="1"/>
  <c r="O1273" i="1"/>
  <c r="N1273" i="1"/>
  <c r="M1273" i="1"/>
  <c r="Q1272" i="1"/>
  <c r="P1272" i="1"/>
  <c r="O1272" i="1"/>
  <c r="N1272" i="1"/>
  <c r="M1272" i="1"/>
  <c r="Q1271" i="1"/>
  <c r="P1271" i="1"/>
  <c r="O1271" i="1"/>
  <c r="N1271" i="1"/>
  <c r="M1271" i="1"/>
  <c r="Q1270" i="1"/>
  <c r="P1270" i="1"/>
  <c r="O1270" i="1"/>
  <c r="N1270" i="1"/>
  <c r="M1270" i="1"/>
  <c r="Q1269" i="1"/>
  <c r="P1269" i="1"/>
  <c r="O1269" i="1"/>
  <c r="N1269" i="1"/>
  <c r="M1269" i="1"/>
  <c r="Q1268" i="1"/>
  <c r="P1268" i="1"/>
  <c r="O1268" i="1"/>
  <c r="N1268" i="1"/>
  <c r="M1268" i="1"/>
  <c r="Q1267" i="1"/>
  <c r="P1267" i="1"/>
  <c r="O1267" i="1"/>
  <c r="N1267" i="1"/>
  <c r="M1267" i="1"/>
  <c r="Q1266" i="1"/>
  <c r="P1266" i="1"/>
  <c r="O1266" i="1"/>
  <c r="N1266" i="1"/>
  <c r="M1266" i="1"/>
  <c r="Q1265" i="1"/>
  <c r="P1265" i="1"/>
  <c r="O1265" i="1"/>
  <c r="N1265" i="1"/>
  <c r="M1265" i="1"/>
  <c r="Q1264" i="1"/>
  <c r="P1264" i="1"/>
  <c r="O1264" i="1"/>
  <c r="N1264" i="1"/>
  <c r="M1264" i="1"/>
  <c r="Q1263" i="1"/>
  <c r="P1263" i="1"/>
  <c r="O1263" i="1"/>
  <c r="N1263" i="1"/>
  <c r="M1263" i="1"/>
  <c r="Q1262" i="1"/>
  <c r="P1262" i="1"/>
  <c r="O1262" i="1"/>
  <c r="N1262" i="1"/>
  <c r="M1262" i="1"/>
  <c r="Q1261" i="1"/>
  <c r="P1261" i="1"/>
  <c r="O1261" i="1"/>
  <c r="N1261" i="1"/>
  <c r="M1261" i="1"/>
  <c r="Q1260" i="1"/>
  <c r="P1260" i="1"/>
  <c r="O1260" i="1"/>
  <c r="N1260" i="1"/>
  <c r="M1260" i="1"/>
  <c r="Q1259" i="1"/>
  <c r="P1259" i="1"/>
  <c r="O1259" i="1"/>
  <c r="N1259" i="1"/>
  <c r="M1259" i="1"/>
  <c r="Q1258" i="1"/>
  <c r="P1258" i="1"/>
  <c r="O1258" i="1"/>
  <c r="N1258" i="1"/>
  <c r="M1258" i="1"/>
  <c r="Q1257" i="1"/>
  <c r="P1257" i="1"/>
  <c r="O1257" i="1"/>
  <c r="N1257" i="1"/>
  <c r="M1257" i="1"/>
  <c r="Q1256" i="1"/>
  <c r="P1256" i="1"/>
  <c r="O1256" i="1"/>
  <c r="N1256" i="1"/>
  <c r="M1256" i="1"/>
  <c r="Q1255" i="1"/>
  <c r="P1255" i="1"/>
  <c r="O1255" i="1"/>
  <c r="N1255" i="1"/>
  <c r="M1255" i="1"/>
  <c r="P43" i="1"/>
  <c r="M24" i="1"/>
  <c r="M25" i="1"/>
  <c r="Q1254" i="1" l="1"/>
  <c r="P1254" i="1"/>
  <c r="O1254" i="1"/>
  <c r="N1254" i="1"/>
  <c r="M1254" i="1"/>
  <c r="Q1253" i="1"/>
  <c r="P1253" i="1"/>
  <c r="O1253" i="1"/>
  <c r="N1253" i="1"/>
  <c r="M1253" i="1"/>
  <c r="Q1252" i="1"/>
  <c r="P1252" i="1"/>
  <c r="O1252" i="1"/>
  <c r="N1252" i="1"/>
  <c r="M1252" i="1"/>
  <c r="Q1251" i="1"/>
  <c r="P1251" i="1"/>
  <c r="O1251" i="1"/>
  <c r="N1251" i="1"/>
  <c r="M1251" i="1"/>
  <c r="Q1250" i="1"/>
  <c r="P1250" i="1"/>
  <c r="O1250" i="1"/>
  <c r="N1250" i="1"/>
  <c r="M1250" i="1"/>
  <c r="Q1249" i="1"/>
  <c r="P1249" i="1"/>
  <c r="O1249" i="1"/>
  <c r="N1249" i="1"/>
  <c r="M1249" i="1"/>
  <c r="Q1248" i="1"/>
  <c r="P1248" i="1"/>
  <c r="O1248" i="1"/>
  <c r="N1248" i="1"/>
  <c r="M1248" i="1"/>
  <c r="Q1247" i="1"/>
  <c r="P1247" i="1"/>
  <c r="O1247" i="1"/>
  <c r="N1247" i="1"/>
  <c r="M1247" i="1"/>
  <c r="Q1246" i="1"/>
  <c r="P1246" i="1"/>
  <c r="O1246" i="1"/>
  <c r="N1246" i="1"/>
  <c r="M1246" i="1"/>
  <c r="Q1245" i="1"/>
  <c r="P1245" i="1"/>
  <c r="O1245" i="1"/>
  <c r="N1245" i="1"/>
  <c r="M1245" i="1"/>
  <c r="Q1244" i="1"/>
  <c r="P1244" i="1"/>
  <c r="O1244" i="1"/>
  <c r="N1244" i="1"/>
  <c r="M1244" i="1"/>
  <c r="Q1243" i="1"/>
  <c r="P1243" i="1"/>
  <c r="O1243" i="1"/>
  <c r="N1243" i="1"/>
  <c r="M1243" i="1"/>
  <c r="Q1242" i="1"/>
  <c r="P1242" i="1"/>
  <c r="O1242" i="1"/>
  <c r="N1242" i="1"/>
  <c r="M1242" i="1"/>
  <c r="Q1241" i="1"/>
  <c r="P1241" i="1"/>
  <c r="O1241" i="1"/>
  <c r="N1241" i="1"/>
  <c r="M1241" i="1"/>
  <c r="Q1240" i="1"/>
  <c r="P1240" i="1"/>
  <c r="O1240" i="1"/>
  <c r="N1240" i="1"/>
  <c r="M1240" i="1"/>
  <c r="Q1239" i="1"/>
  <c r="P1239" i="1"/>
  <c r="O1239" i="1"/>
  <c r="N1239" i="1"/>
  <c r="M1239" i="1"/>
  <c r="M56" i="1"/>
  <c r="M375" i="1" l="1"/>
  <c r="N375" i="1"/>
  <c r="O375" i="1"/>
  <c r="P375" i="1"/>
  <c r="Q375" i="1"/>
  <c r="Q1238" i="1"/>
  <c r="P1238" i="1"/>
  <c r="O1238" i="1"/>
  <c r="N1238" i="1"/>
  <c r="M1238" i="1"/>
  <c r="Q1236" i="1"/>
  <c r="P1236" i="1"/>
  <c r="O1236" i="1"/>
  <c r="N1236" i="1"/>
  <c r="M1236" i="1"/>
  <c r="Q1237" i="1"/>
  <c r="P1237" i="1"/>
  <c r="O1237" i="1"/>
  <c r="N1237" i="1"/>
  <c r="M1237" i="1"/>
  <c r="Q1235" i="1"/>
  <c r="P1235" i="1"/>
  <c r="O1235" i="1"/>
  <c r="N1235" i="1"/>
  <c r="M1235" i="1"/>
  <c r="Q1234" i="1"/>
  <c r="P1234" i="1"/>
  <c r="O1234" i="1"/>
  <c r="N1234" i="1"/>
  <c r="M1234" i="1"/>
  <c r="Q1232" i="1"/>
  <c r="P1232" i="1"/>
  <c r="O1232" i="1"/>
  <c r="N1232" i="1"/>
  <c r="M1232" i="1"/>
  <c r="Q1233" i="1"/>
  <c r="P1233" i="1"/>
  <c r="O1233" i="1"/>
  <c r="N1233" i="1"/>
  <c r="M1233" i="1"/>
  <c r="Q1231" i="1"/>
  <c r="P1231" i="1"/>
  <c r="O1231" i="1"/>
  <c r="N1231" i="1"/>
  <c r="M1231" i="1"/>
  <c r="Q1230" i="1"/>
  <c r="P1230" i="1"/>
  <c r="O1230" i="1"/>
  <c r="N1230" i="1"/>
  <c r="M1230" i="1"/>
  <c r="Q1228" i="1"/>
  <c r="P1228" i="1"/>
  <c r="O1228" i="1"/>
  <c r="N1228" i="1"/>
  <c r="M1228" i="1"/>
  <c r="Q1229" i="1"/>
  <c r="P1229" i="1"/>
  <c r="O1229" i="1"/>
  <c r="N1229" i="1"/>
  <c r="M1229" i="1"/>
  <c r="Q1227" i="1"/>
  <c r="P1227" i="1"/>
  <c r="O1227" i="1"/>
  <c r="N1227" i="1"/>
  <c r="M1227" i="1"/>
  <c r="Q1226" i="1"/>
  <c r="P1226" i="1"/>
  <c r="O1226" i="1"/>
  <c r="N1226" i="1"/>
  <c r="M1226" i="1"/>
  <c r="Q1225" i="1"/>
  <c r="P1225" i="1"/>
  <c r="O1225" i="1"/>
  <c r="N1225" i="1"/>
  <c r="M1225" i="1"/>
  <c r="Q1224" i="1"/>
  <c r="P1224" i="1"/>
  <c r="O1224" i="1"/>
  <c r="N1224" i="1"/>
  <c r="M1224" i="1"/>
  <c r="Q1223" i="1"/>
  <c r="P1223" i="1"/>
  <c r="O1223" i="1"/>
  <c r="N1223" i="1"/>
  <c r="M1223" i="1"/>
  <c r="Q1222" i="1"/>
  <c r="P1222" i="1"/>
  <c r="O1222" i="1"/>
  <c r="N1222" i="1"/>
  <c r="M1222" i="1"/>
  <c r="Q1220" i="1"/>
  <c r="P1220" i="1"/>
  <c r="O1220" i="1"/>
  <c r="N1220" i="1"/>
  <c r="M1220" i="1"/>
  <c r="Q1221" i="1"/>
  <c r="P1221" i="1"/>
  <c r="O1221" i="1"/>
  <c r="N1221" i="1"/>
  <c r="M1221" i="1"/>
  <c r="Q1219" i="1"/>
  <c r="P1219" i="1"/>
  <c r="O1219" i="1"/>
  <c r="N1219" i="1"/>
  <c r="M1219" i="1"/>
  <c r="Q1218" i="1"/>
  <c r="P1218" i="1"/>
  <c r="O1218" i="1"/>
  <c r="N1218" i="1"/>
  <c r="M1218" i="1"/>
  <c r="Q1216" i="1"/>
  <c r="P1216" i="1"/>
  <c r="O1216" i="1"/>
  <c r="N1216" i="1"/>
  <c r="M1216" i="1"/>
  <c r="Q1217" i="1"/>
  <c r="P1217" i="1"/>
  <c r="O1217" i="1"/>
  <c r="N1217" i="1"/>
  <c r="M1217" i="1"/>
  <c r="Q1215" i="1"/>
  <c r="P1215" i="1"/>
  <c r="O1215" i="1"/>
  <c r="N1215" i="1"/>
  <c r="M1215" i="1"/>
  <c r="Q1214" i="1"/>
  <c r="P1214" i="1"/>
  <c r="O1214" i="1"/>
  <c r="N1214" i="1"/>
  <c r="M1214" i="1"/>
  <c r="Q1212" i="1"/>
  <c r="P1212" i="1"/>
  <c r="O1212" i="1"/>
  <c r="N1212" i="1"/>
  <c r="M1212" i="1"/>
  <c r="Q1213" i="1"/>
  <c r="P1213" i="1"/>
  <c r="O1213" i="1"/>
  <c r="N1213" i="1"/>
  <c r="M1213" i="1"/>
  <c r="Q1211" i="1"/>
  <c r="P1211" i="1"/>
  <c r="O1211" i="1"/>
  <c r="N1211" i="1"/>
  <c r="M1211" i="1"/>
  <c r="Q1210" i="1"/>
  <c r="P1210" i="1"/>
  <c r="O1210" i="1"/>
  <c r="N1210" i="1"/>
  <c r="M1210" i="1"/>
  <c r="Q1209" i="1"/>
  <c r="P1209" i="1"/>
  <c r="O1209" i="1"/>
  <c r="N1209" i="1"/>
  <c r="M1209" i="1"/>
  <c r="Q1208" i="1"/>
  <c r="P1208" i="1"/>
  <c r="O1208" i="1"/>
  <c r="N1208" i="1"/>
  <c r="M1208" i="1"/>
  <c r="Q1207" i="1"/>
  <c r="P1207" i="1"/>
  <c r="O1207" i="1"/>
  <c r="N1207" i="1"/>
  <c r="M1207" i="1"/>
  <c r="Q1206" i="1"/>
  <c r="P1206" i="1"/>
  <c r="O1206" i="1"/>
  <c r="N1206" i="1"/>
  <c r="M1206" i="1"/>
  <c r="Q1204" i="1"/>
  <c r="P1204" i="1"/>
  <c r="O1204" i="1"/>
  <c r="N1204" i="1"/>
  <c r="M1204" i="1"/>
  <c r="Q1205" i="1"/>
  <c r="P1205" i="1"/>
  <c r="O1205" i="1"/>
  <c r="N1205" i="1"/>
  <c r="M1205" i="1"/>
  <c r="Q1203" i="1"/>
  <c r="P1203" i="1"/>
  <c r="O1203" i="1"/>
  <c r="N1203" i="1"/>
  <c r="M1203" i="1"/>
  <c r="Q1202" i="1"/>
  <c r="P1202" i="1"/>
  <c r="O1202" i="1"/>
  <c r="N1202" i="1"/>
  <c r="M1202" i="1"/>
  <c r="Q1200" i="1"/>
  <c r="P1200" i="1"/>
  <c r="O1200" i="1"/>
  <c r="N1200" i="1"/>
  <c r="M1200" i="1"/>
  <c r="Q1201" i="1"/>
  <c r="P1201" i="1"/>
  <c r="O1201" i="1"/>
  <c r="N1201" i="1"/>
  <c r="M1201" i="1"/>
  <c r="Q1199" i="1"/>
  <c r="P1199" i="1"/>
  <c r="O1199" i="1"/>
  <c r="N1199" i="1"/>
  <c r="M1199" i="1"/>
  <c r="Q1198" i="1"/>
  <c r="P1198" i="1"/>
  <c r="O1198" i="1"/>
  <c r="N1198" i="1"/>
  <c r="M1198" i="1"/>
  <c r="Q1196" i="1"/>
  <c r="P1196" i="1"/>
  <c r="O1196" i="1"/>
  <c r="N1196" i="1"/>
  <c r="M1196" i="1"/>
  <c r="Q1197" i="1"/>
  <c r="P1197" i="1"/>
  <c r="O1197" i="1"/>
  <c r="N1197" i="1"/>
  <c r="M1197" i="1"/>
  <c r="Q1195" i="1"/>
  <c r="P1195" i="1"/>
  <c r="O1195" i="1"/>
  <c r="N1195" i="1"/>
  <c r="M1195" i="1"/>
  <c r="Q1194" i="1"/>
  <c r="P1194" i="1"/>
  <c r="O1194" i="1"/>
  <c r="N1194" i="1"/>
  <c r="M1194" i="1"/>
  <c r="Q1193" i="1"/>
  <c r="P1193" i="1"/>
  <c r="O1193" i="1"/>
  <c r="N1193" i="1"/>
  <c r="M1193" i="1"/>
  <c r="Q1192" i="1"/>
  <c r="P1192" i="1"/>
  <c r="O1192" i="1"/>
  <c r="N1192" i="1"/>
  <c r="M1192" i="1"/>
  <c r="Q1191" i="1"/>
  <c r="P1191" i="1"/>
  <c r="O1191" i="1"/>
  <c r="N1191" i="1"/>
  <c r="M1191" i="1"/>
  <c r="Q1190" i="1"/>
  <c r="P1190" i="1"/>
  <c r="O1190" i="1"/>
  <c r="N1190" i="1"/>
  <c r="M1190" i="1"/>
  <c r="Q1188" i="1"/>
  <c r="P1188" i="1"/>
  <c r="O1188" i="1"/>
  <c r="N1188" i="1"/>
  <c r="M1188" i="1"/>
  <c r="Q1189" i="1"/>
  <c r="P1189" i="1"/>
  <c r="O1189" i="1"/>
  <c r="N1189" i="1"/>
  <c r="M1189" i="1"/>
  <c r="Q1187" i="1"/>
  <c r="P1187" i="1"/>
  <c r="O1187" i="1"/>
  <c r="N1187" i="1"/>
  <c r="M1187" i="1"/>
  <c r="Q1186" i="1"/>
  <c r="P1186" i="1"/>
  <c r="O1186" i="1"/>
  <c r="N1186" i="1"/>
  <c r="M1186" i="1"/>
  <c r="Q1184" i="1"/>
  <c r="P1184" i="1"/>
  <c r="O1184" i="1"/>
  <c r="N1184" i="1"/>
  <c r="M1184" i="1"/>
  <c r="Q1185" i="1"/>
  <c r="P1185" i="1"/>
  <c r="O1185" i="1"/>
  <c r="N1185" i="1"/>
  <c r="M1185" i="1"/>
  <c r="Q1183" i="1"/>
  <c r="P1183" i="1"/>
  <c r="O1183" i="1"/>
  <c r="N1183" i="1"/>
  <c r="M1183" i="1"/>
  <c r="Q1182" i="1"/>
  <c r="P1182" i="1"/>
  <c r="O1182" i="1"/>
  <c r="N1182" i="1"/>
  <c r="M1182" i="1"/>
  <c r="Q1180" i="1"/>
  <c r="P1180" i="1"/>
  <c r="O1180" i="1"/>
  <c r="N1180" i="1"/>
  <c r="M1180" i="1"/>
  <c r="Q1181" i="1"/>
  <c r="P1181" i="1"/>
  <c r="O1181" i="1"/>
  <c r="N1181" i="1"/>
  <c r="M1181" i="1"/>
  <c r="Q1179" i="1"/>
  <c r="P1179" i="1"/>
  <c r="O1179" i="1"/>
  <c r="N1179" i="1"/>
  <c r="M1179" i="1"/>
  <c r="Q1178" i="1"/>
  <c r="P1178" i="1"/>
  <c r="O1178" i="1"/>
  <c r="N1178" i="1"/>
  <c r="M1178" i="1"/>
  <c r="Q1177" i="1"/>
  <c r="P1177" i="1"/>
  <c r="O1177" i="1"/>
  <c r="N1177" i="1"/>
  <c r="M1177" i="1"/>
  <c r="Q1176" i="1"/>
  <c r="P1176" i="1"/>
  <c r="O1176" i="1"/>
  <c r="N1176" i="1"/>
  <c r="M1176" i="1"/>
  <c r="Q1175" i="1"/>
  <c r="P1175" i="1"/>
  <c r="O1175" i="1"/>
  <c r="N1175" i="1"/>
  <c r="M1175" i="1"/>
  <c r="Q597" i="2"/>
  <c r="P597" i="2"/>
  <c r="O597" i="2"/>
  <c r="N597" i="2"/>
  <c r="M597" i="2"/>
  <c r="Q595" i="2"/>
  <c r="P595" i="2"/>
  <c r="O595" i="2"/>
  <c r="N595" i="2"/>
  <c r="M595" i="2"/>
  <c r="Q596" i="2"/>
  <c r="P596" i="2"/>
  <c r="O596" i="2"/>
  <c r="N596" i="2"/>
  <c r="M596" i="2"/>
  <c r="Q594" i="2"/>
  <c r="P594" i="2"/>
  <c r="O594" i="2"/>
  <c r="N594" i="2"/>
  <c r="M594" i="2"/>
  <c r="Q593" i="2"/>
  <c r="P593" i="2"/>
  <c r="O593" i="2"/>
  <c r="N593" i="2"/>
  <c r="M593" i="2"/>
  <c r="Q591" i="2"/>
  <c r="P591" i="2"/>
  <c r="O591" i="2"/>
  <c r="N591" i="2"/>
  <c r="M591" i="2"/>
  <c r="Q592" i="2"/>
  <c r="P592" i="2"/>
  <c r="O592" i="2"/>
  <c r="N592" i="2"/>
  <c r="M592" i="2"/>
  <c r="Q590" i="2"/>
  <c r="P590" i="2"/>
  <c r="O590" i="2"/>
  <c r="N590" i="2"/>
  <c r="M590" i="2"/>
  <c r="Q589" i="2"/>
  <c r="P589" i="2"/>
  <c r="O589" i="2"/>
  <c r="N589" i="2"/>
  <c r="M589" i="2"/>
  <c r="Q587" i="2"/>
  <c r="P587" i="2"/>
  <c r="O587" i="2"/>
  <c r="N587" i="2"/>
  <c r="M587" i="2"/>
  <c r="Q588" i="2"/>
  <c r="P588" i="2"/>
  <c r="O588" i="2"/>
  <c r="N588" i="2"/>
  <c r="M588" i="2"/>
  <c r="Q586" i="2"/>
  <c r="P586" i="2"/>
  <c r="O586" i="2"/>
  <c r="N586" i="2"/>
  <c r="M586" i="2"/>
  <c r="Q585" i="2"/>
  <c r="P585" i="2"/>
  <c r="O585" i="2"/>
  <c r="N585" i="2"/>
  <c r="M585" i="2"/>
  <c r="Q584" i="2"/>
  <c r="P584" i="2"/>
  <c r="O584" i="2"/>
  <c r="N584" i="2"/>
  <c r="M584" i="2"/>
  <c r="Q1174" i="1"/>
  <c r="P1174" i="1"/>
  <c r="O1174" i="1"/>
  <c r="N1174" i="1"/>
  <c r="M1174" i="1"/>
  <c r="Q1172" i="1"/>
  <c r="P1172" i="1"/>
  <c r="O1172" i="1"/>
  <c r="N1172" i="1"/>
  <c r="M1172" i="1"/>
  <c r="Q1173" i="1"/>
  <c r="P1173" i="1"/>
  <c r="O1173" i="1"/>
  <c r="N1173" i="1"/>
  <c r="M1173" i="1"/>
  <c r="Q1171" i="1"/>
  <c r="P1171" i="1"/>
  <c r="O1171" i="1"/>
  <c r="N1171" i="1"/>
  <c r="M1171" i="1"/>
  <c r="Q1170" i="1"/>
  <c r="P1170" i="1"/>
  <c r="O1170" i="1"/>
  <c r="N1170" i="1"/>
  <c r="M1170" i="1"/>
  <c r="Q1168" i="1"/>
  <c r="P1168" i="1"/>
  <c r="O1168" i="1"/>
  <c r="N1168" i="1"/>
  <c r="M1168" i="1"/>
  <c r="Q1169" i="1"/>
  <c r="P1169" i="1"/>
  <c r="O1169" i="1"/>
  <c r="N1169" i="1"/>
  <c r="M1169" i="1"/>
  <c r="Q1167" i="1"/>
  <c r="P1167" i="1"/>
  <c r="O1167" i="1"/>
  <c r="N1167" i="1"/>
  <c r="M1167" i="1"/>
  <c r="Q1166" i="1"/>
  <c r="P1166" i="1"/>
  <c r="O1166" i="1"/>
  <c r="N1166" i="1"/>
  <c r="M1166" i="1"/>
  <c r="Q1164" i="1"/>
  <c r="P1164" i="1"/>
  <c r="O1164" i="1"/>
  <c r="N1164" i="1"/>
  <c r="M1164" i="1"/>
  <c r="Q1165" i="1"/>
  <c r="P1165" i="1"/>
  <c r="O1165" i="1"/>
  <c r="N1165" i="1"/>
  <c r="M1165" i="1"/>
  <c r="Q1163" i="1"/>
  <c r="P1163" i="1"/>
  <c r="O1163" i="1"/>
  <c r="N1163" i="1"/>
  <c r="M1163" i="1"/>
  <c r="Q1162" i="1"/>
  <c r="P1162" i="1"/>
  <c r="O1162" i="1"/>
  <c r="N1162" i="1"/>
  <c r="M1162" i="1"/>
  <c r="Q1161" i="1"/>
  <c r="P1161" i="1"/>
  <c r="O1161" i="1"/>
  <c r="N1161" i="1"/>
  <c r="M1161" i="1"/>
  <c r="Q1160" i="1"/>
  <c r="P1160" i="1"/>
  <c r="O1160" i="1"/>
  <c r="N1160" i="1"/>
  <c r="M1160" i="1"/>
  <c r="Q1159" i="1"/>
  <c r="P1159" i="1"/>
  <c r="O1159" i="1"/>
  <c r="N1159" i="1"/>
  <c r="M1159" i="1"/>
  <c r="Q583" i="2"/>
  <c r="P583" i="2"/>
  <c r="O583" i="2"/>
  <c r="N583" i="2"/>
  <c r="M583" i="2"/>
  <c r="Q581" i="2"/>
  <c r="P581" i="2"/>
  <c r="O581" i="2"/>
  <c r="N581" i="2"/>
  <c r="M581" i="2"/>
  <c r="Q582" i="2"/>
  <c r="P582" i="2"/>
  <c r="O582" i="2"/>
  <c r="N582" i="2"/>
  <c r="M582" i="2"/>
  <c r="Q580" i="2"/>
  <c r="P580" i="2"/>
  <c r="O580" i="2"/>
  <c r="N580" i="2"/>
  <c r="M580" i="2"/>
  <c r="Q579" i="2"/>
  <c r="P579" i="2"/>
  <c r="O579" i="2"/>
  <c r="N579" i="2"/>
  <c r="M579" i="2"/>
  <c r="Q577" i="2"/>
  <c r="P577" i="2"/>
  <c r="O577" i="2"/>
  <c r="N577" i="2"/>
  <c r="M577" i="2"/>
  <c r="Q578" i="2"/>
  <c r="P578" i="2"/>
  <c r="O578" i="2"/>
  <c r="N578" i="2"/>
  <c r="M578" i="2"/>
  <c r="Q576" i="2"/>
  <c r="P576" i="2"/>
  <c r="O576" i="2"/>
  <c r="N576" i="2"/>
  <c r="M576" i="2"/>
  <c r="Q575" i="2"/>
  <c r="P575" i="2"/>
  <c r="O575" i="2"/>
  <c r="N575" i="2"/>
  <c r="M575" i="2"/>
  <c r="Q573" i="2"/>
  <c r="P573" i="2"/>
  <c r="O573" i="2"/>
  <c r="N573" i="2"/>
  <c r="M573" i="2"/>
  <c r="Q574" i="2"/>
  <c r="P574" i="2"/>
  <c r="O574" i="2"/>
  <c r="N574" i="2"/>
  <c r="M574" i="2"/>
  <c r="Q572" i="2"/>
  <c r="P572" i="2"/>
  <c r="O572" i="2"/>
  <c r="N572" i="2"/>
  <c r="M572" i="2"/>
  <c r="Q571" i="2"/>
  <c r="P571" i="2"/>
  <c r="O571" i="2"/>
  <c r="N571" i="2"/>
  <c r="M571" i="2"/>
  <c r="Q570" i="2"/>
  <c r="P570" i="2"/>
  <c r="O570" i="2"/>
  <c r="N570" i="2"/>
  <c r="M570" i="2"/>
  <c r="Q569" i="2"/>
  <c r="P569" i="2"/>
  <c r="O569" i="2"/>
  <c r="N569" i="2"/>
  <c r="M569" i="2"/>
  <c r="Q567" i="2"/>
  <c r="P567" i="2"/>
  <c r="O567" i="2"/>
  <c r="N567" i="2"/>
  <c r="M567" i="2"/>
  <c r="Q568" i="2"/>
  <c r="P568" i="2"/>
  <c r="O568" i="2"/>
  <c r="N568" i="2"/>
  <c r="M568" i="2"/>
  <c r="Q566" i="2"/>
  <c r="P566" i="2"/>
  <c r="O566" i="2"/>
  <c r="N566" i="2"/>
  <c r="M566" i="2"/>
  <c r="Q565" i="2"/>
  <c r="P565" i="2"/>
  <c r="O565" i="2"/>
  <c r="N565" i="2"/>
  <c r="M565" i="2"/>
  <c r="Q563" i="2"/>
  <c r="P563" i="2"/>
  <c r="O563" i="2"/>
  <c r="N563" i="2"/>
  <c r="M563" i="2"/>
  <c r="Q564" i="2"/>
  <c r="P564" i="2"/>
  <c r="O564" i="2"/>
  <c r="N564" i="2"/>
  <c r="M564" i="2"/>
  <c r="Q562" i="2"/>
  <c r="P562" i="2"/>
  <c r="O562" i="2"/>
  <c r="N562" i="2"/>
  <c r="M562" i="2"/>
  <c r="Q561" i="2"/>
  <c r="P561" i="2"/>
  <c r="O561" i="2"/>
  <c r="N561" i="2"/>
  <c r="M561" i="2"/>
  <c r="Q559" i="2"/>
  <c r="P559" i="2"/>
  <c r="O559" i="2"/>
  <c r="N559" i="2"/>
  <c r="M559" i="2"/>
  <c r="Q560" i="2"/>
  <c r="P560" i="2"/>
  <c r="O560" i="2"/>
  <c r="N560" i="2"/>
  <c r="M560" i="2"/>
  <c r="Q558" i="2"/>
  <c r="P558" i="2"/>
  <c r="O558" i="2"/>
  <c r="N558" i="2"/>
  <c r="M558" i="2"/>
  <c r="Q557" i="2"/>
  <c r="P557" i="2"/>
  <c r="O557" i="2"/>
  <c r="N557" i="2"/>
  <c r="M557" i="2"/>
  <c r="Q556" i="2"/>
  <c r="P556" i="2"/>
  <c r="O556" i="2"/>
  <c r="N556" i="2"/>
  <c r="M556" i="2"/>
  <c r="Q555" i="2"/>
  <c r="P555" i="2"/>
  <c r="O555" i="2"/>
  <c r="N555" i="2"/>
  <c r="M555" i="2"/>
  <c r="Q553" i="2"/>
  <c r="P553" i="2"/>
  <c r="O553" i="2"/>
  <c r="N553" i="2"/>
  <c r="M553" i="2"/>
  <c r="Q554" i="2"/>
  <c r="P554" i="2"/>
  <c r="O554" i="2"/>
  <c r="N554" i="2"/>
  <c r="M554" i="2"/>
  <c r="Q552" i="2"/>
  <c r="P552" i="2"/>
  <c r="O552" i="2"/>
  <c r="N552" i="2"/>
  <c r="M552" i="2"/>
  <c r="Q551" i="2"/>
  <c r="P551" i="2"/>
  <c r="O551" i="2"/>
  <c r="N551" i="2"/>
  <c r="M551" i="2"/>
  <c r="Q549" i="2"/>
  <c r="P549" i="2"/>
  <c r="O549" i="2"/>
  <c r="N549" i="2"/>
  <c r="M549" i="2"/>
  <c r="Q550" i="2"/>
  <c r="P550" i="2"/>
  <c r="O550" i="2"/>
  <c r="N550" i="2"/>
  <c r="M550" i="2"/>
  <c r="Q548" i="2"/>
  <c r="P548" i="2"/>
  <c r="O548" i="2"/>
  <c r="N548" i="2"/>
  <c r="M548" i="2"/>
  <c r="Q547" i="2"/>
  <c r="P547" i="2"/>
  <c r="O547" i="2"/>
  <c r="N547" i="2"/>
  <c r="M547" i="2"/>
  <c r="Q545" i="2"/>
  <c r="P545" i="2"/>
  <c r="O545" i="2"/>
  <c r="N545" i="2"/>
  <c r="M545" i="2"/>
  <c r="Q546" i="2"/>
  <c r="P546" i="2"/>
  <c r="O546" i="2"/>
  <c r="N546" i="2"/>
  <c r="M546" i="2"/>
  <c r="Q544" i="2"/>
  <c r="P544" i="2"/>
  <c r="O544" i="2"/>
  <c r="N544" i="2"/>
  <c r="M544" i="2"/>
  <c r="Q543" i="2"/>
  <c r="P543" i="2"/>
  <c r="O543" i="2"/>
  <c r="N543" i="2"/>
  <c r="M543" i="2"/>
  <c r="Q542" i="2"/>
  <c r="P542" i="2"/>
  <c r="O542" i="2"/>
  <c r="N542" i="2"/>
  <c r="M542" i="2"/>
  <c r="Q541" i="2"/>
  <c r="P541" i="2"/>
  <c r="O541" i="2"/>
  <c r="N541" i="2"/>
  <c r="M541" i="2"/>
  <c r="Q539" i="2"/>
  <c r="P539" i="2"/>
  <c r="O539" i="2"/>
  <c r="N539" i="2"/>
  <c r="M539" i="2"/>
  <c r="Q540" i="2"/>
  <c r="P540" i="2"/>
  <c r="O540" i="2"/>
  <c r="N540" i="2"/>
  <c r="M540" i="2"/>
  <c r="Q538" i="2"/>
  <c r="P538" i="2"/>
  <c r="O538" i="2"/>
  <c r="N538" i="2"/>
  <c r="M538" i="2"/>
  <c r="Q537" i="2"/>
  <c r="P537" i="2"/>
  <c r="O537" i="2"/>
  <c r="N537" i="2"/>
  <c r="M537" i="2"/>
  <c r="Q535" i="2"/>
  <c r="P535" i="2"/>
  <c r="O535" i="2"/>
  <c r="N535" i="2"/>
  <c r="M535" i="2"/>
  <c r="Q536" i="2"/>
  <c r="P536" i="2"/>
  <c r="O536" i="2"/>
  <c r="N536" i="2"/>
  <c r="M536" i="2"/>
  <c r="Q534" i="2"/>
  <c r="P534" i="2"/>
  <c r="O534" i="2"/>
  <c r="N534" i="2"/>
  <c r="M534" i="2"/>
  <c r="Q533" i="2"/>
  <c r="P533" i="2"/>
  <c r="O533" i="2"/>
  <c r="N533" i="2"/>
  <c r="M533" i="2"/>
  <c r="Q531" i="2"/>
  <c r="P531" i="2"/>
  <c r="O531" i="2"/>
  <c r="N531" i="2"/>
  <c r="M531" i="2"/>
  <c r="Q532" i="2"/>
  <c r="P532" i="2"/>
  <c r="O532" i="2"/>
  <c r="N532" i="2"/>
  <c r="M532" i="2"/>
  <c r="Q530" i="2"/>
  <c r="P530" i="2"/>
  <c r="O530" i="2"/>
  <c r="N530" i="2"/>
  <c r="M530" i="2"/>
  <c r="Q529" i="2"/>
  <c r="P529" i="2"/>
  <c r="O529" i="2"/>
  <c r="N529" i="2"/>
  <c r="M529" i="2"/>
  <c r="Q528" i="2"/>
  <c r="P528" i="2"/>
  <c r="O528" i="2"/>
  <c r="N528" i="2"/>
  <c r="M528" i="2"/>
  <c r="Q1158" i="1"/>
  <c r="P1158" i="1"/>
  <c r="O1158" i="1"/>
  <c r="N1158" i="1"/>
  <c r="M1158" i="1"/>
  <c r="Q1156" i="1"/>
  <c r="P1156" i="1"/>
  <c r="O1156" i="1"/>
  <c r="N1156" i="1"/>
  <c r="M1156" i="1"/>
  <c r="Q1157" i="1"/>
  <c r="P1157" i="1"/>
  <c r="O1157" i="1"/>
  <c r="N1157" i="1"/>
  <c r="M1157" i="1"/>
  <c r="Q1155" i="1"/>
  <c r="P1155" i="1"/>
  <c r="O1155" i="1"/>
  <c r="N1155" i="1"/>
  <c r="M1155" i="1"/>
  <c r="Q1154" i="1"/>
  <c r="P1154" i="1"/>
  <c r="O1154" i="1"/>
  <c r="N1154" i="1"/>
  <c r="M1154" i="1"/>
  <c r="Q1152" i="1"/>
  <c r="P1152" i="1"/>
  <c r="O1152" i="1"/>
  <c r="N1152" i="1"/>
  <c r="M1152" i="1"/>
  <c r="Q1153" i="1"/>
  <c r="P1153" i="1"/>
  <c r="O1153" i="1"/>
  <c r="N1153" i="1"/>
  <c r="M1153" i="1"/>
  <c r="Q1151" i="1"/>
  <c r="P1151" i="1"/>
  <c r="O1151" i="1"/>
  <c r="N1151" i="1"/>
  <c r="M1151" i="1"/>
  <c r="Q1150" i="1"/>
  <c r="P1150" i="1"/>
  <c r="O1150" i="1"/>
  <c r="N1150" i="1"/>
  <c r="M1150" i="1"/>
  <c r="Q1148" i="1"/>
  <c r="P1148" i="1"/>
  <c r="O1148" i="1"/>
  <c r="N1148" i="1"/>
  <c r="M1148" i="1"/>
  <c r="Q1149" i="1"/>
  <c r="P1149" i="1"/>
  <c r="O1149" i="1"/>
  <c r="N1149" i="1"/>
  <c r="M1149" i="1"/>
  <c r="Q1147" i="1"/>
  <c r="P1147" i="1"/>
  <c r="O1147" i="1"/>
  <c r="N1147" i="1"/>
  <c r="M1147" i="1"/>
  <c r="Q1146" i="1"/>
  <c r="P1146" i="1"/>
  <c r="O1146" i="1"/>
  <c r="N1146" i="1"/>
  <c r="M1146" i="1"/>
  <c r="Q1145" i="1"/>
  <c r="P1145" i="1"/>
  <c r="O1145" i="1"/>
  <c r="N1145" i="1"/>
  <c r="M1145" i="1"/>
  <c r="Q1144" i="1"/>
  <c r="P1144" i="1"/>
  <c r="O1144" i="1"/>
  <c r="N1144" i="1"/>
  <c r="M1144" i="1"/>
  <c r="Q1143" i="1"/>
  <c r="P1143" i="1"/>
  <c r="O1143" i="1"/>
  <c r="N1143" i="1"/>
  <c r="M1143" i="1"/>
  <c r="Q1142" i="1"/>
  <c r="P1142" i="1"/>
  <c r="O1142" i="1"/>
  <c r="N1142" i="1"/>
  <c r="M1142" i="1"/>
  <c r="Q1140" i="1"/>
  <c r="P1140" i="1"/>
  <c r="O1140" i="1"/>
  <c r="N1140" i="1"/>
  <c r="M1140" i="1"/>
  <c r="Q1141" i="1"/>
  <c r="P1141" i="1"/>
  <c r="O1141" i="1"/>
  <c r="N1141" i="1"/>
  <c r="M1141" i="1"/>
  <c r="Q1139" i="1"/>
  <c r="P1139" i="1"/>
  <c r="O1139" i="1"/>
  <c r="N1139" i="1"/>
  <c r="M1139" i="1"/>
  <c r="Q1138" i="1"/>
  <c r="P1138" i="1"/>
  <c r="O1138" i="1"/>
  <c r="N1138" i="1"/>
  <c r="M1138" i="1"/>
  <c r="Q1136" i="1"/>
  <c r="P1136" i="1"/>
  <c r="O1136" i="1"/>
  <c r="N1136" i="1"/>
  <c r="M1136" i="1"/>
  <c r="Q1137" i="1"/>
  <c r="P1137" i="1"/>
  <c r="O1137" i="1"/>
  <c r="N1137" i="1"/>
  <c r="M1137" i="1"/>
  <c r="Q1135" i="1"/>
  <c r="P1135" i="1"/>
  <c r="O1135" i="1"/>
  <c r="N1135" i="1"/>
  <c r="M1135" i="1"/>
  <c r="Q1134" i="1"/>
  <c r="P1134" i="1"/>
  <c r="O1134" i="1"/>
  <c r="N1134" i="1"/>
  <c r="M1134" i="1"/>
  <c r="Q1132" i="1"/>
  <c r="P1132" i="1"/>
  <c r="O1132" i="1"/>
  <c r="N1132" i="1"/>
  <c r="M1132" i="1"/>
  <c r="Q1133" i="1"/>
  <c r="P1133" i="1"/>
  <c r="O1133" i="1"/>
  <c r="N1133" i="1"/>
  <c r="M1133" i="1"/>
  <c r="Q1131" i="1"/>
  <c r="P1131" i="1"/>
  <c r="O1131" i="1"/>
  <c r="N1131" i="1"/>
  <c r="M1131" i="1"/>
  <c r="Q1130" i="1"/>
  <c r="P1130" i="1"/>
  <c r="O1130" i="1"/>
  <c r="N1130" i="1"/>
  <c r="M1130" i="1"/>
  <c r="Q1129" i="1"/>
  <c r="P1129" i="1"/>
  <c r="O1129" i="1"/>
  <c r="N1129" i="1"/>
  <c r="M1129" i="1"/>
  <c r="Q1128" i="1"/>
  <c r="P1128" i="1"/>
  <c r="O1128" i="1"/>
  <c r="N1128" i="1"/>
  <c r="M1128" i="1"/>
  <c r="Q1127" i="1"/>
  <c r="P1127" i="1"/>
  <c r="O1127" i="1"/>
  <c r="N1127" i="1"/>
  <c r="M1127" i="1"/>
  <c r="Q1126" i="1"/>
  <c r="P1126" i="1"/>
  <c r="O1126" i="1"/>
  <c r="N1126" i="1"/>
  <c r="M1126" i="1"/>
  <c r="Q1124" i="1"/>
  <c r="P1124" i="1"/>
  <c r="O1124" i="1"/>
  <c r="N1124" i="1"/>
  <c r="M1124" i="1"/>
  <c r="Q1125" i="1"/>
  <c r="P1125" i="1"/>
  <c r="O1125" i="1"/>
  <c r="N1125" i="1"/>
  <c r="M1125" i="1"/>
  <c r="Q1123" i="1"/>
  <c r="P1123" i="1"/>
  <c r="O1123" i="1"/>
  <c r="N1123" i="1"/>
  <c r="M1123" i="1"/>
  <c r="Q1122" i="1"/>
  <c r="P1122" i="1"/>
  <c r="O1122" i="1"/>
  <c r="N1122" i="1"/>
  <c r="M1122" i="1"/>
  <c r="Q1120" i="1"/>
  <c r="P1120" i="1"/>
  <c r="O1120" i="1"/>
  <c r="N1120" i="1"/>
  <c r="M1120" i="1"/>
  <c r="Q1121" i="1"/>
  <c r="P1121" i="1"/>
  <c r="O1121" i="1"/>
  <c r="N1121" i="1"/>
  <c r="M1121" i="1"/>
  <c r="Q1119" i="1"/>
  <c r="P1119" i="1"/>
  <c r="O1119" i="1"/>
  <c r="N1119" i="1"/>
  <c r="M1119" i="1"/>
  <c r="Q1118" i="1"/>
  <c r="P1118" i="1"/>
  <c r="O1118" i="1"/>
  <c r="N1118" i="1"/>
  <c r="M1118" i="1"/>
  <c r="Q1116" i="1"/>
  <c r="P1116" i="1"/>
  <c r="O1116" i="1"/>
  <c r="N1116" i="1"/>
  <c r="M1116" i="1"/>
  <c r="Q1117" i="1"/>
  <c r="P1117" i="1"/>
  <c r="O1117" i="1"/>
  <c r="N1117" i="1"/>
  <c r="M1117" i="1"/>
  <c r="Q1115" i="1"/>
  <c r="P1115" i="1"/>
  <c r="O1115" i="1"/>
  <c r="N1115" i="1"/>
  <c r="M1115" i="1"/>
  <c r="Q1114" i="1"/>
  <c r="P1114" i="1"/>
  <c r="O1114" i="1"/>
  <c r="N1114" i="1"/>
  <c r="M1114" i="1"/>
  <c r="Q1113" i="1"/>
  <c r="P1113" i="1"/>
  <c r="O1113" i="1"/>
  <c r="N1113" i="1"/>
  <c r="M1113" i="1"/>
  <c r="Q1112" i="1"/>
  <c r="P1112" i="1"/>
  <c r="O1112" i="1"/>
  <c r="N1112" i="1"/>
  <c r="M1112" i="1"/>
  <c r="Q1111" i="1"/>
  <c r="P1111" i="1"/>
  <c r="O1111" i="1"/>
  <c r="N1111" i="1"/>
  <c r="M1111" i="1"/>
  <c r="Q1110" i="1"/>
  <c r="P1110" i="1"/>
  <c r="O1110" i="1"/>
  <c r="N1110" i="1"/>
  <c r="M1110" i="1"/>
  <c r="Q1108" i="1"/>
  <c r="P1108" i="1"/>
  <c r="O1108" i="1"/>
  <c r="N1108" i="1"/>
  <c r="M1108" i="1"/>
  <c r="Q1109" i="1"/>
  <c r="P1109" i="1"/>
  <c r="O1109" i="1"/>
  <c r="N1109" i="1"/>
  <c r="M1109" i="1"/>
  <c r="Q1107" i="1"/>
  <c r="P1107" i="1"/>
  <c r="O1107" i="1"/>
  <c r="N1107" i="1"/>
  <c r="M1107" i="1"/>
  <c r="Q1106" i="1"/>
  <c r="P1106" i="1"/>
  <c r="O1106" i="1"/>
  <c r="N1106" i="1"/>
  <c r="M1106" i="1"/>
  <c r="Q1104" i="1"/>
  <c r="P1104" i="1"/>
  <c r="O1104" i="1"/>
  <c r="N1104" i="1"/>
  <c r="M1104" i="1"/>
  <c r="Q1105" i="1"/>
  <c r="P1105" i="1"/>
  <c r="O1105" i="1"/>
  <c r="N1105" i="1"/>
  <c r="M1105" i="1"/>
  <c r="Q1103" i="1"/>
  <c r="P1103" i="1"/>
  <c r="O1103" i="1"/>
  <c r="N1103" i="1"/>
  <c r="M1103" i="1"/>
  <c r="Q1102" i="1"/>
  <c r="P1102" i="1"/>
  <c r="O1102" i="1"/>
  <c r="N1102" i="1"/>
  <c r="M1102" i="1"/>
  <c r="Q1100" i="1"/>
  <c r="P1100" i="1"/>
  <c r="O1100" i="1"/>
  <c r="N1100" i="1"/>
  <c r="M1100" i="1"/>
  <c r="Q1101" i="1"/>
  <c r="P1101" i="1"/>
  <c r="O1101" i="1"/>
  <c r="N1101" i="1"/>
  <c r="M1101" i="1"/>
  <c r="Q1099" i="1"/>
  <c r="P1099" i="1"/>
  <c r="O1099" i="1"/>
  <c r="N1099" i="1"/>
  <c r="M1099" i="1"/>
  <c r="Q1098" i="1"/>
  <c r="P1098" i="1"/>
  <c r="O1098" i="1"/>
  <c r="N1098" i="1"/>
  <c r="M1098" i="1"/>
  <c r="Q1097" i="1"/>
  <c r="P1097" i="1"/>
  <c r="O1097" i="1"/>
  <c r="N1097" i="1"/>
  <c r="M1097" i="1"/>
  <c r="Q1096" i="1"/>
  <c r="P1096" i="1"/>
  <c r="O1096" i="1"/>
  <c r="N1096" i="1"/>
  <c r="M1096" i="1"/>
  <c r="Q1095" i="1"/>
  <c r="P1095" i="1"/>
  <c r="O1095" i="1"/>
  <c r="N1095" i="1"/>
  <c r="M1095" i="1"/>
  <c r="Q1094" i="1"/>
  <c r="P1094" i="1"/>
  <c r="O1094" i="1"/>
  <c r="N1094" i="1"/>
  <c r="M1094" i="1"/>
  <c r="Q1092" i="1"/>
  <c r="P1092" i="1"/>
  <c r="O1092" i="1"/>
  <c r="N1092" i="1"/>
  <c r="M1092" i="1"/>
  <c r="Q1093" i="1"/>
  <c r="P1093" i="1"/>
  <c r="O1093" i="1"/>
  <c r="N1093" i="1"/>
  <c r="M1093" i="1"/>
  <c r="Q1091" i="1"/>
  <c r="P1091" i="1"/>
  <c r="O1091" i="1"/>
  <c r="N1091" i="1"/>
  <c r="M1091" i="1"/>
  <c r="Q1090" i="1"/>
  <c r="P1090" i="1"/>
  <c r="O1090" i="1"/>
  <c r="N1090" i="1"/>
  <c r="M1090" i="1"/>
  <c r="Q1088" i="1"/>
  <c r="P1088" i="1"/>
  <c r="O1088" i="1"/>
  <c r="N1088" i="1"/>
  <c r="M1088" i="1"/>
  <c r="Q1089" i="1"/>
  <c r="P1089" i="1"/>
  <c r="O1089" i="1"/>
  <c r="N1089" i="1"/>
  <c r="M1089" i="1"/>
  <c r="Q1087" i="1"/>
  <c r="P1087" i="1"/>
  <c r="O1087" i="1"/>
  <c r="N1087" i="1"/>
  <c r="M1087" i="1"/>
  <c r="Q1086" i="1"/>
  <c r="P1086" i="1"/>
  <c r="O1086" i="1"/>
  <c r="N1086" i="1"/>
  <c r="M1086" i="1"/>
  <c r="Q1084" i="1"/>
  <c r="P1084" i="1"/>
  <c r="O1084" i="1"/>
  <c r="N1084" i="1"/>
  <c r="M1084" i="1"/>
  <c r="Q1085" i="1"/>
  <c r="P1085" i="1"/>
  <c r="O1085" i="1"/>
  <c r="N1085" i="1"/>
  <c r="M1085" i="1"/>
  <c r="Q1083" i="1"/>
  <c r="P1083" i="1"/>
  <c r="O1083" i="1"/>
  <c r="N1083" i="1"/>
  <c r="M1083" i="1"/>
  <c r="Q1082" i="1"/>
  <c r="P1082" i="1"/>
  <c r="O1082" i="1"/>
  <c r="N1082" i="1"/>
  <c r="M1082" i="1"/>
  <c r="Q1081" i="1"/>
  <c r="P1081" i="1"/>
  <c r="O1081" i="1"/>
  <c r="N1081" i="1"/>
  <c r="M1081" i="1"/>
  <c r="Q1080" i="1"/>
  <c r="P1080" i="1"/>
  <c r="O1080" i="1"/>
  <c r="N1080" i="1"/>
  <c r="M1080" i="1"/>
  <c r="Q1079" i="1"/>
  <c r="P1079" i="1"/>
  <c r="O1079" i="1"/>
  <c r="N1079" i="1"/>
  <c r="M1079" i="1"/>
  <c r="Q1078" i="1"/>
  <c r="P1078" i="1"/>
  <c r="O1078" i="1"/>
  <c r="N1078" i="1"/>
  <c r="M1078" i="1"/>
  <c r="Q1076" i="1"/>
  <c r="P1076" i="1"/>
  <c r="O1076" i="1"/>
  <c r="N1076" i="1"/>
  <c r="M1076" i="1"/>
  <c r="Q1077" i="1"/>
  <c r="P1077" i="1"/>
  <c r="O1077" i="1"/>
  <c r="N1077" i="1"/>
  <c r="M1077" i="1"/>
  <c r="Q1075" i="1"/>
  <c r="P1075" i="1"/>
  <c r="O1075" i="1"/>
  <c r="N1075" i="1"/>
  <c r="M1075" i="1"/>
  <c r="Q1074" i="1"/>
  <c r="P1074" i="1"/>
  <c r="O1074" i="1"/>
  <c r="N1074" i="1"/>
  <c r="M1074" i="1"/>
  <c r="Q1072" i="1"/>
  <c r="P1072" i="1"/>
  <c r="O1072" i="1"/>
  <c r="N1072" i="1"/>
  <c r="M1072" i="1"/>
  <c r="Q1073" i="1"/>
  <c r="P1073" i="1"/>
  <c r="O1073" i="1"/>
  <c r="N1073" i="1"/>
  <c r="M1073" i="1"/>
  <c r="Q1071" i="1"/>
  <c r="P1071" i="1"/>
  <c r="O1071" i="1"/>
  <c r="N1071" i="1"/>
  <c r="M1071" i="1"/>
  <c r="Q1070" i="1"/>
  <c r="P1070" i="1"/>
  <c r="O1070" i="1"/>
  <c r="N1070" i="1"/>
  <c r="M1070" i="1"/>
  <c r="Q1068" i="1"/>
  <c r="P1068" i="1"/>
  <c r="O1068" i="1"/>
  <c r="N1068" i="1"/>
  <c r="M1068" i="1"/>
  <c r="Q1069" i="1"/>
  <c r="P1069" i="1"/>
  <c r="O1069" i="1"/>
  <c r="N1069" i="1"/>
  <c r="M1069" i="1"/>
  <c r="Q1067" i="1"/>
  <c r="P1067" i="1"/>
  <c r="O1067" i="1"/>
  <c r="N1067" i="1"/>
  <c r="M1067" i="1"/>
  <c r="Q1066" i="1"/>
  <c r="P1066" i="1"/>
  <c r="O1066" i="1"/>
  <c r="N1066" i="1"/>
  <c r="M1066" i="1"/>
  <c r="Q1065" i="1"/>
  <c r="P1065" i="1"/>
  <c r="O1065" i="1"/>
  <c r="N1065" i="1"/>
  <c r="M1065" i="1"/>
  <c r="Q1064" i="1"/>
  <c r="P1064" i="1"/>
  <c r="O1064" i="1"/>
  <c r="N1064" i="1"/>
  <c r="M1064" i="1"/>
  <c r="Q1063" i="1"/>
  <c r="P1063" i="1"/>
  <c r="O1063" i="1"/>
  <c r="N1063" i="1"/>
  <c r="M1063" i="1"/>
  <c r="Q1062" i="1"/>
  <c r="P1062" i="1"/>
  <c r="O1062" i="1"/>
  <c r="N1062" i="1"/>
  <c r="M1062" i="1"/>
  <c r="Q1060" i="1"/>
  <c r="P1060" i="1"/>
  <c r="O1060" i="1"/>
  <c r="N1060" i="1"/>
  <c r="M1060" i="1"/>
  <c r="Q1061" i="1"/>
  <c r="P1061" i="1"/>
  <c r="O1061" i="1"/>
  <c r="N1061" i="1"/>
  <c r="M1061" i="1"/>
  <c r="Q1059" i="1"/>
  <c r="P1059" i="1"/>
  <c r="O1059" i="1"/>
  <c r="N1059" i="1"/>
  <c r="M1059" i="1"/>
  <c r="Q1058" i="1"/>
  <c r="P1058" i="1"/>
  <c r="O1058" i="1"/>
  <c r="N1058" i="1"/>
  <c r="M1058" i="1"/>
  <c r="Q1056" i="1"/>
  <c r="P1056" i="1"/>
  <c r="O1056" i="1"/>
  <c r="N1056" i="1"/>
  <c r="M1056" i="1"/>
  <c r="Q1057" i="1"/>
  <c r="P1057" i="1"/>
  <c r="O1057" i="1"/>
  <c r="N1057" i="1"/>
  <c r="M1057" i="1"/>
  <c r="Q1055" i="1"/>
  <c r="P1055" i="1"/>
  <c r="O1055" i="1"/>
  <c r="N1055" i="1"/>
  <c r="M1055" i="1"/>
  <c r="Q1054" i="1"/>
  <c r="P1054" i="1"/>
  <c r="O1054" i="1"/>
  <c r="N1054" i="1"/>
  <c r="M1054" i="1"/>
  <c r="Q1052" i="1"/>
  <c r="P1052" i="1"/>
  <c r="O1052" i="1"/>
  <c r="N1052" i="1"/>
  <c r="M1052" i="1"/>
  <c r="Q1053" i="1"/>
  <c r="P1053" i="1"/>
  <c r="O1053" i="1"/>
  <c r="N1053" i="1"/>
  <c r="M1053" i="1"/>
  <c r="Q1051" i="1"/>
  <c r="P1051" i="1"/>
  <c r="O1051" i="1"/>
  <c r="N1051" i="1"/>
  <c r="M1051" i="1"/>
  <c r="Q1050" i="1"/>
  <c r="P1050" i="1"/>
  <c r="O1050" i="1"/>
  <c r="N1050" i="1"/>
  <c r="M1050" i="1"/>
  <c r="Q1049" i="1"/>
  <c r="P1049" i="1"/>
  <c r="O1049" i="1"/>
  <c r="N1049" i="1"/>
  <c r="M1049" i="1"/>
  <c r="Q1048" i="1"/>
  <c r="P1048" i="1"/>
  <c r="O1048" i="1"/>
  <c r="N1048" i="1"/>
  <c r="M1048" i="1"/>
  <c r="Q1047" i="1"/>
  <c r="P1047" i="1"/>
  <c r="O1047" i="1"/>
  <c r="N1047" i="1"/>
  <c r="M1047" i="1"/>
  <c r="Q1046" i="1"/>
  <c r="P1046" i="1"/>
  <c r="O1046" i="1"/>
  <c r="N1046" i="1"/>
  <c r="M1046" i="1"/>
  <c r="Q1044" i="1"/>
  <c r="P1044" i="1"/>
  <c r="O1044" i="1"/>
  <c r="N1044" i="1"/>
  <c r="M1044" i="1"/>
  <c r="Q1045" i="1"/>
  <c r="P1045" i="1"/>
  <c r="O1045" i="1"/>
  <c r="N1045" i="1"/>
  <c r="M1045" i="1"/>
  <c r="Q1043" i="1"/>
  <c r="P1043" i="1"/>
  <c r="O1043" i="1"/>
  <c r="N1043" i="1"/>
  <c r="M1043" i="1"/>
  <c r="Q1042" i="1"/>
  <c r="P1042" i="1"/>
  <c r="O1042" i="1"/>
  <c r="N1042" i="1"/>
  <c r="M1042" i="1"/>
  <c r="Q1040" i="1"/>
  <c r="P1040" i="1"/>
  <c r="O1040" i="1"/>
  <c r="N1040" i="1"/>
  <c r="M1040" i="1"/>
  <c r="Q1041" i="1"/>
  <c r="P1041" i="1"/>
  <c r="O1041" i="1"/>
  <c r="N1041" i="1"/>
  <c r="M1041" i="1"/>
  <c r="Q1039" i="1"/>
  <c r="P1039" i="1"/>
  <c r="O1039" i="1"/>
  <c r="N1039" i="1"/>
  <c r="M1039" i="1"/>
  <c r="Q1038" i="1"/>
  <c r="P1038" i="1"/>
  <c r="O1038" i="1"/>
  <c r="N1038" i="1"/>
  <c r="M1038" i="1"/>
  <c r="Q1036" i="1"/>
  <c r="P1036" i="1"/>
  <c r="O1036" i="1"/>
  <c r="N1036" i="1"/>
  <c r="M1036" i="1"/>
  <c r="Q1037" i="1"/>
  <c r="P1037" i="1"/>
  <c r="O1037" i="1"/>
  <c r="N1037" i="1"/>
  <c r="M1037" i="1"/>
  <c r="Q1035" i="1"/>
  <c r="P1035" i="1"/>
  <c r="O1035" i="1"/>
  <c r="N1035" i="1"/>
  <c r="M1035" i="1"/>
  <c r="Q1034" i="1"/>
  <c r="P1034" i="1"/>
  <c r="O1034" i="1"/>
  <c r="N1034" i="1"/>
  <c r="M1034" i="1"/>
  <c r="Q1033" i="1"/>
  <c r="P1033" i="1"/>
  <c r="O1033" i="1"/>
  <c r="N1033" i="1"/>
  <c r="M1033" i="1"/>
  <c r="Q1032" i="1"/>
  <c r="P1032" i="1"/>
  <c r="O1032" i="1"/>
  <c r="N1032" i="1"/>
  <c r="M1032" i="1"/>
  <c r="Q1031" i="1"/>
  <c r="P1031" i="1"/>
  <c r="O1031" i="1"/>
  <c r="N1031" i="1"/>
  <c r="M1031" i="1"/>
  <c r="Q1030" i="1"/>
  <c r="P1030" i="1"/>
  <c r="O1030" i="1"/>
  <c r="N1030" i="1"/>
  <c r="M1030" i="1"/>
  <c r="Q1028" i="1"/>
  <c r="P1028" i="1"/>
  <c r="O1028" i="1"/>
  <c r="N1028" i="1"/>
  <c r="M1028" i="1"/>
  <c r="Q1029" i="1"/>
  <c r="P1029" i="1"/>
  <c r="O1029" i="1"/>
  <c r="N1029" i="1"/>
  <c r="M1029" i="1"/>
  <c r="Q1027" i="1"/>
  <c r="P1027" i="1"/>
  <c r="O1027" i="1"/>
  <c r="N1027" i="1"/>
  <c r="M1027" i="1"/>
  <c r="Q1026" i="1"/>
  <c r="P1026" i="1"/>
  <c r="O1026" i="1"/>
  <c r="N1026" i="1"/>
  <c r="M1026" i="1"/>
  <c r="Q1024" i="1"/>
  <c r="P1024" i="1"/>
  <c r="O1024" i="1"/>
  <c r="N1024" i="1"/>
  <c r="M1024" i="1"/>
  <c r="Q1025" i="1"/>
  <c r="P1025" i="1"/>
  <c r="O1025" i="1"/>
  <c r="N1025" i="1"/>
  <c r="M1025" i="1"/>
  <c r="Q1023" i="1"/>
  <c r="P1023" i="1"/>
  <c r="O1023" i="1"/>
  <c r="N1023" i="1"/>
  <c r="M1023" i="1"/>
  <c r="Q1022" i="1"/>
  <c r="P1022" i="1"/>
  <c r="O1022" i="1"/>
  <c r="N1022" i="1"/>
  <c r="M1022" i="1"/>
  <c r="Q1020" i="1"/>
  <c r="P1020" i="1"/>
  <c r="O1020" i="1"/>
  <c r="N1020" i="1"/>
  <c r="M1020" i="1"/>
  <c r="Q1021" i="1"/>
  <c r="P1021" i="1"/>
  <c r="O1021" i="1"/>
  <c r="N1021" i="1"/>
  <c r="M1021" i="1"/>
  <c r="Q1019" i="1"/>
  <c r="P1019" i="1"/>
  <c r="O1019" i="1"/>
  <c r="N1019" i="1"/>
  <c r="M1019" i="1"/>
  <c r="Q1018" i="1"/>
  <c r="P1018" i="1"/>
  <c r="O1018" i="1"/>
  <c r="N1018" i="1"/>
  <c r="M1018" i="1"/>
  <c r="Q1017" i="1"/>
  <c r="P1017" i="1"/>
  <c r="O1017" i="1"/>
  <c r="N1017" i="1"/>
  <c r="M1017" i="1"/>
  <c r="Q1016" i="1"/>
  <c r="P1016" i="1"/>
  <c r="O1016" i="1"/>
  <c r="N1016" i="1"/>
  <c r="M1016" i="1"/>
  <c r="Q1015" i="1"/>
  <c r="P1015" i="1"/>
  <c r="O1015" i="1"/>
  <c r="N1015" i="1"/>
  <c r="M1015" i="1"/>
  <c r="Q998" i="1"/>
  <c r="P998" i="1"/>
  <c r="O998" i="1"/>
  <c r="N998" i="1"/>
  <c r="M998" i="1"/>
  <c r="Q996" i="1"/>
  <c r="P996" i="1"/>
  <c r="O996" i="1"/>
  <c r="N996" i="1"/>
  <c r="M996" i="1"/>
  <c r="Q997" i="1"/>
  <c r="P997" i="1"/>
  <c r="O997" i="1"/>
  <c r="N997" i="1"/>
  <c r="M997" i="1"/>
  <c r="Q995" i="1"/>
  <c r="P995" i="1"/>
  <c r="O995" i="1"/>
  <c r="N995" i="1"/>
  <c r="M995" i="1"/>
  <c r="Q994" i="1"/>
  <c r="P994" i="1"/>
  <c r="O994" i="1"/>
  <c r="N994" i="1"/>
  <c r="M994" i="1"/>
  <c r="Q992" i="1"/>
  <c r="P992" i="1"/>
  <c r="O992" i="1"/>
  <c r="N992" i="1"/>
  <c r="M992" i="1"/>
  <c r="Q993" i="1"/>
  <c r="P993" i="1"/>
  <c r="O993" i="1"/>
  <c r="N993" i="1"/>
  <c r="M993" i="1"/>
  <c r="Q991" i="1"/>
  <c r="P991" i="1"/>
  <c r="O991" i="1"/>
  <c r="N991" i="1"/>
  <c r="M991" i="1"/>
  <c r="Q990" i="1"/>
  <c r="P990" i="1"/>
  <c r="O990" i="1"/>
  <c r="N990" i="1"/>
  <c r="M990" i="1"/>
  <c r="Q988" i="1"/>
  <c r="P988" i="1"/>
  <c r="O988" i="1"/>
  <c r="N988" i="1"/>
  <c r="M988" i="1"/>
  <c r="Q989" i="1"/>
  <c r="P989" i="1"/>
  <c r="O989" i="1"/>
  <c r="N989" i="1"/>
  <c r="M989" i="1"/>
  <c r="Q987" i="1"/>
  <c r="P987" i="1"/>
  <c r="O987" i="1"/>
  <c r="N987" i="1"/>
  <c r="M987" i="1"/>
  <c r="Q986" i="1"/>
  <c r="P986" i="1"/>
  <c r="O986" i="1"/>
  <c r="N986" i="1"/>
  <c r="M986" i="1"/>
  <c r="Q985" i="1"/>
  <c r="P985" i="1"/>
  <c r="O985" i="1"/>
  <c r="N985" i="1"/>
  <c r="M985" i="1"/>
  <c r="Q984" i="1"/>
  <c r="P984" i="1"/>
  <c r="O984" i="1"/>
  <c r="N984" i="1"/>
  <c r="M984" i="1"/>
  <c r="Q983" i="1"/>
  <c r="P983" i="1"/>
  <c r="O983" i="1"/>
  <c r="N983" i="1"/>
  <c r="M983" i="1"/>
  <c r="Q982" i="1"/>
  <c r="P982" i="1"/>
  <c r="O982" i="1"/>
  <c r="N982" i="1"/>
  <c r="M982" i="1"/>
  <c r="Q980" i="1"/>
  <c r="P980" i="1"/>
  <c r="O980" i="1"/>
  <c r="N980" i="1"/>
  <c r="M980" i="1"/>
  <c r="Q981" i="1"/>
  <c r="P981" i="1"/>
  <c r="O981" i="1"/>
  <c r="N981" i="1"/>
  <c r="M981" i="1"/>
  <c r="Q979" i="1"/>
  <c r="P979" i="1"/>
  <c r="O979" i="1"/>
  <c r="N979" i="1"/>
  <c r="M979" i="1"/>
  <c r="Q978" i="1"/>
  <c r="P978" i="1"/>
  <c r="O978" i="1"/>
  <c r="N978" i="1"/>
  <c r="M978" i="1"/>
  <c r="Q976" i="1"/>
  <c r="P976" i="1"/>
  <c r="O976" i="1"/>
  <c r="N976" i="1"/>
  <c r="M976" i="1"/>
  <c r="Q977" i="1"/>
  <c r="P977" i="1"/>
  <c r="O977" i="1"/>
  <c r="N977" i="1"/>
  <c r="M977" i="1"/>
  <c r="Q975" i="1"/>
  <c r="P975" i="1"/>
  <c r="O975" i="1"/>
  <c r="N975" i="1"/>
  <c r="M975" i="1"/>
  <c r="Q974" i="1"/>
  <c r="P974" i="1"/>
  <c r="O974" i="1"/>
  <c r="N974" i="1"/>
  <c r="M974" i="1"/>
  <c r="Q972" i="1"/>
  <c r="P972" i="1"/>
  <c r="O972" i="1"/>
  <c r="N972" i="1"/>
  <c r="M972" i="1"/>
  <c r="Q973" i="1"/>
  <c r="P973" i="1"/>
  <c r="O973" i="1"/>
  <c r="N973" i="1"/>
  <c r="M973" i="1"/>
  <c r="Q971" i="1"/>
  <c r="P971" i="1"/>
  <c r="O971" i="1"/>
  <c r="N971" i="1"/>
  <c r="M971" i="1"/>
  <c r="Q970" i="1"/>
  <c r="P970" i="1"/>
  <c r="O970" i="1"/>
  <c r="N970" i="1"/>
  <c r="M970" i="1"/>
  <c r="Q969" i="1"/>
  <c r="P969" i="1"/>
  <c r="O969" i="1"/>
  <c r="N969" i="1"/>
  <c r="M969" i="1"/>
  <c r="Q968" i="1"/>
  <c r="P968" i="1"/>
  <c r="O968" i="1"/>
  <c r="N968" i="1"/>
  <c r="M968" i="1"/>
  <c r="Q967" i="1"/>
  <c r="P967" i="1"/>
  <c r="O967" i="1"/>
  <c r="N967" i="1"/>
  <c r="M967" i="1"/>
  <c r="Q1014" i="1"/>
  <c r="P1014" i="1"/>
  <c r="O1014" i="1"/>
  <c r="N1014" i="1"/>
  <c r="M1014" i="1"/>
  <c r="Q1012" i="1"/>
  <c r="P1012" i="1"/>
  <c r="O1012" i="1"/>
  <c r="N1012" i="1"/>
  <c r="M1012" i="1"/>
  <c r="Q1013" i="1"/>
  <c r="P1013" i="1"/>
  <c r="O1013" i="1"/>
  <c r="N1013" i="1"/>
  <c r="M1013" i="1"/>
  <c r="Q1011" i="1"/>
  <c r="P1011" i="1"/>
  <c r="O1011" i="1"/>
  <c r="N1011" i="1"/>
  <c r="M1011" i="1"/>
  <c r="Q1010" i="1"/>
  <c r="P1010" i="1"/>
  <c r="O1010" i="1"/>
  <c r="N1010" i="1"/>
  <c r="M1010" i="1"/>
  <c r="Q1008" i="1"/>
  <c r="P1008" i="1"/>
  <c r="O1008" i="1"/>
  <c r="N1008" i="1"/>
  <c r="M1008" i="1"/>
  <c r="Q1009" i="1"/>
  <c r="P1009" i="1"/>
  <c r="O1009" i="1"/>
  <c r="N1009" i="1"/>
  <c r="M1009" i="1"/>
  <c r="Q1007" i="1"/>
  <c r="P1007" i="1"/>
  <c r="O1007" i="1"/>
  <c r="N1007" i="1"/>
  <c r="M1007" i="1"/>
  <c r="Q1006" i="1"/>
  <c r="P1006" i="1"/>
  <c r="O1006" i="1"/>
  <c r="N1006" i="1"/>
  <c r="M1006" i="1"/>
  <c r="Q1004" i="1"/>
  <c r="P1004" i="1"/>
  <c r="O1004" i="1"/>
  <c r="N1004" i="1"/>
  <c r="M1004" i="1"/>
  <c r="Q1005" i="1"/>
  <c r="P1005" i="1"/>
  <c r="O1005" i="1"/>
  <c r="N1005" i="1"/>
  <c r="M1005" i="1"/>
  <c r="Q1003" i="1"/>
  <c r="P1003" i="1"/>
  <c r="O1003" i="1"/>
  <c r="N1003" i="1"/>
  <c r="M1003" i="1"/>
  <c r="Q1002" i="1"/>
  <c r="P1002" i="1"/>
  <c r="O1002" i="1"/>
  <c r="N1002" i="1"/>
  <c r="M1002" i="1"/>
  <c r="Q1001" i="1"/>
  <c r="P1001" i="1"/>
  <c r="O1001" i="1"/>
  <c r="N1001" i="1"/>
  <c r="M1001" i="1"/>
  <c r="Q1000" i="1"/>
  <c r="P1000" i="1"/>
  <c r="O1000" i="1"/>
  <c r="N1000" i="1"/>
  <c r="M1000" i="1"/>
  <c r="Q999" i="1"/>
  <c r="P999" i="1"/>
  <c r="O999" i="1"/>
  <c r="N999" i="1"/>
  <c r="M999" i="1"/>
  <c r="Q527" i="2"/>
  <c r="P527" i="2"/>
  <c r="O527" i="2"/>
  <c r="N527" i="2"/>
  <c r="M527" i="2"/>
  <c r="Q525" i="2"/>
  <c r="P525" i="2"/>
  <c r="O525" i="2"/>
  <c r="N525" i="2"/>
  <c r="M525" i="2"/>
  <c r="Q526" i="2"/>
  <c r="P526" i="2"/>
  <c r="O526" i="2"/>
  <c r="N526" i="2"/>
  <c r="M526" i="2"/>
  <c r="Q524" i="2"/>
  <c r="P524" i="2"/>
  <c r="O524" i="2"/>
  <c r="N524" i="2"/>
  <c r="M524" i="2"/>
  <c r="Q523" i="2"/>
  <c r="P523" i="2"/>
  <c r="O523" i="2"/>
  <c r="N523" i="2"/>
  <c r="M523" i="2"/>
  <c r="Q521" i="2"/>
  <c r="P521" i="2"/>
  <c r="O521" i="2"/>
  <c r="N521" i="2"/>
  <c r="M521" i="2"/>
  <c r="Q522" i="2"/>
  <c r="P522" i="2"/>
  <c r="O522" i="2"/>
  <c r="N522" i="2"/>
  <c r="M522" i="2"/>
  <c r="Q520" i="2"/>
  <c r="P520" i="2"/>
  <c r="O520" i="2"/>
  <c r="N520" i="2"/>
  <c r="M520" i="2"/>
  <c r="Q519" i="2"/>
  <c r="P519" i="2"/>
  <c r="O519" i="2"/>
  <c r="N519" i="2"/>
  <c r="M519" i="2"/>
  <c r="Q517" i="2"/>
  <c r="P517" i="2"/>
  <c r="O517" i="2"/>
  <c r="N517" i="2"/>
  <c r="M517" i="2"/>
  <c r="Q518" i="2"/>
  <c r="P518" i="2"/>
  <c r="O518" i="2"/>
  <c r="N518" i="2"/>
  <c r="M518" i="2"/>
  <c r="Q516" i="2"/>
  <c r="P516" i="2"/>
  <c r="O516" i="2"/>
  <c r="N516" i="2"/>
  <c r="M516" i="2"/>
  <c r="Q515" i="2"/>
  <c r="P515" i="2"/>
  <c r="O515" i="2"/>
  <c r="N515" i="2"/>
  <c r="M515" i="2"/>
  <c r="Q514" i="2"/>
  <c r="P514" i="2"/>
  <c r="O514" i="2"/>
  <c r="N514" i="2"/>
  <c r="M514" i="2"/>
  <c r="Q950" i="1"/>
  <c r="P950" i="1"/>
  <c r="O950" i="1"/>
  <c r="N950" i="1"/>
  <c r="M950" i="1"/>
  <c r="Q948" i="1"/>
  <c r="P948" i="1"/>
  <c r="O948" i="1"/>
  <c r="N948" i="1"/>
  <c r="M948" i="1"/>
  <c r="Q949" i="1"/>
  <c r="P949" i="1"/>
  <c r="O949" i="1"/>
  <c r="N949" i="1"/>
  <c r="M949" i="1"/>
  <c r="Q947" i="1"/>
  <c r="P947" i="1"/>
  <c r="O947" i="1"/>
  <c r="N947" i="1"/>
  <c r="M947" i="1"/>
  <c r="Q946" i="1"/>
  <c r="P946" i="1"/>
  <c r="O946" i="1"/>
  <c r="N946" i="1"/>
  <c r="M946" i="1"/>
  <c r="Q944" i="1"/>
  <c r="P944" i="1"/>
  <c r="O944" i="1"/>
  <c r="N944" i="1"/>
  <c r="M944" i="1"/>
  <c r="Q945" i="1"/>
  <c r="P945" i="1"/>
  <c r="O945" i="1"/>
  <c r="N945" i="1"/>
  <c r="M945" i="1"/>
  <c r="Q943" i="1"/>
  <c r="P943" i="1"/>
  <c r="O943" i="1"/>
  <c r="N943" i="1"/>
  <c r="M943" i="1"/>
  <c r="Q942" i="1"/>
  <c r="P942" i="1"/>
  <c r="O942" i="1"/>
  <c r="N942" i="1"/>
  <c r="M942" i="1"/>
  <c r="Q940" i="1"/>
  <c r="P940" i="1"/>
  <c r="O940" i="1"/>
  <c r="N940" i="1"/>
  <c r="M940" i="1"/>
  <c r="Q941" i="1"/>
  <c r="P941" i="1"/>
  <c r="O941" i="1"/>
  <c r="N941" i="1"/>
  <c r="M941" i="1"/>
  <c r="Q939" i="1"/>
  <c r="P939" i="1"/>
  <c r="O939" i="1"/>
  <c r="N939" i="1"/>
  <c r="M939" i="1"/>
  <c r="Q938" i="1"/>
  <c r="P938" i="1"/>
  <c r="O938" i="1"/>
  <c r="N938" i="1"/>
  <c r="M938" i="1"/>
  <c r="Q937" i="1"/>
  <c r="P937" i="1"/>
  <c r="O937" i="1"/>
  <c r="N937" i="1"/>
  <c r="M937" i="1"/>
  <c r="Q936" i="1"/>
  <c r="P936" i="1"/>
  <c r="O936" i="1"/>
  <c r="N936" i="1"/>
  <c r="M936" i="1"/>
  <c r="Q935" i="1"/>
  <c r="P935" i="1"/>
  <c r="O935" i="1"/>
  <c r="N935" i="1"/>
  <c r="M935" i="1"/>
  <c r="Q513" i="2"/>
  <c r="P513" i="2"/>
  <c r="O513" i="2"/>
  <c r="N513" i="2"/>
  <c r="M513" i="2"/>
  <c r="Q511" i="2"/>
  <c r="P511" i="2"/>
  <c r="O511" i="2"/>
  <c r="N511" i="2"/>
  <c r="M511" i="2"/>
  <c r="Q512" i="2"/>
  <c r="P512" i="2"/>
  <c r="O512" i="2"/>
  <c r="N512" i="2"/>
  <c r="M512" i="2"/>
  <c r="Q510" i="2"/>
  <c r="P510" i="2"/>
  <c r="O510" i="2"/>
  <c r="N510" i="2"/>
  <c r="M510" i="2"/>
  <c r="Q509" i="2"/>
  <c r="P509" i="2"/>
  <c r="O509" i="2"/>
  <c r="N509" i="2"/>
  <c r="M509" i="2"/>
  <c r="Q507" i="2"/>
  <c r="P507" i="2"/>
  <c r="O507" i="2"/>
  <c r="N507" i="2"/>
  <c r="M507" i="2"/>
  <c r="Q508" i="2"/>
  <c r="P508" i="2"/>
  <c r="O508" i="2"/>
  <c r="N508" i="2"/>
  <c r="M508" i="2"/>
  <c r="Q506" i="2"/>
  <c r="P506" i="2"/>
  <c r="O506" i="2"/>
  <c r="N506" i="2"/>
  <c r="M506" i="2"/>
  <c r="Q505" i="2"/>
  <c r="P505" i="2"/>
  <c r="O505" i="2"/>
  <c r="N505" i="2"/>
  <c r="M505" i="2"/>
  <c r="Q503" i="2"/>
  <c r="P503" i="2"/>
  <c r="O503" i="2"/>
  <c r="N503" i="2"/>
  <c r="M503" i="2"/>
  <c r="Q504" i="2"/>
  <c r="P504" i="2"/>
  <c r="O504" i="2"/>
  <c r="N504" i="2"/>
  <c r="M504" i="2"/>
  <c r="Q502" i="2"/>
  <c r="P502" i="2"/>
  <c r="O502" i="2"/>
  <c r="N502" i="2"/>
  <c r="M502" i="2"/>
  <c r="Q501" i="2"/>
  <c r="P501" i="2"/>
  <c r="O501" i="2"/>
  <c r="N501" i="2"/>
  <c r="M501" i="2"/>
  <c r="Q500" i="2"/>
  <c r="P500" i="2"/>
  <c r="O500" i="2"/>
  <c r="N500" i="2"/>
  <c r="M500" i="2"/>
  <c r="Q966" i="1"/>
  <c r="P966" i="1"/>
  <c r="O966" i="1"/>
  <c r="N966" i="1"/>
  <c r="M966" i="1"/>
  <c r="Q964" i="1"/>
  <c r="P964" i="1"/>
  <c r="O964" i="1"/>
  <c r="N964" i="1"/>
  <c r="M964" i="1"/>
  <c r="Q965" i="1"/>
  <c r="P965" i="1"/>
  <c r="O965" i="1"/>
  <c r="N965" i="1"/>
  <c r="M965" i="1"/>
  <c r="Q963" i="1"/>
  <c r="P963" i="1"/>
  <c r="O963" i="1"/>
  <c r="N963" i="1"/>
  <c r="M963" i="1"/>
  <c r="Q962" i="1"/>
  <c r="P962" i="1"/>
  <c r="O962" i="1"/>
  <c r="N962" i="1"/>
  <c r="M962" i="1"/>
  <c r="Q960" i="1"/>
  <c r="P960" i="1"/>
  <c r="O960" i="1"/>
  <c r="N960" i="1"/>
  <c r="M960" i="1"/>
  <c r="Q961" i="1"/>
  <c r="P961" i="1"/>
  <c r="O961" i="1"/>
  <c r="N961" i="1"/>
  <c r="M961" i="1"/>
  <c r="Q959" i="1"/>
  <c r="P959" i="1"/>
  <c r="O959" i="1"/>
  <c r="N959" i="1"/>
  <c r="M959" i="1"/>
  <c r="Q958" i="1"/>
  <c r="P958" i="1"/>
  <c r="O958" i="1"/>
  <c r="N958" i="1"/>
  <c r="M958" i="1"/>
  <c r="Q956" i="1"/>
  <c r="P956" i="1"/>
  <c r="O956" i="1"/>
  <c r="N956" i="1"/>
  <c r="M956" i="1"/>
  <c r="Q957" i="1"/>
  <c r="P957" i="1"/>
  <c r="O957" i="1"/>
  <c r="N957" i="1"/>
  <c r="M957" i="1"/>
  <c r="Q955" i="1"/>
  <c r="P955" i="1"/>
  <c r="O955" i="1"/>
  <c r="N955" i="1"/>
  <c r="M955" i="1"/>
  <c r="Q954" i="1"/>
  <c r="P954" i="1"/>
  <c r="O954" i="1"/>
  <c r="N954" i="1"/>
  <c r="M954" i="1"/>
  <c r="Q953" i="1"/>
  <c r="P953" i="1"/>
  <c r="O953" i="1"/>
  <c r="N953" i="1"/>
  <c r="M953" i="1"/>
  <c r="Q952" i="1"/>
  <c r="P952" i="1"/>
  <c r="O952" i="1"/>
  <c r="N952" i="1"/>
  <c r="M952" i="1"/>
  <c r="Q951" i="1"/>
  <c r="P951" i="1"/>
  <c r="O951" i="1"/>
  <c r="N951" i="1"/>
  <c r="M951" i="1"/>
  <c r="Q918" i="1"/>
  <c r="P918" i="1"/>
  <c r="O918" i="1"/>
  <c r="N918" i="1"/>
  <c r="M918" i="1"/>
  <c r="Q916" i="1"/>
  <c r="P916" i="1"/>
  <c r="O916" i="1"/>
  <c r="N916" i="1"/>
  <c r="M916" i="1"/>
  <c r="Q917" i="1"/>
  <c r="P917" i="1"/>
  <c r="O917" i="1"/>
  <c r="N917" i="1"/>
  <c r="M917" i="1"/>
  <c r="Q915" i="1"/>
  <c r="P915" i="1"/>
  <c r="O915" i="1"/>
  <c r="N915" i="1"/>
  <c r="M915" i="1"/>
  <c r="Q914" i="1"/>
  <c r="P914" i="1"/>
  <c r="O914" i="1"/>
  <c r="N914" i="1"/>
  <c r="M914" i="1"/>
  <c r="Q912" i="1"/>
  <c r="P912" i="1"/>
  <c r="O912" i="1"/>
  <c r="N912" i="1"/>
  <c r="M912" i="1"/>
  <c r="Q913" i="1"/>
  <c r="P913" i="1"/>
  <c r="O913" i="1"/>
  <c r="N913" i="1"/>
  <c r="M913" i="1"/>
  <c r="Q911" i="1"/>
  <c r="P911" i="1"/>
  <c r="O911" i="1"/>
  <c r="N911" i="1"/>
  <c r="M911" i="1"/>
  <c r="Q910" i="1"/>
  <c r="P910" i="1"/>
  <c r="O910" i="1"/>
  <c r="N910" i="1"/>
  <c r="M910" i="1"/>
  <c r="Q908" i="1"/>
  <c r="P908" i="1"/>
  <c r="O908" i="1"/>
  <c r="N908" i="1"/>
  <c r="M908" i="1"/>
  <c r="Q909" i="1"/>
  <c r="P909" i="1"/>
  <c r="O909" i="1"/>
  <c r="N909" i="1"/>
  <c r="M909" i="1"/>
  <c r="Q907" i="1"/>
  <c r="P907" i="1"/>
  <c r="O907" i="1"/>
  <c r="N907" i="1"/>
  <c r="M907" i="1"/>
  <c r="Q906" i="1"/>
  <c r="P906" i="1"/>
  <c r="O906" i="1"/>
  <c r="N906" i="1"/>
  <c r="M906" i="1"/>
  <c r="Q905" i="1"/>
  <c r="P905" i="1"/>
  <c r="O905" i="1"/>
  <c r="N905" i="1"/>
  <c r="M905" i="1"/>
  <c r="Q904" i="1"/>
  <c r="P904" i="1"/>
  <c r="O904" i="1"/>
  <c r="N904" i="1"/>
  <c r="M904" i="1"/>
  <c r="Q903" i="1"/>
  <c r="P903" i="1"/>
  <c r="O903" i="1"/>
  <c r="N903" i="1"/>
  <c r="M903" i="1"/>
  <c r="Q934" i="1"/>
  <c r="P934" i="1"/>
  <c r="O934" i="1"/>
  <c r="N934" i="1"/>
  <c r="M934" i="1"/>
  <c r="Q932" i="1"/>
  <c r="P932" i="1"/>
  <c r="O932" i="1"/>
  <c r="N932" i="1"/>
  <c r="M932" i="1"/>
  <c r="Q933" i="1"/>
  <c r="P933" i="1"/>
  <c r="O933" i="1"/>
  <c r="N933" i="1"/>
  <c r="M933" i="1"/>
  <c r="Q931" i="1"/>
  <c r="P931" i="1"/>
  <c r="O931" i="1"/>
  <c r="N931" i="1"/>
  <c r="M931" i="1"/>
  <c r="Q930" i="1"/>
  <c r="P930" i="1"/>
  <c r="O930" i="1"/>
  <c r="N930" i="1"/>
  <c r="M930" i="1"/>
  <c r="Q928" i="1"/>
  <c r="P928" i="1"/>
  <c r="O928" i="1"/>
  <c r="N928" i="1"/>
  <c r="M928" i="1"/>
  <c r="Q929" i="1"/>
  <c r="P929" i="1"/>
  <c r="O929" i="1"/>
  <c r="N929" i="1"/>
  <c r="M929" i="1"/>
  <c r="Q927" i="1"/>
  <c r="P927" i="1"/>
  <c r="O927" i="1"/>
  <c r="N927" i="1"/>
  <c r="M927" i="1"/>
  <c r="Q926" i="1"/>
  <c r="P926" i="1"/>
  <c r="O926" i="1"/>
  <c r="N926" i="1"/>
  <c r="M926" i="1"/>
  <c r="Q924" i="1"/>
  <c r="P924" i="1"/>
  <c r="O924" i="1"/>
  <c r="N924" i="1"/>
  <c r="M924" i="1"/>
  <c r="Q925" i="1"/>
  <c r="P925" i="1"/>
  <c r="O925" i="1"/>
  <c r="N925" i="1"/>
  <c r="M925" i="1"/>
  <c r="Q923" i="1"/>
  <c r="P923" i="1"/>
  <c r="O923" i="1"/>
  <c r="N923" i="1"/>
  <c r="M923" i="1"/>
  <c r="Q922" i="1"/>
  <c r="P922" i="1"/>
  <c r="O922" i="1"/>
  <c r="N922" i="1"/>
  <c r="M922" i="1"/>
  <c r="Q921" i="1"/>
  <c r="P921" i="1"/>
  <c r="O921" i="1"/>
  <c r="N921" i="1"/>
  <c r="M921" i="1"/>
  <c r="Q920" i="1"/>
  <c r="P920" i="1"/>
  <c r="O920" i="1"/>
  <c r="N920" i="1"/>
  <c r="M920" i="1"/>
  <c r="Q919" i="1"/>
  <c r="P919" i="1"/>
  <c r="O919" i="1"/>
  <c r="N919" i="1"/>
  <c r="M919" i="1"/>
  <c r="Q902" i="1"/>
  <c r="P902" i="1"/>
  <c r="O902" i="1"/>
  <c r="N902" i="1"/>
  <c r="M902" i="1"/>
  <c r="Q900" i="1"/>
  <c r="P900" i="1"/>
  <c r="O900" i="1"/>
  <c r="N900" i="1"/>
  <c r="M900" i="1"/>
  <c r="Q901" i="1"/>
  <c r="P901" i="1"/>
  <c r="O901" i="1"/>
  <c r="N901" i="1"/>
  <c r="M901" i="1"/>
  <c r="Q899" i="1"/>
  <c r="P899" i="1"/>
  <c r="O899" i="1"/>
  <c r="N899" i="1"/>
  <c r="M899" i="1"/>
  <c r="Q898" i="1"/>
  <c r="P898" i="1"/>
  <c r="O898" i="1"/>
  <c r="N898" i="1"/>
  <c r="M898" i="1"/>
  <c r="Q896" i="1"/>
  <c r="P896" i="1"/>
  <c r="O896" i="1"/>
  <c r="N896" i="1"/>
  <c r="M896" i="1"/>
  <c r="Q897" i="1"/>
  <c r="P897" i="1"/>
  <c r="O897" i="1"/>
  <c r="N897" i="1"/>
  <c r="M897" i="1"/>
  <c r="Q895" i="1"/>
  <c r="P895" i="1"/>
  <c r="O895" i="1"/>
  <c r="N895" i="1"/>
  <c r="M895" i="1"/>
  <c r="Q894" i="1"/>
  <c r="P894" i="1"/>
  <c r="O894" i="1"/>
  <c r="N894" i="1"/>
  <c r="M894" i="1"/>
  <c r="Q892" i="1"/>
  <c r="P892" i="1"/>
  <c r="O892" i="1"/>
  <c r="N892" i="1"/>
  <c r="M892" i="1"/>
  <c r="Q893" i="1"/>
  <c r="P893" i="1"/>
  <c r="O893" i="1"/>
  <c r="N893" i="1"/>
  <c r="M893" i="1"/>
  <c r="Q891" i="1"/>
  <c r="P891" i="1"/>
  <c r="O891" i="1"/>
  <c r="N891" i="1"/>
  <c r="M891" i="1"/>
  <c r="Q890" i="1"/>
  <c r="P890" i="1"/>
  <c r="O890" i="1"/>
  <c r="N890" i="1"/>
  <c r="M890" i="1"/>
  <c r="Q889" i="1"/>
  <c r="P889" i="1"/>
  <c r="O889" i="1"/>
  <c r="N889" i="1"/>
  <c r="M889" i="1"/>
  <c r="Q888" i="1"/>
  <c r="P888" i="1"/>
  <c r="O888" i="1"/>
  <c r="N888" i="1"/>
  <c r="M888" i="1"/>
  <c r="Q887" i="1"/>
  <c r="P887" i="1"/>
  <c r="O887" i="1"/>
  <c r="N887" i="1"/>
  <c r="M887" i="1"/>
  <c r="Q886" i="1"/>
  <c r="P886" i="1"/>
  <c r="O886" i="1"/>
  <c r="N886" i="1"/>
  <c r="M886" i="1"/>
  <c r="Q884" i="1"/>
  <c r="P884" i="1"/>
  <c r="O884" i="1"/>
  <c r="N884" i="1"/>
  <c r="M884" i="1"/>
  <c r="Q885" i="1"/>
  <c r="P885" i="1"/>
  <c r="O885" i="1"/>
  <c r="N885" i="1"/>
  <c r="M885" i="1"/>
  <c r="Q883" i="1"/>
  <c r="P883" i="1"/>
  <c r="O883" i="1"/>
  <c r="N883" i="1"/>
  <c r="M883" i="1"/>
  <c r="Q882" i="1"/>
  <c r="P882" i="1"/>
  <c r="O882" i="1"/>
  <c r="N882" i="1"/>
  <c r="M882" i="1"/>
  <c r="Q880" i="1"/>
  <c r="P880" i="1"/>
  <c r="O880" i="1"/>
  <c r="N880" i="1"/>
  <c r="M880" i="1"/>
  <c r="Q881" i="1"/>
  <c r="P881" i="1"/>
  <c r="O881" i="1"/>
  <c r="N881" i="1"/>
  <c r="M881" i="1"/>
  <c r="Q879" i="1"/>
  <c r="P879" i="1"/>
  <c r="O879" i="1"/>
  <c r="N879" i="1"/>
  <c r="M879" i="1"/>
  <c r="Q878" i="1"/>
  <c r="P878" i="1"/>
  <c r="O878" i="1"/>
  <c r="N878" i="1"/>
  <c r="M878" i="1"/>
  <c r="Q876" i="1"/>
  <c r="P876" i="1"/>
  <c r="O876" i="1"/>
  <c r="N876" i="1"/>
  <c r="M876" i="1"/>
  <c r="Q877" i="1"/>
  <c r="P877" i="1"/>
  <c r="O877" i="1"/>
  <c r="N877" i="1"/>
  <c r="M877" i="1"/>
  <c r="Q875" i="1"/>
  <c r="P875" i="1"/>
  <c r="O875" i="1"/>
  <c r="N875" i="1"/>
  <c r="M875" i="1"/>
  <c r="Q874" i="1"/>
  <c r="P874" i="1"/>
  <c r="O874" i="1"/>
  <c r="N874" i="1"/>
  <c r="M874" i="1"/>
  <c r="Q873" i="1"/>
  <c r="P873" i="1"/>
  <c r="O873" i="1"/>
  <c r="N873" i="1"/>
  <c r="M873" i="1"/>
  <c r="Q872" i="1"/>
  <c r="P872" i="1"/>
  <c r="O872" i="1"/>
  <c r="N872" i="1"/>
  <c r="M872" i="1"/>
  <c r="Q871" i="1"/>
  <c r="P871" i="1"/>
  <c r="O871" i="1"/>
  <c r="N871" i="1"/>
  <c r="M871" i="1"/>
  <c r="Q839" i="1"/>
  <c r="Q854" i="1"/>
  <c r="P854" i="1"/>
  <c r="O854" i="1"/>
  <c r="N854" i="1"/>
  <c r="M854" i="1"/>
  <c r="Q852" i="1"/>
  <c r="P852" i="1"/>
  <c r="O852" i="1"/>
  <c r="N852" i="1"/>
  <c r="M852" i="1"/>
  <c r="Q853" i="1"/>
  <c r="P853" i="1"/>
  <c r="O853" i="1"/>
  <c r="N853" i="1"/>
  <c r="M853" i="1"/>
  <c r="Q851" i="1"/>
  <c r="P851" i="1"/>
  <c r="O851" i="1"/>
  <c r="N851" i="1"/>
  <c r="M851" i="1"/>
  <c r="Q850" i="1"/>
  <c r="P850" i="1"/>
  <c r="O850" i="1"/>
  <c r="N850" i="1"/>
  <c r="M850" i="1"/>
  <c r="Q848" i="1"/>
  <c r="P848" i="1"/>
  <c r="O848" i="1"/>
  <c r="N848" i="1"/>
  <c r="M848" i="1"/>
  <c r="Q849" i="1"/>
  <c r="P849" i="1"/>
  <c r="O849" i="1"/>
  <c r="N849" i="1"/>
  <c r="M849" i="1"/>
  <c r="Q847" i="1"/>
  <c r="P847" i="1"/>
  <c r="O847" i="1"/>
  <c r="N847" i="1"/>
  <c r="M847" i="1"/>
  <c r="Q846" i="1"/>
  <c r="P846" i="1"/>
  <c r="O846" i="1"/>
  <c r="N846" i="1"/>
  <c r="M846" i="1"/>
  <c r="Q844" i="1"/>
  <c r="P844" i="1"/>
  <c r="O844" i="1"/>
  <c r="N844" i="1"/>
  <c r="M844" i="1"/>
  <c r="Q845" i="1"/>
  <c r="P845" i="1"/>
  <c r="O845" i="1"/>
  <c r="N845" i="1"/>
  <c r="M845" i="1"/>
  <c r="Q843" i="1"/>
  <c r="P843" i="1"/>
  <c r="O843" i="1"/>
  <c r="N843" i="1"/>
  <c r="M843" i="1"/>
  <c r="Q842" i="1"/>
  <c r="P842" i="1"/>
  <c r="O842" i="1"/>
  <c r="N842" i="1"/>
  <c r="M842" i="1"/>
  <c r="Q841" i="1"/>
  <c r="P841" i="1"/>
  <c r="O841" i="1"/>
  <c r="N841" i="1"/>
  <c r="M841" i="1"/>
  <c r="Q840" i="1"/>
  <c r="P840" i="1"/>
  <c r="O840" i="1"/>
  <c r="N840" i="1"/>
  <c r="M840" i="1"/>
  <c r="P839" i="1"/>
  <c r="O839" i="1"/>
  <c r="N839" i="1"/>
  <c r="M839" i="1"/>
  <c r="Q838" i="1"/>
  <c r="P838" i="1"/>
  <c r="O838" i="1"/>
  <c r="N838" i="1"/>
  <c r="M838" i="1"/>
  <c r="Q836" i="1"/>
  <c r="P836" i="1"/>
  <c r="O836" i="1"/>
  <c r="N836" i="1"/>
  <c r="M836" i="1"/>
  <c r="Q837" i="1"/>
  <c r="P837" i="1"/>
  <c r="O837" i="1"/>
  <c r="N837" i="1"/>
  <c r="M837" i="1"/>
  <c r="Q835" i="1"/>
  <c r="P835" i="1"/>
  <c r="O835" i="1"/>
  <c r="N835" i="1"/>
  <c r="M835" i="1"/>
  <c r="Q834" i="1"/>
  <c r="P834" i="1"/>
  <c r="O834" i="1"/>
  <c r="N834" i="1"/>
  <c r="M834" i="1"/>
  <c r="Q832" i="1"/>
  <c r="P832" i="1"/>
  <c r="O832" i="1"/>
  <c r="N832" i="1"/>
  <c r="M832" i="1"/>
  <c r="Q833" i="1"/>
  <c r="P833" i="1"/>
  <c r="O833" i="1"/>
  <c r="N833" i="1"/>
  <c r="M833" i="1"/>
  <c r="Q831" i="1"/>
  <c r="P831" i="1"/>
  <c r="O831" i="1"/>
  <c r="N831" i="1"/>
  <c r="M831" i="1"/>
  <c r="Q829" i="1"/>
  <c r="P829" i="1"/>
  <c r="O829" i="1"/>
  <c r="N829" i="1"/>
  <c r="M829" i="1"/>
  <c r="Q830" i="1"/>
  <c r="P830" i="1"/>
  <c r="O830" i="1"/>
  <c r="N830" i="1"/>
  <c r="M830" i="1"/>
  <c r="Q828" i="1"/>
  <c r="P828" i="1"/>
  <c r="O828" i="1"/>
  <c r="N828" i="1"/>
  <c r="M828" i="1"/>
  <c r="Q827" i="1"/>
  <c r="P827" i="1"/>
  <c r="O827" i="1"/>
  <c r="N827" i="1"/>
  <c r="M827" i="1"/>
  <c r="Q826" i="1"/>
  <c r="P826" i="1"/>
  <c r="O826" i="1"/>
  <c r="N826" i="1"/>
  <c r="M826" i="1"/>
  <c r="Q825" i="1"/>
  <c r="P825" i="1"/>
  <c r="O825" i="1"/>
  <c r="N825" i="1"/>
  <c r="M825" i="1"/>
  <c r="Q824" i="1"/>
  <c r="P824" i="1"/>
  <c r="O824" i="1"/>
  <c r="N824" i="1"/>
  <c r="M824" i="1"/>
  <c r="Q823" i="1"/>
  <c r="P823" i="1"/>
  <c r="O823" i="1"/>
  <c r="N823" i="1"/>
  <c r="M823" i="1"/>
  <c r="Q821" i="1"/>
  <c r="P821" i="1"/>
  <c r="O821" i="1"/>
  <c r="N821" i="1"/>
  <c r="M821" i="1"/>
  <c r="Q822" i="1"/>
  <c r="P822" i="1"/>
  <c r="O822" i="1"/>
  <c r="N822" i="1"/>
  <c r="M822" i="1"/>
  <c r="Q820" i="1"/>
  <c r="P820" i="1"/>
  <c r="O820" i="1"/>
  <c r="N820" i="1"/>
  <c r="M820" i="1"/>
  <c r="Q819" i="1"/>
  <c r="P819" i="1"/>
  <c r="O819" i="1"/>
  <c r="N819" i="1"/>
  <c r="M819" i="1"/>
  <c r="Q817" i="1"/>
  <c r="P817" i="1"/>
  <c r="O817" i="1"/>
  <c r="N817" i="1"/>
  <c r="M817" i="1"/>
  <c r="Q818" i="1"/>
  <c r="P818" i="1"/>
  <c r="O818" i="1"/>
  <c r="N818" i="1"/>
  <c r="M818" i="1"/>
  <c r="Q816" i="1"/>
  <c r="P816" i="1"/>
  <c r="O816" i="1"/>
  <c r="N816" i="1"/>
  <c r="M816" i="1"/>
  <c r="Q815" i="1"/>
  <c r="P815" i="1"/>
  <c r="O815" i="1"/>
  <c r="N815" i="1"/>
  <c r="M815" i="1"/>
  <c r="Q813" i="1"/>
  <c r="P813" i="1"/>
  <c r="O813" i="1"/>
  <c r="N813" i="1"/>
  <c r="M813" i="1"/>
  <c r="Q814" i="1"/>
  <c r="P814" i="1"/>
  <c r="O814" i="1"/>
  <c r="N814" i="1"/>
  <c r="M814" i="1"/>
  <c r="Q812" i="1"/>
  <c r="P812" i="1"/>
  <c r="O812" i="1"/>
  <c r="N812" i="1"/>
  <c r="M812" i="1"/>
  <c r="Q811" i="1"/>
  <c r="P811" i="1"/>
  <c r="O811" i="1"/>
  <c r="N811" i="1"/>
  <c r="M811" i="1"/>
  <c r="Q810" i="1"/>
  <c r="P810" i="1"/>
  <c r="O810" i="1"/>
  <c r="N810" i="1"/>
  <c r="M810" i="1"/>
  <c r="Q809" i="1"/>
  <c r="P809" i="1"/>
  <c r="O809" i="1"/>
  <c r="N809" i="1"/>
  <c r="M809" i="1"/>
  <c r="Q808" i="1"/>
  <c r="P808" i="1"/>
  <c r="O808" i="1"/>
  <c r="N808" i="1"/>
  <c r="M808" i="1"/>
  <c r="Q807" i="1"/>
  <c r="P807" i="1"/>
  <c r="O807" i="1"/>
  <c r="N807" i="1"/>
  <c r="M807" i="1"/>
  <c r="Q805" i="1"/>
  <c r="P805" i="1"/>
  <c r="O805" i="1"/>
  <c r="N805" i="1"/>
  <c r="M805" i="1"/>
  <c r="Q806" i="1"/>
  <c r="P806" i="1"/>
  <c r="O806" i="1"/>
  <c r="N806" i="1"/>
  <c r="M806" i="1"/>
  <c r="Q804" i="1"/>
  <c r="P804" i="1"/>
  <c r="O804" i="1"/>
  <c r="N804" i="1"/>
  <c r="M804" i="1"/>
  <c r="Q803" i="1"/>
  <c r="P803" i="1"/>
  <c r="O803" i="1"/>
  <c r="N803" i="1"/>
  <c r="M803" i="1"/>
  <c r="Q801" i="1"/>
  <c r="P801" i="1"/>
  <c r="O801" i="1"/>
  <c r="N801" i="1"/>
  <c r="M801" i="1"/>
  <c r="Q802" i="1"/>
  <c r="P802" i="1"/>
  <c r="O802" i="1"/>
  <c r="N802" i="1"/>
  <c r="M802" i="1"/>
  <c r="Q800" i="1"/>
  <c r="P800" i="1"/>
  <c r="O800" i="1"/>
  <c r="N800" i="1"/>
  <c r="M800" i="1"/>
  <c r="Q799" i="1"/>
  <c r="P799" i="1"/>
  <c r="O799" i="1"/>
  <c r="N799" i="1"/>
  <c r="M799" i="1"/>
  <c r="Q797" i="1"/>
  <c r="P797" i="1"/>
  <c r="O797" i="1"/>
  <c r="N797" i="1"/>
  <c r="M797" i="1"/>
  <c r="Q798" i="1"/>
  <c r="P798" i="1"/>
  <c r="O798" i="1"/>
  <c r="N798" i="1"/>
  <c r="M798" i="1"/>
  <c r="Q796" i="1"/>
  <c r="P796" i="1"/>
  <c r="O796" i="1"/>
  <c r="N796" i="1"/>
  <c r="M796" i="1"/>
  <c r="Q795" i="1"/>
  <c r="P795" i="1"/>
  <c r="O795" i="1"/>
  <c r="N795" i="1"/>
  <c r="M795" i="1"/>
  <c r="Q794" i="1"/>
  <c r="P794" i="1"/>
  <c r="O794" i="1"/>
  <c r="N794" i="1"/>
  <c r="M794" i="1"/>
  <c r="Q793" i="1"/>
  <c r="P793" i="1"/>
  <c r="O793" i="1"/>
  <c r="N793" i="1"/>
  <c r="M793" i="1"/>
  <c r="Q792" i="1"/>
  <c r="P792" i="1"/>
  <c r="O792" i="1"/>
  <c r="N792" i="1"/>
  <c r="M792" i="1"/>
  <c r="Q791" i="1"/>
  <c r="P791" i="1"/>
  <c r="O791" i="1"/>
  <c r="N791" i="1"/>
  <c r="M791" i="1"/>
  <c r="Q789" i="1"/>
  <c r="P789" i="1"/>
  <c r="O789" i="1"/>
  <c r="N789" i="1"/>
  <c r="M789" i="1"/>
  <c r="Q790" i="1"/>
  <c r="P790" i="1"/>
  <c r="O790" i="1"/>
  <c r="N790" i="1"/>
  <c r="M790" i="1"/>
  <c r="Q788" i="1"/>
  <c r="P788" i="1"/>
  <c r="O788" i="1"/>
  <c r="N788" i="1"/>
  <c r="M788" i="1"/>
  <c r="Q787" i="1"/>
  <c r="P787" i="1"/>
  <c r="O787" i="1"/>
  <c r="N787" i="1"/>
  <c r="M787" i="1"/>
  <c r="Q785" i="1"/>
  <c r="P785" i="1"/>
  <c r="O785" i="1"/>
  <c r="N785" i="1"/>
  <c r="M785" i="1"/>
  <c r="Q786" i="1"/>
  <c r="P786" i="1"/>
  <c r="O786" i="1"/>
  <c r="N786" i="1"/>
  <c r="M786" i="1"/>
  <c r="Q784" i="1"/>
  <c r="P784" i="1"/>
  <c r="O784" i="1"/>
  <c r="N784" i="1"/>
  <c r="M784" i="1"/>
  <c r="Q783" i="1"/>
  <c r="P783" i="1"/>
  <c r="O783" i="1"/>
  <c r="N783" i="1"/>
  <c r="M783" i="1"/>
  <c r="Q781" i="1"/>
  <c r="P781" i="1"/>
  <c r="O781" i="1"/>
  <c r="N781" i="1"/>
  <c r="M781" i="1"/>
  <c r="Q782" i="1"/>
  <c r="P782" i="1"/>
  <c r="O782" i="1"/>
  <c r="N782" i="1"/>
  <c r="M782" i="1"/>
  <c r="Q780" i="1"/>
  <c r="P780" i="1"/>
  <c r="O780" i="1"/>
  <c r="N780" i="1"/>
  <c r="M780" i="1"/>
  <c r="Q779" i="1"/>
  <c r="P779" i="1"/>
  <c r="O779" i="1"/>
  <c r="N779" i="1"/>
  <c r="M779" i="1"/>
  <c r="Q778" i="1"/>
  <c r="P778" i="1"/>
  <c r="O778" i="1"/>
  <c r="N778" i="1"/>
  <c r="M778" i="1"/>
  <c r="Q777" i="1"/>
  <c r="P777" i="1"/>
  <c r="O777" i="1"/>
  <c r="N777" i="1"/>
  <c r="M777" i="1"/>
  <c r="Q776" i="1"/>
  <c r="P776" i="1"/>
  <c r="O776" i="1"/>
  <c r="N776" i="1"/>
  <c r="M776" i="1"/>
  <c r="Q775" i="1"/>
  <c r="P775" i="1"/>
  <c r="O775" i="1"/>
  <c r="N775" i="1"/>
  <c r="M775" i="1"/>
  <c r="Q773" i="1"/>
  <c r="P773" i="1"/>
  <c r="O773" i="1"/>
  <c r="N773" i="1"/>
  <c r="M773" i="1"/>
  <c r="Q774" i="1"/>
  <c r="P774" i="1"/>
  <c r="O774" i="1"/>
  <c r="N774" i="1"/>
  <c r="M774" i="1"/>
  <c r="Q772" i="1"/>
  <c r="P772" i="1"/>
  <c r="O772" i="1"/>
  <c r="N772" i="1"/>
  <c r="M772" i="1"/>
  <c r="Q771" i="1"/>
  <c r="P771" i="1"/>
  <c r="O771" i="1"/>
  <c r="N771" i="1"/>
  <c r="M771" i="1"/>
  <c r="Q769" i="1"/>
  <c r="P769" i="1"/>
  <c r="O769" i="1"/>
  <c r="N769" i="1"/>
  <c r="M769" i="1"/>
  <c r="Q770" i="1"/>
  <c r="P770" i="1"/>
  <c r="O770" i="1"/>
  <c r="N770" i="1"/>
  <c r="M770" i="1"/>
  <c r="Q768" i="1"/>
  <c r="P768" i="1"/>
  <c r="O768" i="1"/>
  <c r="N768" i="1"/>
  <c r="M768" i="1"/>
  <c r="Q767" i="1"/>
  <c r="P767" i="1"/>
  <c r="O767" i="1"/>
  <c r="N767" i="1"/>
  <c r="M767" i="1"/>
  <c r="Q765" i="1"/>
  <c r="P765" i="1"/>
  <c r="O765" i="1"/>
  <c r="N765" i="1"/>
  <c r="M765" i="1"/>
  <c r="Q766" i="1"/>
  <c r="P766" i="1"/>
  <c r="O766" i="1"/>
  <c r="N766" i="1"/>
  <c r="M766" i="1"/>
  <c r="Q764" i="1"/>
  <c r="P764" i="1"/>
  <c r="O764" i="1"/>
  <c r="N764" i="1"/>
  <c r="M764" i="1"/>
  <c r="Q763" i="1"/>
  <c r="P763" i="1"/>
  <c r="O763" i="1"/>
  <c r="N763" i="1"/>
  <c r="M763" i="1"/>
  <c r="Q762" i="1"/>
  <c r="P762" i="1"/>
  <c r="O762" i="1"/>
  <c r="N762" i="1"/>
  <c r="M762" i="1"/>
  <c r="Q761" i="1"/>
  <c r="P761" i="1"/>
  <c r="O761" i="1"/>
  <c r="N761" i="1"/>
  <c r="M761" i="1"/>
  <c r="Q760" i="1"/>
  <c r="P760" i="1"/>
  <c r="O760" i="1"/>
  <c r="N760" i="1"/>
  <c r="M760" i="1"/>
  <c r="Q499" i="2"/>
  <c r="P499" i="2"/>
  <c r="O499" i="2"/>
  <c r="N499" i="2"/>
  <c r="M499" i="2"/>
  <c r="Q497" i="2"/>
  <c r="P497" i="2"/>
  <c r="O497" i="2"/>
  <c r="N497" i="2"/>
  <c r="M497" i="2"/>
  <c r="Q498" i="2"/>
  <c r="P498" i="2"/>
  <c r="O498" i="2"/>
  <c r="N498" i="2"/>
  <c r="M498" i="2"/>
  <c r="Q496" i="2"/>
  <c r="P496" i="2"/>
  <c r="O496" i="2"/>
  <c r="N496" i="2"/>
  <c r="M496" i="2"/>
  <c r="Q495" i="2"/>
  <c r="P495" i="2"/>
  <c r="O495" i="2"/>
  <c r="N495" i="2"/>
  <c r="M495" i="2"/>
  <c r="Q493" i="2"/>
  <c r="P493" i="2"/>
  <c r="O493" i="2"/>
  <c r="N493" i="2"/>
  <c r="M493" i="2"/>
  <c r="Q494" i="2"/>
  <c r="P494" i="2"/>
  <c r="O494" i="2"/>
  <c r="N494" i="2"/>
  <c r="M494" i="2"/>
  <c r="Q492" i="2"/>
  <c r="P492" i="2"/>
  <c r="O492" i="2"/>
  <c r="N492" i="2"/>
  <c r="M492" i="2"/>
  <c r="Q491" i="2"/>
  <c r="P491" i="2"/>
  <c r="O491" i="2"/>
  <c r="N491" i="2"/>
  <c r="M491" i="2"/>
  <c r="Q489" i="2"/>
  <c r="P489" i="2"/>
  <c r="O489" i="2"/>
  <c r="N489" i="2"/>
  <c r="M489" i="2"/>
  <c r="Q490" i="2"/>
  <c r="P490" i="2"/>
  <c r="O490" i="2"/>
  <c r="N490" i="2"/>
  <c r="M490" i="2"/>
  <c r="Q488" i="2"/>
  <c r="P488" i="2"/>
  <c r="O488" i="2"/>
  <c r="N488" i="2"/>
  <c r="M488" i="2"/>
  <c r="Q487" i="2"/>
  <c r="P487" i="2"/>
  <c r="O487" i="2"/>
  <c r="N487" i="2"/>
  <c r="M487" i="2"/>
  <c r="Q486" i="2"/>
  <c r="P486" i="2"/>
  <c r="O486" i="2"/>
  <c r="N486" i="2"/>
  <c r="M486" i="2"/>
  <c r="Q759" i="1"/>
  <c r="P759" i="1"/>
  <c r="O759" i="1"/>
  <c r="N759" i="1"/>
  <c r="M759" i="1"/>
  <c r="Q757" i="1"/>
  <c r="P757" i="1"/>
  <c r="O757" i="1"/>
  <c r="N757" i="1"/>
  <c r="M757" i="1"/>
  <c r="Q758" i="1"/>
  <c r="P758" i="1"/>
  <c r="O758" i="1"/>
  <c r="N758" i="1"/>
  <c r="M758" i="1"/>
  <c r="Q756" i="1"/>
  <c r="P756" i="1"/>
  <c r="O756" i="1"/>
  <c r="N756" i="1"/>
  <c r="M756" i="1"/>
  <c r="Q755" i="1"/>
  <c r="P755" i="1"/>
  <c r="O755" i="1"/>
  <c r="N755" i="1"/>
  <c r="M755" i="1"/>
  <c r="Q753" i="1"/>
  <c r="P753" i="1"/>
  <c r="O753" i="1"/>
  <c r="N753" i="1"/>
  <c r="M753" i="1"/>
  <c r="Q754" i="1"/>
  <c r="P754" i="1"/>
  <c r="O754" i="1"/>
  <c r="N754" i="1"/>
  <c r="M754" i="1"/>
  <c r="Q752" i="1"/>
  <c r="P752" i="1"/>
  <c r="O752" i="1"/>
  <c r="N752" i="1"/>
  <c r="M752" i="1"/>
  <c r="Q751" i="1"/>
  <c r="P751" i="1"/>
  <c r="O751" i="1"/>
  <c r="N751" i="1"/>
  <c r="M751" i="1"/>
  <c r="Q749" i="1"/>
  <c r="P749" i="1"/>
  <c r="O749" i="1"/>
  <c r="N749" i="1"/>
  <c r="M749" i="1"/>
  <c r="Q750" i="1"/>
  <c r="P750" i="1"/>
  <c r="O750" i="1"/>
  <c r="N750" i="1"/>
  <c r="M750" i="1"/>
  <c r="Q748" i="1"/>
  <c r="P748" i="1"/>
  <c r="O748" i="1"/>
  <c r="N748" i="1"/>
  <c r="M748" i="1"/>
  <c r="Q747" i="1"/>
  <c r="P747" i="1"/>
  <c r="O747" i="1"/>
  <c r="N747" i="1"/>
  <c r="M747" i="1"/>
  <c r="Q746" i="1"/>
  <c r="P746" i="1"/>
  <c r="O746" i="1"/>
  <c r="N746" i="1"/>
  <c r="M746" i="1"/>
  <c r="Q745" i="1"/>
  <c r="P745" i="1"/>
  <c r="O745" i="1"/>
  <c r="N745" i="1"/>
  <c r="M745" i="1"/>
  <c r="Q744" i="1"/>
  <c r="P744" i="1"/>
  <c r="O744" i="1"/>
  <c r="N744" i="1"/>
  <c r="M744" i="1"/>
  <c r="Q743" i="1"/>
  <c r="P743" i="1"/>
  <c r="O743" i="1"/>
  <c r="N743" i="1"/>
  <c r="M743" i="1"/>
  <c r="Q741" i="1"/>
  <c r="P741" i="1"/>
  <c r="O741" i="1"/>
  <c r="N741" i="1"/>
  <c r="M741" i="1"/>
  <c r="Q742" i="1"/>
  <c r="P742" i="1"/>
  <c r="O742" i="1"/>
  <c r="N742" i="1"/>
  <c r="M742" i="1"/>
  <c r="Q740" i="1"/>
  <c r="P740" i="1"/>
  <c r="O740" i="1"/>
  <c r="N740" i="1"/>
  <c r="M740" i="1"/>
  <c r="Q739" i="1"/>
  <c r="P739" i="1"/>
  <c r="O739" i="1"/>
  <c r="N739" i="1"/>
  <c r="M739" i="1"/>
  <c r="Q737" i="1"/>
  <c r="P737" i="1"/>
  <c r="O737" i="1"/>
  <c r="N737" i="1"/>
  <c r="M737" i="1"/>
  <c r="Q738" i="1"/>
  <c r="P738" i="1"/>
  <c r="O738" i="1"/>
  <c r="N738" i="1"/>
  <c r="M738" i="1"/>
  <c r="Q736" i="1"/>
  <c r="P736" i="1"/>
  <c r="O736" i="1"/>
  <c r="N736" i="1"/>
  <c r="M736" i="1"/>
  <c r="Q735" i="1"/>
  <c r="P735" i="1"/>
  <c r="O735" i="1"/>
  <c r="N735" i="1"/>
  <c r="M735" i="1"/>
  <c r="Q733" i="1"/>
  <c r="P733" i="1"/>
  <c r="O733" i="1"/>
  <c r="N733" i="1"/>
  <c r="M733" i="1"/>
  <c r="Q734" i="1"/>
  <c r="P734" i="1"/>
  <c r="O734" i="1"/>
  <c r="N734" i="1"/>
  <c r="M734" i="1"/>
  <c r="Q732" i="1"/>
  <c r="P732" i="1"/>
  <c r="O732" i="1"/>
  <c r="N732" i="1"/>
  <c r="M732" i="1"/>
  <c r="Q731" i="1"/>
  <c r="P731" i="1"/>
  <c r="O731" i="1"/>
  <c r="N731" i="1"/>
  <c r="M731" i="1"/>
  <c r="Q730" i="1"/>
  <c r="P730" i="1"/>
  <c r="O730" i="1"/>
  <c r="N730" i="1"/>
  <c r="M730" i="1"/>
  <c r="Q729" i="1"/>
  <c r="P729" i="1"/>
  <c r="O729" i="1"/>
  <c r="N729" i="1"/>
  <c r="M729" i="1"/>
  <c r="Q728" i="1"/>
  <c r="P728" i="1"/>
  <c r="O728" i="1"/>
  <c r="N728" i="1"/>
  <c r="M728" i="1"/>
  <c r="Q727" i="1"/>
  <c r="P727" i="1"/>
  <c r="O727" i="1"/>
  <c r="N727" i="1"/>
  <c r="M727" i="1"/>
  <c r="Q725" i="1"/>
  <c r="P725" i="1"/>
  <c r="O725" i="1"/>
  <c r="N725" i="1"/>
  <c r="M725" i="1"/>
  <c r="Q726" i="1"/>
  <c r="P726" i="1"/>
  <c r="O726" i="1"/>
  <c r="N726" i="1"/>
  <c r="M726" i="1"/>
  <c r="Q724" i="1"/>
  <c r="P724" i="1"/>
  <c r="O724" i="1"/>
  <c r="N724" i="1"/>
  <c r="M724" i="1"/>
  <c r="Q723" i="1"/>
  <c r="P723" i="1"/>
  <c r="O723" i="1"/>
  <c r="N723" i="1"/>
  <c r="M723" i="1"/>
  <c r="Q721" i="1"/>
  <c r="P721" i="1"/>
  <c r="O721" i="1"/>
  <c r="N721" i="1"/>
  <c r="M721" i="1"/>
  <c r="Q722" i="1"/>
  <c r="P722" i="1"/>
  <c r="O722" i="1"/>
  <c r="N722" i="1"/>
  <c r="M722" i="1"/>
  <c r="Q720" i="1"/>
  <c r="P720" i="1"/>
  <c r="O720" i="1"/>
  <c r="N720" i="1"/>
  <c r="M720" i="1"/>
  <c r="Q719" i="1"/>
  <c r="P719" i="1"/>
  <c r="O719" i="1"/>
  <c r="N719" i="1"/>
  <c r="M719" i="1"/>
  <c r="Q717" i="1"/>
  <c r="P717" i="1"/>
  <c r="O717" i="1"/>
  <c r="N717" i="1"/>
  <c r="M717" i="1"/>
  <c r="Q718" i="1"/>
  <c r="P718" i="1"/>
  <c r="O718" i="1"/>
  <c r="N718" i="1"/>
  <c r="M718" i="1"/>
  <c r="Q716" i="1"/>
  <c r="P716" i="1"/>
  <c r="O716" i="1"/>
  <c r="N716" i="1"/>
  <c r="M716" i="1"/>
  <c r="Q715" i="1"/>
  <c r="P715" i="1"/>
  <c r="O715" i="1"/>
  <c r="N715" i="1"/>
  <c r="M715" i="1"/>
  <c r="Q714" i="1"/>
  <c r="P714" i="1"/>
  <c r="O714" i="1"/>
  <c r="N714" i="1"/>
  <c r="M714" i="1"/>
  <c r="Q713" i="1"/>
  <c r="P713" i="1"/>
  <c r="O713" i="1"/>
  <c r="N713" i="1"/>
  <c r="M713" i="1"/>
  <c r="Q712" i="1"/>
  <c r="P712" i="1"/>
  <c r="O712" i="1"/>
  <c r="N712" i="1"/>
  <c r="M712" i="1"/>
  <c r="Q485" i="2"/>
  <c r="P485" i="2"/>
  <c r="O485" i="2"/>
  <c r="N485" i="2"/>
  <c r="M485" i="2"/>
  <c r="Q483" i="2"/>
  <c r="P483" i="2"/>
  <c r="O483" i="2"/>
  <c r="N483" i="2"/>
  <c r="M483" i="2"/>
  <c r="Q484" i="2"/>
  <c r="P484" i="2"/>
  <c r="O484" i="2"/>
  <c r="N484" i="2"/>
  <c r="M484" i="2"/>
  <c r="Q482" i="2"/>
  <c r="P482" i="2"/>
  <c r="O482" i="2"/>
  <c r="N482" i="2"/>
  <c r="M482" i="2"/>
  <c r="Q481" i="2"/>
  <c r="P481" i="2"/>
  <c r="O481" i="2"/>
  <c r="N481" i="2"/>
  <c r="M481" i="2"/>
  <c r="Q479" i="2"/>
  <c r="P479" i="2"/>
  <c r="O479" i="2"/>
  <c r="N479" i="2"/>
  <c r="M479" i="2"/>
  <c r="Q480" i="2"/>
  <c r="P480" i="2"/>
  <c r="O480" i="2"/>
  <c r="N480" i="2"/>
  <c r="M480" i="2"/>
  <c r="Q478" i="2"/>
  <c r="P478" i="2"/>
  <c r="O478" i="2"/>
  <c r="N478" i="2"/>
  <c r="M478" i="2"/>
  <c r="Q477" i="2"/>
  <c r="P477" i="2"/>
  <c r="O477" i="2"/>
  <c r="N477" i="2"/>
  <c r="M477" i="2"/>
  <c r="Q475" i="2"/>
  <c r="P475" i="2"/>
  <c r="O475" i="2"/>
  <c r="N475" i="2"/>
  <c r="M475" i="2"/>
  <c r="Q476" i="2"/>
  <c r="P476" i="2"/>
  <c r="O476" i="2"/>
  <c r="N476" i="2"/>
  <c r="M476" i="2"/>
  <c r="Q474" i="2"/>
  <c r="P474" i="2"/>
  <c r="O474" i="2"/>
  <c r="N474" i="2"/>
  <c r="M474" i="2"/>
  <c r="Q473" i="2"/>
  <c r="P473" i="2"/>
  <c r="O473" i="2"/>
  <c r="N473" i="2"/>
  <c r="M473" i="2"/>
  <c r="Q472" i="2"/>
  <c r="P472" i="2"/>
  <c r="O472" i="2"/>
  <c r="N472" i="2"/>
  <c r="M472" i="2"/>
  <c r="Q471" i="2"/>
  <c r="P471" i="2"/>
  <c r="O471" i="2"/>
  <c r="N471" i="2"/>
  <c r="M471" i="2"/>
  <c r="Q469" i="2"/>
  <c r="P469" i="2"/>
  <c r="O469" i="2"/>
  <c r="N469" i="2"/>
  <c r="M469" i="2"/>
  <c r="Q470" i="2"/>
  <c r="P470" i="2"/>
  <c r="O470" i="2"/>
  <c r="N470" i="2"/>
  <c r="M470" i="2"/>
  <c r="Q468" i="2"/>
  <c r="P468" i="2"/>
  <c r="O468" i="2"/>
  <c r="N468" i="2"/>
  <c r="M468" i="2"/>
  <c r="Q467" i="2"/>
  <c r="P467" i="2"/>
  <c r="O467" i="2"/>
  <c r="N467" i="2"/>
  <c r="M467" i="2"/>
  <c r="Q465" i="2"/>
  <c r="P465" i="2"/>
  <c r="O465" i="2"/>
  <c r="N465" i="2"/>
  <c r="M465" i="2"/>
  <c r="Q466" i="2"/>
  <c r="P466" i="2"/>
  <c r="O466" i="2"/>
  <c r="N466" i="2"/>
  <c r="M466" i="2"/>
  <c r="Q464" i="2"/>
  <c r="P464" i="2"/>
  <c r="O464" i="2"/>
  <c r="N464" i="2"/>
  <c r="M464" i="2"/>
  <c r="Q463" i="2"/>
  <c r="P463" i="2"/>
  <c r="O463" i="2"/>
  <c r="N463" i="2"/>
  <c r="M463" i="2"/>
  <c r="Q461" i="2"/>
  <c r="P461" i="2"/>
  <c r="O461" i="2"/>
  <c r="N461" i="2"/>
  <c r="M461" i="2"/>
  <c r="Q462" i="2"/>
  <c r="P462" i="2"/>
  <c r="O462" i="2"/>
  <c r="N462" i="2"/>
  <c r="M462" i="2"/>
  <c r="Q460" i="2"/>
  <c r="P460" i="2"/>
  <c r="O460" i="2"/>
  <c r="N460" i="2"/>
  <c r="M460" i="2"/>
  <c r="Q459" i="2"/>
  <c r="P459" i="2"/>
  <c r="O459" i="2"/>
  <c r="N459" i="2"/>
  <c r="M459" i="2"/>
  <c r="Q458" i="2"/>
  <c r="P458" i="2"/>
  <c r="O458" i="2"/>
  <c r="N458" i="2"/>
  <c r="M458" i="2"/>
  <c r="Q457" i="2"/>
  <c r="P457" i="2"/>
  <c r="O457" i="2"/>
  <c r="N457" i="2"/>
  <c r="M457" i="2"/>
  <c r="Q455" i="2"/>
  <c r="P455" i="2"/>
  <c r="O455" i="2"/>
  <c r="N455" i="2"/>
  <c r="M455" i="2"/>
  <c r="Q456" i="2"/>
  <c r="P456" i="2"/>
  <c r="O456" i="2"/>
  <c r="N456" i="2"/>
  <c r="M456" i="2"/>
  <c r="Q454" i="2"/>
  <c r="P454" i="2"/>
  <c r="O454" i="2"/>
  <c r="N454" i="2"/>
  <c r="M454" i="2"/>
  <c r="Q453" i="2"/>
  <c r="P453" i="2"/>
  <c r="O453" i="2"/>
  <c r="N453" i="2"/>
  <c r="M453" i="2"/>
  <c r="Q451" i="2"/>
  <c r="P451" i="2"/>
  <c r="O451" i="2"/>
  <c r="N451" i="2"/>
  <c r="M451" i="2"/>
  <c r="Q452" i="2"/>
  <c r="P452" i="2"/>
  <c r="O452" i="2"/>
  <c r="N452" i="2"/>
  <c r="M452" i="2"/>
  <c r="Q450" i="2"/>
  <c r="P450" i="2"/>
  <c r="O450" i="2"/>
  <c r="N450" i="2"/>
  <c r="M450" i="2"/>
  <c r="Q449" i="2"/>
  <c r="P449" i="2"/>
  <c r="O449" i="2"/>
  <c r="N449" i="2"/>
  <c r="M449" i="2"/>
  <c r="Q447" i="2"/>
  <c r="P447" i="2"/>
  <c r="O447" i="2"/>
  <c r="N447" i="2"/>
  <c r="M447" i="2"/>
  <c r="Q448" i="2"/>
  <c r="P448" i="2"/>
  <c r="O448" i="2"/>
  <c r="N448" i="2"/>
  <c r="M448" i="2"/>
  <c r="Q446" i="2"/>
  <c r="P446" i="2"/>
  <c r="O446" i="2"/>
  <c r="N446" i="2"/>
  <c r="M446" i="2"/>
  <c r="Q445" i="2"/>
  <c r="P445" i="2"/>
  <c r="O445" i="2"/>
  <c r="N445" i="2"/>
  <c r="M445" i="2"/>
  <c r="Q444" i="2"/>
  <c r="P444" i="2"/>
  <c r="O444" i="2"/>
  <c r="N444" i="2"/>
  <c r="M444" i="2"/>
  <c r="Q443" i="2"/>
  <c r="P443" i="2"/>
  <c r="O443" i="2"/>
  <c r="N443" i="2"/>
  <c r="M443" i="2"/>
  <c r="Q441" i="2"/>
  <c r="P441" i="2"/>
  <c r="O441" i="2"/>
  <c r="N441" i="2"/>
  <c r="M441" i="2"/>
  <c r="Q442" i="2"/>
  <c r="P442" i="2"/>
  <c r="O442" i="2"/>
  <c r="N442" i="2"/>
  <c r="M442" i="2"/>
  <c r="Q440" i="2"/>
  <c r="P440" i="2"/>
  <c r="O440" i="2"/>
  <c r="N440" i="2"/>
  <c r="M440" i="2"/>
  <c r="Q439" i="2"/>
  <c r="P439" i="2"/>
  <c r="O439" i="2"/>
  <c r="N439" i="2"/>
  <c r="M439" i="2"/>
  <c r="Q437" i="2"/>
  <c r="P437" i="2"/>
  <c r="O437" i="2"/>
  <c r="N437" i="2"/>
  <c r="M437" i="2"/>
  <c r="Q438" i="2"/>
  <c r="P438" i="2"/>
  <c r="O438" i="2"/>
  <c r="N438" i="2"/>
  <c r="M438" i="2"/>
  <c r="Q436" i="2"/>
  <c r="P436" i="2"/>
  <c r="O436" i="2"/>
  <c r="N436" i="2"/>
  <c r="M436" i="2"/>
  <c r="Q435" i="2"/>
  <c r="P435" i="2"/>
  <c r="O435" i="2"/>
  <c r="N435" i="2"/>
  <c r="M435" i="2"/>
  <c r="Q433" i="2"/>
  <c r="P433" i="2"/>
  <c r="O433" i="2"/>
  <c r="N433" i="2"/>
  <c r="M433" i="2"/>
  <c r="Q434" i="2"/>
  <c r="P434" i="2"/>
  <c r="O434" i="2"/>
  <c r="N434" i="2"/>
  <c r="M434" i="2"/>
  <c r="Q432" i="2"/>
  <c r="P432" i="2"/>
  <c r="O432" i="2"/>
  <c r="N432" i="2"/>
  <c r="M432" i="2"/>
  <c r="Q431" i="2"/>
  <c r="P431" i="2"/>
  <c r="O431" i="2"/>
  <c r="N431" i="2"/>
  <c r="M431" i="2"/>
  <c r="Q430" i="2"/>
  <c r="P430" i="2"/>
  <c r="O430" i="2"/>
  <c r="N430" i="2"/>
  <c r="M430" i="2"/>
  <c r="Q429" i="2"/>
  <c r="P429" i="2"/>
  <c r="O429" i="2"/>
  <c r="N429" i="2"/>
  <c r="M429" i="2"/>
  <c r="Q427" i="2"/>
  <c r="P427" i="2"/>
  <c r="O427" i="2"/>
  <c r="N427" i="2"/>
  <c r="M427" i="2"/>
  <c r="Q428" i="2"/>
  <c r="P428" i="2"/>
  <c r="O428" i="2"/>
  <c r="N428" i="2"/>
  <c r="M428" i="2"/>
  <c r="Q426" i="2"/>
  <c r="P426" i="2"/>
  <c r="O426" i="2"/>
  <c r="N426" i="2"/>
  <c r="M426" i="2"/>
  <c r="Q425" i="2"/>
  <c r="P425" i="2"/>
  <c r="O425" i="2"/>
  <c r="N425" i="2"/>
  <c r="M425" i="2"/>
  <c r="Q423" i="2"/>
  <c r="P423" i="2"/>
  <c r="O423" i="2"/>
  <c r="N423" i="2"/>
  <c r="M423" i="2"/>
  <c r="Q424" i="2"/>
  <c r="P424" i="2"/>
  <c r="O424" i="2"/>
  <c r="N424" i="2"/>
  <c r="M424" i="2"/>
  <c r="Q422" i="2"/>
  <c r="P422" i="2"/>
  <c r="O422" i="2"/>
  <c r="N422" i="2"/>
  <c r="M422" i="2"/>
  <c r="Q421" i="2"/>
  <c r="P421" i="2"/>
  <c r="O421" i="2"/>
  <c r="N421" i="2"/>
  <c r="M421" i="2"/>
  <c r="Q419" i="2"/>
  <c r="P419" i="2"/>
  <c r="O419" i="2"/>
  <c r="N419" i="2"/>
  <c r="M419" i="2"/>
  <c r="Q420" i="2"/>
  <c r="P420" i="2"/>
  <c r="O420" i="2"/>
  <c r="N420" i="2"/>
  <c r="M420" i="2"/>
  <c r="Q418" i="2"/>
  <c r="P418" i="2"/>
  <c r="O418" i="2"/>
  <c r="N418" i="2"/>
  <c r="M418" i="2"/>
  <c r="Q417" i="2"/>
  <c r="P417" i="2"/>
  <c r="O417" i="2"/>
  <c r="N417" i="2"/>
  <c r="M417" i="2"/>
  <c r="Q416" i="2"/>
  <c r="P416" i="2"/>
  <c r="O416" i="2"/>
  <c r="N416" i="2"/>
  <c r="M416" i="2"/>
  <c r="Q711" i="1"/>
  <c r="P711" i="1"/>
  <c r="O711" i="1"/>
  <c r="N711" i="1"/>
  <c r="M711" i="1"/>
  <c r="Q709" i="1"/>
  <c r="P709" i="1"/>
  <c r="O709" i="1"/>
  <c r="N709" i="1"/>
  <c r="M709" i="1"/>
  <c r="Q710" i="1"/>
  <c r="P710" i="1"/>
  <c r="O710" i="1"/>
  <c r="N710" i="1"/>
  <c r="M710" i="1"/>
  <c r="Q708" i="1"/>
  <c r="P708" i="1"/>
  <c r="O708" i="1"/>
  <c r="N708" i="1"/>
  <c r="M708" i="1"/>
  <c r="Q707" i="1"/>
  <c r="P707" i="1"/>
  <c r="O707" i="1"/>
  <c r="N707" i="1"/>
  <c r="M707" i="1"/>
  <c r="Q705" i="1"/>
  <c r="P705" i="1"/>
  <c r="O705" i="1"/>
  <c r="N705" i="1"/>
  <c r="M705" i="1"/>
  <c r="Q706" i="1"/>
  <c r="P706" i="1"/>
  <c r="O706" i="1"/>
  <c r="N706" i="1"/>
  <c r="M706" i="1"/>
  <c r="Q704" i="1"/>
  <c r="P704" i="1"/>
  <c r="O704" i="1"/>
  <c r="N704" i="1"/>
  <c r="M704" i="1"/>
  <c r="Q703" i="1"/>
  <c r="P703" i="1"/>
  <c r="O703" i="1"/>
  <c r="N703" i="1"/>
  <c r="M703" i="1"/>
  <c r="Q701" i="1"/>
  <c r="P701" i="1"/>
  <c r="O701" i="1"/>
  <c r="N701" i="1"/>
  <c r="M701" i="1"/>
  <c r="Q702" i="1"/>
  <c r="P702" i="1"/>
  <c r="O702" i="1"/>
  <c r="N702" i="1"/>
  <c r="M702" i="1"/>
  <c r="Q700" i="1"/>
  <c r="P700" i="1"/>
  <c r="O700" i="1"/>
  <c r="N700" i="1"/>
  <c r="M700" i="1"/>
  <c r="Q699" i="1"/>
  <c r="P699" i="1"/>
  <c r="O699" i="1"/>
  <c r="N699" i="1"/>
  <c r="M699" i="1"/>
  <c r="Q698" i="1"/>
  <c r="P698" i="1"/>
  <c r="O698" i="1"/>
  <c r="N698" i="1"/>
  <c r="M698" i="1"/>
  <c r="Q697" i="1"/>
  <c r="P697" i="1"/>
  <c r="O697" i="1"/>
  <c r="N697" i="1"/>
  <c r="M697" i="1"/>
  <c r="Q696" i="1"/>
  <c r="P696" i="1"/>
  <c r="O696" i="1"/>
  <c r="N696" i="1"/>
  <c r="M696" i="1"/>
  <c r="Q415" i="2"/>
  <c r="P415" i="2"/>
  <c r="O415" i="2"/>
  <c r="N415" i="2"/>
  <c r="M415" i="2"/>
  <c r="Q413" i="2"/>
  <c r="P413" i="2"/>
  <c r="O413" i="2"/>
  <c r="N413" i="2"/>
  <c r="M413" i="2"/>
  <c r="Q414" i="2"/>
  <c r="P414" i="2"/>
  <c r="O414" i="2"/>
  <c r="N414" i="2"/>
  <c r="M414" i="2"/>
  <c r="Q412" i="2"/>
  <c r="P412" i="2"/>
  <c r="O412" i="2"/>
  <c r="N412" i="2"/>
  <c r="M412" i="2"/>
  <c r="Q411" i="2"/>
  <c r="P411" i="2"/>
  <c r="O411" i="2"/>
  <c r="N411" i="2"/>
  <c r="M411" i="2"/>
  <c r="Q409" i="2"/>
  <c r="P409" i="2"/>
  <c r="O409" i="2"/>
  <c r="N409" i="2"/>
  <c r="M409" i="2"/>
  <c r="Q410" i="2"/>
  <c r="P410" i="2"/>
  <c r="O410" i="2"/>
  <c r="N410" i="2"/>
  <c r="M410" i="2"/>
  <c r="Q408" i="2"/>
  <c r="P408" i="2"/>
  <c r="O408" i="2"/>
  <c r="N408" i="2"/>
  <c r="M408" i="2"/>
  <c r="Q407" i="2"/>
  <c r="P407" i="2"/>
  <c r="O407" i="2"/>
  <c r="N407" i="2"/>
  <c r="M407" i="2"/>
  <c r="Q405" i="2"/>
  <c r="P405" i="2"/>
  <c r="O405" i="2"/>
  <c r="N405" i="2"/>
  <c r="M405" i="2"/>
  <c r="Q406" i="2"/>
  <c r="P406" i="2"/>
  <c r="O406" i="2"/>
  <c r="N406" i="2"/>
  <c r="M406" i="2"/>
  <c r="Q404" i="2"/>
  <c r="P404" i="2"/>
  <c r="O404" i="2"/>
  <c r="N404" i="2"/>
  <c r="M404" i="2"/>
  <c r="Q403" i="2"/>
  <c r="P403" i="2"/>
  <c r="O403" i="2"/>
  <c r="N403" i="2"/>
  <c r="M403" i="2"/>
  <c r="Q402" i="2"/>
  <c r="P402" i="2"/>
  <c r="O402" i="2"/>
  <c r="N402" i="2"/>
  <c r="M402" i="2"/>
  <c r="Q401" i="2"/>
  <c r="P401" i="2"/>
  <c r="O401" i="2"/>
  <c r="N401" i="2"/>
  <c r="M401" i="2"/>
  <c r="Q399" i="2"/>
  <c r="P399" i="2"/>
  <c r="O399" i="2"/>
  <c r="N399" i="2"/>
  <c r="M399" i="2"/>
  <c r="Q400" i="2"/>
  <c r="P400" i="2"/>
  <c r="O400" i="2"/>
  <c r="N400" i="2"/>
  <c r="M400" i="2"/>
  <c r="Q398" i="2"/>
  <c r="P398" i="2"/>
  <c r="O398" i="2"/>
  <c r="N398" i="2"/>
  <c r="M398" i="2"/>
  <c r="Q397" i="2"/>
  <c r="P397" i="2"/>
  <c r="O397" i="2"/>
  <c r="N397" i="2"/>
  <c r="M397" i="2"/>
  <c r="Q395" i="2"/>
  <c r="P395" i="2"/>
  <c r="O395" i="2"/>
  <c r="N395" i="2"/>
  <c r="M395" i="2"/>
  <c r="Q396" i="2"/>
  <c r="P396" i="2"/>
  <c r="O396" i="2"/>
  <c r="N396" i="2"/>
  <c r="M396" i="2"/>
  <c r="Q394" i="2"/>
  <c r="P394" i="2"/>
  <c r="O394" i="2"/>
  <c r="N394" i="2"/>
  <c r="M394" i="2"/>
  <c r="Q393" i="2"/>
  <c r="P393" i="2"/>
  <c r="O393" i="2"/>
  <c r="N393" i="2"/>
  <c r="M393" i="2"/>
  <c r="Q391" i="2"/>
  <c r="P391" i="2"/>
  <c r="O391" i="2"/>
  <c r="N391" i="2"/>
  <c r="M391" i="2"/>
  <c r="Q392" i="2"/>
  <c r="P392" i="2"/>
  <c r="O392" i="2"/>
  <c r="N392" i="2"/>
  <c r="M392" i="2"/>
  <c r="Q390" i="2"/>
  <c r="P390" i="2"/>
  <c r="O390" i="2"/>
  <c r="N390" i="2"/>
  <c r="M390" i="2"/>
  <c r="Q389" i="2"/>
  <c r="P389" i="2"/>
  <c r="O389" i="2"/>
  <c r="N389" i="2"/>
  <c r="M389" i="2"/>
  <c r="Q388" i="2"/>
  <c r="P388" i="2"/>
  <c r="O388" i="2"/>
  <c r="N388" i="2"/>
  <c r="M388" i="2"/>
  <c r="Q695" i="1"/>
  <c r="P695" i="1"/>
  <c r="O695" i="1"/>
  <c r="N695" i="1"/>
  <c r="M695" i="1"/>
  <c r="Q693" i="1"/>
  <c r="P693" i="1"/>
  <c r="O693" i="1"/>
  <c r="N693" i="1"/>
  <c r="M693" i="1"/>
  <c r="Q694" i="1"/>
  <c r="P694" i="1"/>
  <c r="O694" i="1"/>
  <c r="N694" i="1"/>
  <c r="M694" i="1"/>
  <c r="Q692" i="1"/>
  <c r="P692" i="1"/>
  <c r="O692" i="1"/>
  <c r="N692" i="1"/>
  <c r="M692" i="1"/>
  <c r="Q691" i="1"/>
  <c r="P691" i="1"/>
  <c r="O691" i="1"/>
  <c r="N691" i="1"/>
  <c r="M691" i="1"/>
  <c r="Q689" i="1"/>
  <c r="P689" i="1"/>
  <c r="O689" i="1"/>
  <c r="N689" i="1"/>
  <c r="M689" i="1"/>
  <c r="Q690" i="1"/>
  <c r="P690" i="1"/>
  <c r="O690" i="1"/>
  <c r="N690" i="1"/>
  <c r="M690" i="1"/>
  <c r="Q688" i="1"/>
  <c r="P688" i="1"/>
  <c r="O688" i="1"/>
  <c r="N688" i="1"/>
  <c r="M688" i="1"/>
  <c r="Q687" i="1"/>
  <c r="P687" i="1"/>
  <c r="O687" i="1"/>
  <c r="N687" i="1"/>
  <c r="M687" i="1"/>
  <c r="Q685" i="1"/>
  <c r="P685" i="1"/>
  <c r="O685" i="1"/>
  <c r="N685" i="1"/>
  <c r="M685" i="1"/>
  <c r="Q686" i="1"/>
  <c r="P686" i="1"/>
  <c r="O686" i="1"/>
  <c r="N686" i="1"/>
  <c r="M686" i="1"/>
  <c r="Q684" i="1"/>
  <c r="P684" i="1"/>
  <c r="O684" i="1"/>
  <c r="N684" i="1"/>
  <c r="M684" i="1"/>
  <c r="Q683" i="1"/>
  <c r="P683" i="1"/>
  <c r="O683" i="1"/>
  <c r="N683" i="1"/>
  <c r="M683" i="1"/>
  <c r="Q682" i="1"/>
  <c r="P682" i="1"/>
  <c r="O682" i="1"/>
  <c r="N682" i="1"/>
  <c r="M682" i="1"/>
  <c r="Q681" i="1"/>
  <c r="P681" i="1"/>
  <c r="O681" i="1"/>
  <c r="N681" i="1"/>
  <c r="M681" i="1"/>
  <c r="Q680" i="1"/>
  <c r="P680" i="1"/>
  <c r="O680" i="1"/>
  <c r="N680" i="1"/>
  <c r="M680" i="1"/>
  <c r="Q387" i="2"/>
  <c r="P387" i="2"/>
  <c r="O387" i="2"/>
  <c r="N387" i="2"/>
  <c r="M387" i="2"/>
  <c r="Q385" i="2"/>
  <c r="P385" i="2"/>
  <c r="O385" i="2"/>
  <c r="N385" i="2"/>
  <c r="M385" i="2"/>
  <c r="Q386" i="2"/>
  <c r="P386" i="2"/>
  <c r="O386" i="2"/>
  <c r="N386" i="2"/>
  <c r="M386" i="2"/>
  <c r="Q384" i="2"/>
  <c r="P384" i="2"/>
  <c r="O384" i="2"/>
  <c r="N384" i="2"/>
  <c r="M384" i="2"/>
  <c r="Q383" i="2"/>
  <c r="P383" i="2"/>
  <c r="O383" i="2"/>
  <c r="N383" i="2"/>
  <c r="M383" i="2"/>
  <c r="Q381" i="2"/>
  <c r="P381" i="2"/>
  <c r="O381" i="2"/>
  <c r="N381" i="2"/>
  <c r="M381" i="2"/>
  <c r="Q382" i="2"/>
  <c r="P382" i="2"/>
  <c r="O382" i="2"/>
  <c r="N382" i="2"/>
  <c r="M382" i="2"/>
  <c r="Q380" i="2"/>
  <c r="P380" i="2"/>
  <c r="O380" i="2"/>
  <c r="N380" i="2"/>
  <c r="M380" i="2"/>
  <c r="Q379" i="2"/>
  <c r="P379" i="2"/>
  <c r="O379" i="2"/>
  <c r="N379" i="2"/>
  <c r="M379" i="2"/>
  <c r="Q377" i="2"/>
  <c r="P377" i="2"/>
  <c r="O377" i="2"/>
  <c r="N377" i="2"/>
  <c r="M377" i="2"/>
  <c r="Q378" i="2"/>
  <c r="P378" i="2"/>
  <c r="O378" i="2"/>
  <c r="N378" i="2"/>
  <c r="M378" i="2"/>
  <c r="Q376" i="2"/>
  <c r="P376" i="2"/>
  <c r="O376" i="2"/>
  <c r="N376" i="2"/>
  <c r="M376" i="2"/>
  <c r="Q375" i="2"/>
  <c r="P375" i="2"/>
  <c r="O375" i="2"/>
  <c r="N375" i="2"/>
  <c r="M375" i="2"/>
  <c r="Q374" i="2"/>
  <c r="P374" i="2"/>
  <c r="O374" i="2"/>
  <c r="N374" i="2"/>
  <c r="M374" i="2"/>
  <c r="Q373" i="2"/>
  <c r="P373" i="2"/>
  <c r="O373" i="2"/>
  <c r="N373" i="2"/>
  <c r="M373" i="2"/>
  <c r="Q371" i="2"/>
  <c r="P371" i="2"/>
  <c r="O371" i="2"/>
  <c r="N371" i="2"/>
  <c r="M371" i="2"/>
  <c r="Q372" i="2"/>
  <c r="P372" i="2"/>
  <c r="O372" i="2"/>
  <c r="N372" i="2"/>
  <c r="M372" i="2"/>
  <c r="Q370" i="2"/>
  <c r="P370" i="2"/>
  <c r="O370" i="2"/>
  <c r="N370" i="2"/>
  <c r="M370" i="2"/>
  <c r="Q369" i="2"/>
  <c r="P369" i="2"/>
  <c r="O369" i="2"/>
  <c r="N369" i="2"/>
  <c r="M369" i="2"/>
  <c r="Q367" i="2"/>
  <c r="P367" i="2"/>
  <c r="O367" i="2"/>
  <c r="N367" i="2"/>
  <c r="M367" i="2"/>
  <c r="Q368" i="2"/>
  <c r="P368" i="2"/>
  <c r="O368" i="2"/>
  <c r="N368" i="2"/>
  <c r="M368" i="2"/>
  <c r="Q366" i="2"/>
  <c r="P366" i="2"/>
  <c r="O366" i="2"/>
  <c r="N366" i="2"/>
  <c r="M366" i="2"/>
  <c r="Q365" i="2"/>
  <c r="P365" i="2"/>
  <c r="O365" i="2"/>
  <c r="N365" i="2"/>
  <c r="M365" i="2"/>
  <c r="Q363" i="2"/>
  <c r="P363" i="2"/>
  <c r="O363" i="2"/>
  <c r="N363" i="2"/>
  <c r="M363" i="2"/>
  <c r="Q364" i="2"/>
  <c r="P364" i="2"/>
  <c r="O364" i="2"/>
  <c r="N364" i="2"/>
  <c r="M364" i="2"/>
  <c r="Q362" i="2"/>
  <c r="P362" i="2"/>
  <c r="O362" i="2"/>
  <c r="N362" i="2"/>
  <c r="M362" i="2"/>
  <c r="Q361" i="2"/>
  <c r="P361" i="2"/>
  <c r="O361" i="2"/>
  <c r="N361" i="2"/>
  <c r="M361" i="2"/>
  <c r="Q360" i="2"/>
  <c r="P360" i="2"/>
  <c r="O360" i="2"/>
  <c r="N360" i="2"/>
  <c r="M360" i="2"/>
  <c r="Q359" i="2"/>
  <c r="P359" i="2"/>
  <c r="O359" i="2"/>
  <c r="N359" i="2"/>
  <c r="M359" i="2"/>
  <c r="Q357" i="2"/>
  <c r="P357" i="2"/>
  <c r="O357" i="2"/>
  <c r="N357" i="2"/>
  <c r="M357" i="2"/>
  <c r="Q358" i="2"/>
  <c r="P358" i="2"/>
  <c r="O358" i="2"/>
  <c r="N358" i="2"/>
  <c r="M358" i="2"/>
  <c r="Q356" i="2"/>
  <c r="P356" i="2"/>
  <c r="O356" i="2"/>
  <c r="N356" i="2"/>
  <c r="M356" i="2"/>
  <c r="Q355" i="2"/>
  <c r="P355" i="2"/>
  <c r="O355" i="2"/>
  <c r="N355" i="2"/>
  <c r="M355" i="2"/>
  <c r="Q353" i="2"/>
  <c r="P353" i="2"/>
  <c r="O353" i="2"/>
  <c r="N353" i="2"/>
  <c r="M353" i="2"/>
  <c r="Q354" i="2"/>
  <c r="P354" i="2"/>
  <c r="O354" i="2"/>
  <c r="N354" i="2"/>
  <c r="M354" i="2"/>
  <c r="Q352" i="2"/>
  <c r="P352" i="2"/>
  <c r="O352" i="2"/>
  <c r="N352" i="2"/>
  <c r="M352" i="2"/>
  <c r="Q351" i="2"/>
  <c r="P351" i="2"/>
  <c r="O351" i="2"/>
  <c r="N351" i="2"/>
  <c r="M351" i="2"/>
  <c r="Q349" i="2"/>
  <c r="P349" i="2"/>
  <c r="O349" i="2"/>
  <c r="N349" i="2"/>
  <c r="M349" i="2"/>
  <c r="Q350" i="2"/>
  <c r="P350" i="2"/>
  <c r="O350" i="2"/>
  <c r="N350" i="2"/>
  <c r="M350" i="2"/>
  <c r="Q348" i="2"/>
  <c r="P348" i="2"/>
  <c r="O348" i="2"/>
  <c r="N348" i="2"/>
  <c r="M348" i="2"/>
  <c r="Q347" i="2"/>
  <c r="P347" i="2"/>
  <c r="O347" i="2"/>
  <c r="N347" i="2"/>
  <c r="M347" i="2"/>
  <c r="Q346" i="2"/>
  <c r="P346" i="2"/>
  <c r="O346" i="2"/>
  <c r="N346" i="2"/>
  <c r="M346" i="2"/>
  <c r="Q679" i="1"/>
  <c r="P679" i="1"/>
  <c r="O679" i="1"/>
  <c r="N679" i="1"/>
  <c r="M679" i="1"/>
  <c r="Q677" i="1"/>
  <c r="P677" i="1"/>
  <c r="O677" i="1"/>
  <c r="N677" i="1"/>
  <c r="M677" i="1"/>
  <c r="Q678" i="1"/>
  <c r="P678" i="1"/>
  <c r="O678" i="1"/>
  <c r="N678" i="1"/>
  <c r="M678" i="1"/>
  <c r="Q676" i="1"/>
  <c r="P676" i="1"/>
  <c r="O676" i="1"/>
  <c r="N676" i="1"/>
  <c r="M676" i="1"/>
  <c r="Q675" i="1"/>
  <c r="P675" i="1"/>
  <c r="O675" i="1"/>
  <c r="N675" i="1"/>
  <c r="M675" i="1"/>
  <c r="Q673" i="1"/>
  <c r="P673" i="1"/>
  <c r="O673" i="1"/>
  <c r="N673" i="1"/>
  <c r="M673" i="1"/>
  <c r="Q674" i="1"/>
  <c r="P674" i="1"/>
  <c r="O674" i="1"/>
  <c r="N674" i="1"/>
  <c r="M674" i="1"/>
  <c r="Q672" i="1"/>
  <c r="P672" i="1"/>
  <c r="O672" i="1"/>
  <c r="N672" i="1"/>
  <c r="M672" i="1"/>
  <c r="Q671" i="1"/>
  <c r="P671" i="1"/>
  <c r="O671" i="1"/>
  <c r="N671" i="1"/>
  <c r="M671" i="1"/>
  <c r="Q669" i="1"/>
  <c r="P669" i="1"/>
  <c r="O669" i="1"/>
  <c r="N669" i="1"/>
  <c r="M669" i="1"/>
  <c r="Q670" i="1"/>
  <c r="P670" i="1"/>
  <c r="O670" i="1"/>
  <c r="N670" i="1"/>
  <c r="M670" i="1"/>
  <c r="Q668" i="1"/>
  <c r="P668" i="1"/>
  <c r="O668" i="1"/>
  <c r="N668" i="1"/>
  <c r="M668" i="1"/>
  <c r="Q667" i="1"/>
  <c r="P667" i="1"/>
  <c r="O667" i="1"/>
  <c r="N667" i="1"/>
  <c r="M667" i="1"/>
  <c r="Q666" i="1"/>
  <c r="P666" i="1"/>
  <c r="O666" i="1"/>
  <c r="N666" i="1"/>
  <c r="M666" i="1"/>
  <c r="Q665" i="1"/>
  <c r="P665" i="1"/>
  <c r="O665" i="1"/>
  <c r="N665" i="1"/>
  <c r="M665" i="1"/>
  <c r="Q664" i="1"/>
  <c r="P664" i="1"/>
  <c r="O664" i="1"/>
  <c r="N664" i="1"/>
  <c r="M664" i="1"/>
  <c r="Q663" i="1"/>
  <c r="P663" i="1"/>
  <c r="O663" i="1"/>
  <c r="N663" i="1"/>
  <c r="M663" i="1"/>
  <c r="Q661" i="1"/>
  <c r="P661" i="1"/>
  <c r="O661" i="1"/>
  <c r="N661" i="1"/>
  <c r="M661" i="1"/>
  <c r="Q662" i="1"/>
  <c r="P662" i="1"/>
  <c r="O662" i="1"/>
  <c r="N662" i="1"/>
  <c r="M662" i="1"/>
  <c r="Q660" i="1"/>
  <c r="P660" i="1"/>
  <c r="O660" i="1"/>
  <c r="N660" i="1"/>
  <c r="M660" i="1"/>
  <c r="Q659" i="1"/>
  <c r="P659" i="1"/>
  <c r="O659" i="1"/>
  <c r="N659" i="1"/>
  <c r="M659" i="1"/>
  <c r="Q657" i="1"/>
  <c r="P657" i="1"/>
  <c r="O657" i="1"/>
  <c r="N657" i="1"/>
  <c r="M657" i="1"/>
  <c r="Q658" i="1"/>
  <c r="P658" i="1"/>
  <c r="O658" i="1"/>
  <c r="N658" i="1"/>
  <c r="M658" i="1"/>
  <c r="Q656" i="1"/>
  <c r="P656" i="1"/>
  <c r="O656" i="1"/>
  <c r="N656" i="1"/>
  <c r="M656" i="1"/>
  <c r="Q655" i="1"/>
  <c r="P655" i="1"/>
  <c r="O655" i="1"/>
  <c r="N655" i="1"/>
  <c r="M655" i="1"/>
  <c r="Q653" i="1"/>
  <c r="P653" i="1"/>
  <c r="O653" i="1"/>
  <c r="N653" i="1"/>
  <c r="M653" i="1"/>
  <c r="Q654" i="1"/>
  <c r="P654" i="1"/>
  <c r="O654" i="1"/>
  <c r="N654" i="1"/>
  <c r="M654" i="1"/>
  <c r="Q652" i="1"/>
  <c r="P652" i="1"/>
  <c r="O652" i="1"/>
  <c r="N652" i="1"/>
  <c r="M652" i="1"/>
  <c r="Q651" i="1"/>
  <c r="P651" i="1"/>
  <c r="O651" i="1"/>
  <c r="N651" i="1"/>
  <c r="M651" i="1"/>
  <c r="Q650" i="1"/>
  <c r="P650" i="1"/>
  <c r="O650" i="1"/>
  <c r="N650" i="1"/>
  <c r="M650" i="1"/>
  <c r="Q649" i="1"/>
  <c r="P649" i="1"/>
  <c r="O649" i="1"/>
  <c r="N649" i="1"/>
  <c r="M649" i="1"/>
  <c r="Q648" i="1"/>
  <c r="P648" i="1"/>
  <c r="O648" i="1"/>
  <c r="N648" i="1"/>
  <c r="M648" i="1"/>
  <c r="Q647" i="1"/>
  <c r="P647" i="1"/>
  <c r="O647" i="1"/>
  <c r="N647" i="1"/>
  <c r="M647" i="1"/>
  <c r="Q645" i="1"/>
  <c r="P645" i="1"/>
  <c r="O645" i="1"/>
  <c r="N645" i="1"/>
  <c r="M645" i="1"/>
  <c r="Q646" i="1"/>
  <c r="P646" i="1"/>
  <c r="O646" i="1"/>
  <c r="N646" i="1"/>
  <c r="M646" i="1"/>
  <c r="Q644" i="1"/>
  <c r="P644" i="1"/>
  <c r="O644" i="1"/>
  <c r="N644" i="1"/>
  <c r="M644" i="1"/>
  <c r="Q643" i="1"/>
  <c r="P643" i="1"/>
  <c r="O643" i="1"/>
  <c r="N643" i="1"/>
  <c r="M643" i="1"/>
  <c r="Q641" i="1"/>
  <c r="P641" i="1"/>
  <c r="O641" i="1"/>
  <c r="N641" i="1"/>
  <c r="M641" i="1"/>
  <c r="Q642" i="1"/>
  <c r="P642" i="1"/>
  <c r="O642" i="1"/>
  <c r="N642" i="1"/>
  <c r="M642" i="1"/>
  <c r="Q640" i="1"/>
  <c r="P640" i="1"/>
  <c r="O640" i="1"/>
  <c r="N640" i="1"/>
  <c r="M640" i="1"/>
  <c r="Q639" i="1"/>
  <c r="P639" i="1"/>
  <c r="O639" i="1"/>
  <c r="N639" i="1"/>
  <c r="M639" i="1"/>
  <c r="Q637" i="1"/>
  <c r="P637" i="1"/>
  <c r="O637" i="1"/>
  <c r="N637" i="1"/>
  <c r="M637" i="1"/>
  <c r="Q638" i="1"/>
  <c r="P638" i="1"/>
  <c r="O638" i="1"/>
  <c r="N638" i="1"/>
  <c r="M638" i="1"/>
  <c r="Q636" i="1"/>
  <c r="P636" i="1"/>
  <c r="O636" i="1"/>
  <c r="N636" i="1"/>
  <c r="M636" i="1"/>
  <c r="Q635" i="1"/>
  <c r="P635" i="1"/>
  <c r="O635" i="1"/>
  <c r="N635" i="1"/>
  <c r="M635" i="1"/>
  <c r="Q634" i="1"/>
  <c r="P634" i="1"/>
  <c r="O634" i="1"/>
  <c r="N634" i="1"/>
  <c r="M634" i="1"/>
  <c r="Q633" i="1"/>
  <c r="P633" i="1"/>
  <c r="O633" i="1"/>
  <c r="N633" i="1"/>
  <c r="M633" i="1"/>
  <c r="Q632" i="1"/>
  <c r="P632" i="1"/>
  <c r="O632" i="1"/>
  <c r="N632" i="1"/>
  <c r="M632" i="1"/>
  <c r="Q345" i="2"/>
  <c r="P345" i="2"/>
  <c r="O345" i="2"/>
  <c r="N345" i="2"/>
  <c r="M345" i="2"/>
  <c r="Q343" i="2"/>
  <c r="P343" i="2"/>
  <c r="O343" i="2"/>
  <c r="N343" i="2"/>
  <c r="M343" i="2"/>
  <c r="Q344" i="2"/>
  <c r="P344" i="2"/>
  <c r="O344" i="2"/>
  <c r="N344" i="2"/>
  <c r="M344" i="2"/>
  <c r="Q342" i="2"/>
  <c r="P342" i="2"/>
  <c r="O342" i="2"/>
  <c r="N342" i="2"/>
  <c r="M342" i="2"/>
  <c r="Q341" i="2"/>
  <c r="P341" i="2"/>
  <c r="O341" i="2"/>
  <c r="N341" i="2"/>
  <c r="M341" i="2"/>
  <c r="Q339" i="2"/>
  <c r="P339" i="2"/>
  <c r="O339" i="2"/>
  <c r="N339" i="2"/>
  <c r="M339" i="2"/>
  <c r="Q340" i="2"/>
  <c r="P340" i="2"/>
  <c r="O340" i="2"/>
  <c r="N340" i="2"/>
  <c r="M340" i="2"/>
  <c r="Q338" i="2"/>
  <c r="P338" i="2"/>
  <c r="O338" i="2"/>
  <c r="N338" i="2"/>
  <c r="M338" i="2"/>
  <c r="Q337" i="2"/>
  <c r="P337" i="2"/>
  <c r="O337" i="2"/>
  <c r="N337" i="2"/>
  <c r="M337" i="2"/>
  <c r="Q335" i="2"/>
  <c r="P335" i="2"/>
  <c r="O335" i="2"/>
  <c r="N335" i="2"/>
  <c r="M335" i="2"/>
  <c r="Q336" i="2"/>
  <c r="P336" i="2"/>
  <c r="O336" i="2"/>
  <c r="N336" i="2"/>
  <c r="M336" i="2"/>
  <c r="Q334" i="2"/>
  <c r="P334" i="2"/>
  <c r="O334" i="2"/>
  <c r="N334" i="2"/>
  <c r="M334" i="2"/>
  <c r="Q333" i="2"/>
  <c r="P333" i="2"/>
  <c r="O333" i="2"/>
  <c r="N333" i="2"/>
  <c r="M333" i="2"/>
  <c r="Q332" i="2"/>
  <c r="P332" i="2"/>
  <c r="O332" i="2"/>
  <c r="N332" i="2"/>
  <c r="M332" i="2"/>
  <c r="Q331" i="2"/>
  <c r="P331" i="2"/>
  <c r="O331" i="2"/>
  <c r="N331" i="2"/>
  <c r="M331" i="2"/>
  <c r="Q329" i="2"/>
  <c r="P329" i="2"/>
  <c r="O329" i="2"/>
  <c r="N329" i="2"/>
  <c r="M329" i="2"/>
  <c r="Q330" i="2"/>
  <c r="P330" i="2"/>
  <c r="O330" i="2"/>
  <c r="N330" i="2"/>
  <c r="M330" i="2"/>
  <c r="Q328" i="2"/>
  <c r="P328" i="2"/>
  <c r="O328" i="2"/>
  <c r="N328" i="2"/>
  <c r="M328" i="2"/>
  <c r="Q327" i="2"/>
  <c r="P327" i="2"/>
  <c r="O327" i="2"/>
  <c r="N327" i="2"/>
  <c r="M327" i="2"/>
  <c r="Q325" i="2"/>
  <c r="P325" i="2"/>
  <c r="O325" i="2"/>
  <c r="N325" i="2"/>
  <c r="M325" i="2"/>
  <c r="Q326" i="2"/>
  <c r="P326" i="2"/>
  <c r="O326" i="2"/>
  <c r="N326" i="2"/>
  <c r="M326" i="2"/>
  <c r="Q324" i="2"/>
  <c r="P324" i="2"/>
  <c r="O324" i="2"/>
  <c r="N324" i="2"/>
  <c r="M324" i="2"/>
  <c r="Q323" i="2"/>
  <c r="P323" i="2"/>
  <c r="O323" i="2"/>
  <c r="N323" i="2"/>
  <c r="M323" i="2"/>
  <c r="Q321" i="2"/>
  <c r="P321" i="2"/>
  <c r="O321" i="2"/>
  <c r="N321" i="2"/>
  <c r="M321" i="2"/>
  <c r="Q322" i="2"/>
  <c r="P322" i="2"/>
  <c r="O322" i="2"/>
  <c r="N322" i="2"/>
  <c r="M322" i="2"/>
  <c r="Q320" i="2"/>
  <c r="P320" i="2"/>
  <c r="O320" i="2"/>
  <c r="N320" i="2"/>
  <c r="M320" i="2"/>
  <c r="Q319" i="2"/>
  <c r="P319" i="2"/>
  <c r="O319" i="2"/>
  <c r="N319" i="2"/>
  <c r="M319" i="2"/>
  <c r="Q318" i="2"/>
  <c r="P318" i="2"/>
  <c r="O318" i="2"/>
  <c r="N318" i="2"/>
  <c r="M318" i="2"/>
  <c r="Q631" i="1"/>
  <c r="P631" i="1"/>
  <c r="O631" i="1"/>
  <c r="N631" i="1"/>
  <c r="M631" i="1"/>
  <c r="Q629" i="1"/>
  <c r="P629" i="1"/>
  <c r="O629" i="1"/>
  <c r="N629" i="1"/>
  <c r="M629" i="1"/>
  <c r="Q630" i="1"/>
  <c r="P630" i="1"/>
  <c r="O630" i="1"/>
  <c r="N630" i="1"/>
  <c r="M630" i="1"/>
  <c r="Q628" i="1"/>
  <c r="P628" i="1"/>
  <c r="O628" i="1"/>
  <c r="N628" i="1"/>
  <c r="M628" i="1"/>
  <c r="Q627" i="1"/>
  <c r="P627" i="1"/>
  <c r="O627" i="1"/>
  <c r="N627" i="1"/>
  <c r="M627" i="1"/>
  <c r="Q625" i="1"/>
  <c r="P625" i="1"/>
  <c r="O625" i="1"/>
  <c r="N625" i="1"/>
  <c r="M625" i="1"/>
  <c r="Q626" i="1"/>
  <c r="P626" i="1"/>
  <c r="O626" i="1"/>
  <c r="N626" i="1"/>
  <c r="M626" i="1"/>
  <c r="Q624" i="1"/>
  <c r="P624" i="1"/>
  <c r="O624" i="1"/>
  <c r="N624" i="1"/>
  <c r="M624" i="1"/>
  <c r="Q623" i="1"/>
  <c r="P623" i="1"/>
  <c r="O623" i="1"/>
  <c r="N623" i="1"/>
  <c r="M623" i="1"/>
  <c r="Q621" i="1"/>
  <c r="P621" i="1"/>
  <c r="O621" i="1"/>
  <c r="N621" i="1"/>
  <c r="M621" i="1"/>
  <c r="Q622" i="1"/>
  <c r="P622" i="1"/>
  <c r="O622" i="1"/>
  <c r="N622" i="1"/>
  <c r="M622" i="1"/>
  <c r="Q620" i="1"/>
  <c r="P620" i="1"/>
  <c r="O620" i="1"/>
  <c r="N620" i="1"/>
  <c r="M620" i="1"/>
  <c r="Q619" i="1"/>
  <c r="P619" i="1"/>
  <c r="O619" i="1"/>
  <c r="N619" i="1"/>
  <c r="M619" i="1"/>
  <c r="Q618" i="1"/>
  <c r="P618" i="1"/>
  <c r="O618" i="1"/>
  <c r="N618" i="1"/>
  <c r="M618" i="1"/>
  <c r="Q617" i="1"/>
  <c r="P617" i="1"/>
  <c r="O617" i="1"/>
  <c r="N617" i="1"/>
  <c r="M617" i="1"/>
  <c r="Q616" i="1"/>
  <c r="P616" i="1"/>
  <c r="O616" i="1"/>
  <c r="N616" i="1"/>
  <c r="M616" i="1"/>
  <c r="Q615" i="1"/>
  <c r="P615" i="1"/>
  <c r="O615" i="1"/>
  <c r="N615" i="1"/>
  <c r="M615" i="1"/>
  <c r="Q613" i="1"/>
  <c r="P613" i="1"/>
  <c r="O613" i="1"/>
  <c r="N613" i="1"/>
  <c r="M613" i="1"/>
  <c r="Q614" i="1"/>
  <c r="P614" i="1"/>
  <c r="O614" i="1"/>
  <c r="N614" i="1"/>
  <c r="M614" i="1"/>
  <c r="Q612" i="1"/>
  <c r="P612" i="1"/>
  <c r="O612" i="1"/>
  <c r="N612" i="1"/>
  <c r="M612" i="1"/>
  <c r="Q611" i="1"/>
  <c r="P611" i="1"/>
  <c r="O611" i="1"/>
  <c r="N611" i="1"/>
  <c r="M611" i="1"/>
  <c r="Q609" i="1"/>
  <c r="P609" i="1"/>
  <c r="O609" i="1"/>
  <c r="N609" i="1"/>
  <c r="M609" i="1"/>
  <c r="Q610" i="1"/>
  <c r="P610" i="1"/>
  <c r="O610" i="1"/>
  <c r="N610" i="1"/>
  <c r="M610" i="1"/>
  <c r="Q608" i="1"/>
  <c r="P608" i="1"/>
  <c r="O608" i="1"/>
  <c r="N608" i="1"/>
  <c r="M608" i="1"/>
  <c r="Q607" i="1"/>
  <c r="P607" i="1"/>
  <c r="O607" i="1"/>
  <c r="N607" i="1"/>
  <c r="M607" i="1"/>
  <c r="Q605" i="1"/>
  <c r="P605" i="1"/>
  <c r="O605" i="1"/>
  <c r="N605" i="1"/>
  <c r="M605" i="1"/>
  <c r="Q606" i="1"/>
  <c r="P606" i="1"/>
  <c r="O606" i="1"/>
  <c r="N606" i="1"/>
  <c r="M606" i="1"/>
  <c r="Q604" i="1"/>
  <c r="P604" i="1"/>
  <c r="O604" i="1"/>
  <c r="N604" i="1"/>
  <c r="M604" i="1"/>
  <c r="Q603" i="1"/>
  <c r="P603" i="1"/>
  <c r="O603" i="1"/>
  <c r="N603" i="1"/>
  <c r="M603" i="1"/>
  <c r="Q602" i="1"/>
  <c r="P602" i="1"/>
  <c r="O602" i="1"/>
  <c r="N602" i="1"/>
  <c r="M602" i="1"/>
  <c r="Q601" i="1"/>
  <c r="P601" i="1"/>
  <c r="O601" i="1"/>
  <c r="N601" i="1"/>
  <c r="M601" i="1"/>
  <c r="Q600" i="1"/>
  <c r="P600" i="1"/>
  <c r="O600" i="1"/>
  <c r="N600" i="1"/>
  <c r="M600" i="1"/>
  <c r="Q599" i="1"/>
  <c r="P599" i="1"/>
  <c r="O599" i="1"/>
  <c r="N599" i="1"/>
  <c r="M599" i="1"/>
  <c r="Q597" i="1"/>
  <c r="P597" i="1"/>
  <c r="O597" i="1"/>
  <c r="N597" i="1"/>
  <c r="M597" i="1"/>
  <c r="Q598" i="1"/>
  <c r="P598" i="1"/>
  <c r="O598" i="1"/>
  <c r="N598" i="1"/>
  <c r="M598" i="1"/>
  <c r="Q596" i="1"/>
  <c r="P596" i="1"/>
  <c r="O596" i="1"/>
  <c r="N596" i="1"/>
  <c r="M596" i="1"/>
  <c r="Q595" i="1"/>
  <c r="P595" i="1"/>
  <c r="O595" i="1"/>
  <c r="N595" i="1"/>
  <c r="M595" i="1"/>
  <c r="Q593" i="1"/>
  <c r="P593" i="1"/>
  <c r="O593" i="1"/>
  <c r="N593" i="1"/>
  <c r="M593" i="1"/>
  <c r="Q594" i="1"/>
  <c r="P594" i="1"/>
  <c r="O594" i="1"/>
  <c r="N594" i="1"/>
  <c r="M594" i="1"/>
  <c r="Q592" i="1"/>
  <c r="P592" i="1"/>
  <c r="O592" i="1"/>
  <c r="N592" i="1"/>
  <c r="M592" i="1"/>
  <c r="Q591" i="1"/>
  <c r="P591" i="1"/>
  <c r="O591" i="1"/>
  <c r="N591" i="1"/>
  <c r="M591" i="1"/>
  <c r="Q589" i="1"/>
  <c r="P589" i="1"/>
  <c r="O589" i="1"/>
  <c r="N589" i="1"/>
  <c r="M589" i="1"/>
  <c r="Q590" i="1"/>
  <c r="P590" i="1"/>
  <c r="O590" i="1"/>
  <c r="N590" i="1"/>
  <c r="M590" i="1"/>
  <c r="Q588" i="1"/>
  <c r="P588" i="1"/>
  <c r="O588" i="1"/>
  <c r="N588" i="1"/>
  <c r="M588" i="1"/>
  <c r="Q587" i="1"/>
  <c r="P587" i="1"/>
  <c r="O587" i="1"/>
  <c r="N587" i="1"/>
  <c r="M587" i="1"/>
  <c r="Q586" i="1"/>
  <c r="P586" i="1"/>
  <c r="O586" i="1"/>
  <c r="N586" i="1"/>
  <c r="M586" i="1"/>
  <c r="Q585" i="1"/>
  <c r="P585" i="1"/>
  <c r="O585" i="1"/>
  <c r="N585" i="1"/>
  <c r="M585" i="1"/>
  <c r="Q584" i="1"/>
  <c r="P584" i="1"/>
  <c r="O584" i="1"/>
  <c r="N584" i="1"/>
  <c r="M584" i="1"/>
  <c r="Q317" i="2"/>
  <c r="P317" i="2"/>
  <c r="O317" i="2"/>
  <c r="N317" i="2"/>
  <c r="M317" i="2"/>
  <c r="Q315" i="2"/>
  <c r="P315" i="2"/>
  <c r="O315" i="2"/>
  <c r="N315" i="2"/>
  <c r="M315" i="2"/>
  <c r="Q316" i="2"/>
  <c r="P316" i="2"/>
  <c r="O316" i="2"/>
  <c r="N316" i="2"/>
  <c r="M316" i="2"/>
  <c r="Q314" i="2"/>
  <c r="P314" i="2"/>
  <c r="O314" i="2"/>
  <c r="N314" i="2"/>
  <c r="M314" i="2"/>
  <c r="Q313" i="2"/>
  <c r="P313" i="2"/>
  <c r="O313" i="2"/>
  <c r="N313" i="2"/>
  <c r="M313" i="2"/>
  <c r="Q311" i="2"/>
  <c r="P311" i="2"/>
  <c r="O311" i="2"/>
  <c r="N311" i="2"/>
  <c r="M311" i="2"/>
  <c r="Q312" i="2"/>
  <c r="P312" i="2"/>
  <c r="O312" i="2"/>
  <c r="N312" i="2"/>
  <c r="M312" i="2"/>
  <c r="Q310" i="2"/>
  <c r="P310" i="2"/>
  <c r="O310" i="2"/>
  <c r="N310" i="2"/>
  <c r="M310" i="2"/>
  <c r="Q309" i="2"/>
  <c r="P309" i="2"/>
  <c r="O309" i="2"/>
  <c r="N309" i="2"/>
  <c r="M309" i="2"/>
  <c r="Q307" i="2"/>
  <c r="P307" i="2"/>
  <c r="O307" i="2"/>
  <c r="N307" i="2"/>
  <c r="M307" i="2"/>
  <c r="Q308" i="2"/>
  <c r="P308" i="2"/>
  <c r="O308" i="2"/>
  <c r="N308" i="2"/>
  <c r="M308" i="2"/>
  <c r="Q306" i="2"/>
  <c r="P306" i="2"/>
  <c r="O306" i="2"/>
  <c r="N306" i="2"/>
  <c r="M306" i="2"/>
  <c r="Q305" i="2"/>
  <c r="P305" i="2"/>
  <c r="O305" i="2"/>
  <c r="N305" i="2"/>
  <c r="M305" i="2"/>
  <c r="Q304" i="2"/>
  <c r="P304" i="2"/>
  <c r="O304" i="2"/>
  <c r="N304" i="2"/>
  <c r="M304" i="2"/>
  <c r="Q583" i="1"/>
  <c r="P583" i="1"/>
  <c r="O583" i="1"/>
  <c r="N583" i="1"/>
  <c r="M583" i="1"/>
  <c r="Q581" i="1"/>
  <c r="P581" i="1"/>
  <c r="O581" i="1"/>
  <c r="N581" i="1"/>
  <c r="M581" i="1"/>
  <c r="Q582" i="1"/>
  <c r="P582" i="1"/>
  <c r="O582" i="1"/>
  <c r="N582" i="1"/>
  <c r="M582" i="1"/>
  <c r="Q580" i="1"/>
  <c r="P580" i="1"/>
  <c r="O580" i="1"/>
  <c r="N580" i="1"/>
  <c r="M580" i="1"/>
  <c r="Q579" i="1"/>
  <c r="P579" i="1"/>
  <c r="O579" i="1"/>
  <c r="N579" i="1"/>
  <c r="M579" i="1"/>
  <c r="Q577" i="1"/>
  <c r="P577" i="1"/>
  <c r="O577" i="1"/>
  <c r="N577" i="1"/>
  <c r="M577" i="1"/>
  <c r="Q578" i="1"/>
  <c r="P578" i="1"/>
  <c r="O578" i="1"/>
  <c r="N578" i="1"/>
  <c r="M578" i="1"/>
  <c r="Q576" i="1"/>
  <c r="P576" i="1"/>
  <c r="O576" i="1"/>
  <c r="N576" i="1"/>
  <c r="M576" i="1"/>
  <c r="Q575" i="1"/>
  <c r="P575" i="1"/>
  <c r="O575" i="1"/>
  <c r="N575" i="1"/>
  <c r="M575" i="1"/>
  <c r="Q573" i="1"/>
  <c r="P573" i="1"/>
  <c r="O573" i="1"/>
  <c r="N573" i="1"/>
  <c r="M573" i="1"/>
  <c r="Q574" i="1"/>
  <c r="P574" i="1"/>
  <c r="O574" i="1"/>
  <c r="N574" i="1"/>
  <c r="M574" i="1"/>
  <c r="Q572" i="1"/>
  <c r="P572" i="1"/>
  <c r="O572" i="1"/>
  <c r="N572" i="1"/>
  <c r="M572" i="1"/>
  <c r="Q571" i="1"/>
  <c r="P571" i="1"/>
  <c r="O571" i="1"/>
  <c r="N571" i="1"/>
  <c r="M571" i="1"/>
  <c r="Q570" i="1"/>
  <c r="P570" i="1"/>
  <c r="O570" i="1"/>
  <c r="N570" i="1"/>
  <c r="M570" i="1"/>
  <c r="Q569" i="1"/>
  <c r="P569" i="1"/>
  <c r="O569" i="1"/>
  <c r="N569" i="1"/>
  <c r="M569" i="1"/>
  <c r="Q568" i="1"/>
  <c r="P568" i="1"/>
  <c r="O568" i="1"/>
  <c r="N568" i="1"/>
  <c r="M568" i="1"/>
  <c r="Q303" i="2"/>
  <c r="P303" i="2"/>
  <c r="O303" i="2"/>
  <c r="N303" i="2"/>
  <c r="M303" i="2"/>
  <c r="Q301" i="2"/>
  <c r="P301" i="2"/>
  <c r="O301" i="2"/>
  <c r="N301" i="2"/>
  <c r="M301" i="2"/>
  <c r="Q302" i="2"/>
  <c r="P302" i="2"/>
  <c r="O302" i="2"/>
  <c r="N302" i="2"/>
  <c r="M302" i="2"/>
  <c r="Q300" i="2"/>
  <c r="P300" i="2"/>
  <c r="O300" i="2"/>
  <c r="N300" i="2"/>
  <c r="M300" i="2"/>
  <c r="Q299" i="2"/>
  <c r="P299" i="2"/>
  <c r="O299" i="2"/>
  <c r="N299" i="2"/>
  <c r="M299" i="2"/>
  <c r="Q297" i="2"/>
  <c r="P297" i="2"/>
  <c r="O297" i="2"/>
  <c r="N297" i="2"/>
  <c r="M297" i="2"/>
  <c r="Q298" i="2"/>
  <c r="P298" i="2"/>
  <c r="O298" i="2"/>
  <c r="N298" i="2"/>
  <c r="M298" i="2"/>
  <c r="Q296" i="2"/>
  <c r="P296" i="2"/>
  <c r="O296" i="2"/>
  <c r="N296" i="2"/>
  <c r="M296" i="2"/>
  <c r="Q295" i="2"/>
  <c r="P295" i="2"/>
  <c r="O295" i="2"/>
  <c r="N295" i="2"/>
  <c r="M295" i="2"/>
  <c r="Q293" i="2"/>
  <c r="P293" i="2"/>
  <c r="O293" i="2"/>
  <c r="N293" i="2"/>
  <c r="M293" i="2"/>
  <c r="Q294" i="2"/>
  <c r="P294" i="2"/>
  <c r="O294" i="2"/>
  <c r="N294" i="2"/>
  <c r="M294" i="2"/>
  <c r="Q292" i="2"/>
  <c r="P292" i="2"/>
  <c r="O292" i="2"/>
  <c r="N292" i="2"/>
  <c r="M292" i="2"/>
  <c r="Q291" i="2"/>
  <c r="P291" i="2"/>
  <c r="O291" i="2"/>
  <c r="N291" i="2"/>
  <c r="M291" i="2"/>
  <c r="Q290" i="2"/>
  <c r="P290" i="2"/>
  <c r="O290" i="2"/>
  <c r="N290" i="2"/>
  <c r="M290" i="2"/>
  <c r="Q567" i="1"/>
  <c r="P567" i="1"/>
  <c r="O567" i="1"/>
  <c r="N567" i="1"/>
  <c r="M567" i="1"/>
  <c r="Q565" i="1"/>
  <c r="P565" i="1"/>
  <c r="O565" i="1"/>
  <c r="N565" i="1"/>
  <c r="M565" i="1"/>
  <c r="Q566" i="1"/>
  <c r="P566" i="1"/>
  <c r="O566" i="1"/>
  <c r="N566" i="1"/>
  <c r="M566" i="1"/>
  <c r="Q564" i="1"/>
  <c r="P564" i="1"/>
  <c r="O564" i="1"/>
  <c r="N564" i="1"/>
  <c r="M564" i="1"/>
  <c r="Q563" i="1"/>
  <c r="P563" i="1"/>
  <c r="O563" i="1"/>
  <c r="N563" i="1"/>
  <c r="M563" i="1"/>
  <c r="Q561" i="1"/>
  <c r="P561" i="1"/>
  <c r="O561" i="1"/>
  <c r="N561" i="1"/>
  <c r="M561" i="1"/>
  <c r="Q562" i="1"/>
  <c r="P562" i="1"/>
  <c r="O562" i="1"/>
  <c r="N562" i="1"/>
  <c r="M562" i="1"/>
  <c r="Q560" i="1"/>
  <c r="P560" i="1"/>
  <c r="O560" i="1"/>
  <c r="N560" i="1"/>
  <c r="M560" i="1"/>
  <c r="Q559" i="1"/>
  <c r="P559" i="1"/>
  <c r="O559" i="1"/>
  <c r="N559" i="1"/>
  <c r="M559" i="1"/>
  <c r="Q557" i="1"/>
  <c r="P557" i="1"/>
  <c r="O557" i="1"/>
  <c r="N557" i="1"/>
  <c r="M557" i="1"/>
  <c r="Q558" i="1"/>
  <c r="P558" i="1"/>
  <c r="O558" i="1"/>
  <c r="N558" i="1"/>
  <c r="M558" i="1"/>
  <c r="Q556" i="1"/>
  <c r="P556" i="1"/>
  <c r="O556" i="1"/>
  <c r="N556" i="1"/>
  <c r="M556" i="1"/>
  <c r="Q555" i="1"/>
  <c r="P555" i="1"/>
  <c r="O555" i="1"/>
  <c r="N555" i="1"/>
  <c r="M555" i="1"/>
  <c r="Q554" i="1"/>
  <c r="P554" i="1"/>
  <c r="O554" i="1"/>
  <c r="N554" i="1"/>
  <c r="M554" i="1"/>
  <c r="Q553" i="1"/>
  <c r="P553" i="1"/>
  <c r="O553" i="1"/>
  <c r="N553" i="1"/>
  <c r="M553" i="1"/>
  <c r="Q552" i="1"/>
  <c r="P552" i="1"/>
  <c r="O552" i="1"/>
  <c r="N552" i="1"/>
  <c r="M552" i="1"/>
  <c r="Q551" i="1"/>
  <c r="P551" i="1"/>
  <c r="O551" i="1"/>
  <c r="N551" i="1"/>
  <c r="M551" i="1"/>
  <c r="Q549" i="1"/>
  <c r="P549" i="1"/>
  <c r="O549" i="1"/>
  <c r="N549" i="1"/>
  <c r="M549" i="1"/>
  <c r="Q550" i="1"/>
  <c r="P550" i="1"/>
  <c r="O550" i="1"/>
  <c r="N550" i="1"/>
  <c r="M550" i="1"/>
  <c r="Q548" i="1"/>
  <c r="P548" i="1"/>
  <c r="O548" i="1"/>
  <c r="N548" i="1"/>
  <c r="M548" i="1"/>
  <c r="Q547" i="1"/>
  <c r="P547" i="1"/>
  <c r="O547" i="1"/>
  <c r="N547" i="1"/>
  <c r="M547" i="1"/>
  <c r="Q545" i="1"/>
  <c r="P545" i="1"/>
  <c r="O545" i="1"/>
  <c r="N545" i="1"/>
  <c r="M545" i="1"/>
  <c r="Q546" i="1"/>
  <c r="P546" i="1"/>
  <c r="O546" i="1"/>
  <c r="N546" i="1"/>
  <c r="M546" i="1"/>
  <c r="Q544" i="1"/>
  <c r="P544" i="1"/>
  <c r="O544" i="1"/>
  <c r="N544" i="1"/>
  <c r="M544" i="1"/>
  <c r="Q543" i="1"/>
  <c r="P543" i="1"/>
  <c r="O543" i="1"/>
  <c r="N543" i="1"/>
  <c r="M543" i="1"/>
  <c r="Q541" i="1"/>
  <c r="P541" i="1"/>
  <c r="O541" i="1"/>
  <c r="N541" i="1"/>
  <c r="M541" i="1"/>
  <c r="Q542" i="1"/>
  <c r="P542" i="1"/>
  <c r="O542" i="1"/>
  <c r="N542" i="1"/>
  <c r="M542" i="1"/>
  <c r="Q540" i="1"/>
  <c r="P540" i="1"/>
  <c r="O540" i="1"/>
  <c r="N540" i="1"/>
  <c r="M540" i="1"/>
  <c r="Q539" i="1"/>
  <c r="P539" i="1"/>
  <c r="O539" i="1"/>
  <c r="N539" i="1"/>
  <c r="M539" i="1"/>
  <c r="Q538" i="1"/>
  <c r="P538" i="1"/>
  <c r="O538" i="1"/>
  <c r="N538" i="1"/>
  <c r="M538" i="1"/>
  <c r="Q537" i="1"/>
  <c r="P537" i="1"/>
  <c r="O537" i="1"/>
  <c r="N537" i="1"/>
  <c r="M537" i="1"/>
  <c r="Q536" i="1"/>
  <c r="P536" i="1"/>
  <c r="O536" i="1"/>
  <c r="N536" i="1"/>
  <c r="M536" i="1"/>
  <c r="Q289" i="2"/>
  <c r="P289" i="2"/>
  <c r="O289" i="2"/>
  <c r="N289" i="2"/>
  <c r="M289" i="2"/>
  <c r="Q287" i="2"/>
  <c r="P287" i="2"/>
  <c r="O287" i="2"/>
  <c r="N287" i="2"/>
  <c r="M287" i="2"/>
  <c r="Q288" i="2"/>
  <c r="P288" i="2"/>
  <c r="O288" i="2"/>
  <c r="N288" i="2"/>
  <c r="M288" i="2"/>
  <c r="Q286" i="2"/>
  <c r="P286" i="2"/>
  <c r="O286" i="2"/>
  <c r="N286" i="2"/>
  <c r="M286" i="2"/>
  <c r="Q285" i="2"/>
  <c r="P285" i="2"/>
  <c r="O285" i="2"/>
  <c r="N285" i="2"/>
  <c r="M285" i="2"/>
  <c r="Q283" i="2"/>
  <c r="P283" i="2"/>
  <c r="O283" i="2"/>
  <c r="N283" i="2"/>
  <c r="M283" i="2"/>
  <c r="Q284" i="2"/>
  <c r="P284" i="2"/>
  <c r="O284" i="2"/>
  <c r="N284" i="2"/>
  <c r="M284" i="2"/>
  <c r="Q282" i="2"/>
  <c r="P282" i="2"/>
  <c r="O282" i="2"/>
  <c r="N282" i="2"/>
  <c r="M282" i="2"/>
  <c r="Q281" i="2"/>
  <c r="P281" i="2"/>
  <c r="O281" i="2"/>
  <c r="N281" i="2"/>
  <c r="M281" i="2"/>
  <c r="Q279" i="2"/>
  <c r="P279" i="2"/>
  <c r="O279" i="2"/>
  <c r="N279" i="2"/>
  <c r="M279" i="2"/>
  <c r="Q280" i="2"/>
  <c r="P280" i="2"/>
  <c r="O280" i="2"/>
  <c r="N280" i="2"/>
  <c r="M280" i="2"/>
  <c r="Q278" i="2"/>
  <c r="P278" i="2"/>
  <c r="O278" i="2"/>
  <c r="N278" i="2"/>
  <c r="M278" i="2"/>
  <c r="Q277" i="2"/>
  <c r="P277" i="2"/>
  <c r="O277" i="2"/>
  <c r="N277" i="2"/>
  <c r="M277" i="2"/>
  <c r="Q276" i="2"/>
  <c r="P276" i="2"/>
  <c r="O276" i="2"/>
  <c r="N276" i="2"/>
  <c r="M276" i="2"/>
  <c r="Q535" i="1"/>
  <c r="P535" i="1"/>
  <c r="O535" i="1"/>
  <c r="N535" i="1"/>
  <c r="M535" i="1"/>
  <c r="Q533" i="1"/>
  <c r="P533" i="1"/>
  <c r="O533" i="1"/>
  <c r="N533" i="1"/>
  <c r="M533" i="1"/>
  <c r="Q534" i="1"/>
  <c r="P534" i="1"/>
  <c r="O534" i="1"/>
  <c r="N534" i="1"/>
  <c r="M534" i="1"/>
  <c r="Q532" i="1"/>
  <c r="P532" i="1"/>
  <c r="O532" i="1"/>
  <c r="N532" i="1"/>
  <c r="M532" i="1"/>
  <c r="Q531" i="1"/>
  <c r="P531" i="1"/>
  <c r="O531" i="1"/>
  <c r="N531" i="1"/>
  <c r="M531" i="1"/>
  <c r="Q529" i="1"/>
  <c r="P529" i="1"/>
  <c r="O529" i="1"/>
  <c r="N529" i="1"/>
  <c r="M529" i="1"/>
  <c r="Q530" i="1"/>
  <c r="P530" i="1"/>
  <c r="O530" i="1"/>
  <c r="N530" i="1"/>
  <c r="M530" i="1"/>
  <c r="Q528" i="1"/>
  <c r="P528" i="1"/>
  <c r="O528" i="1"/>
  <c r="N528" i="1"/>
  <c r="M528" i="1"/>
  <c r="Q527" i="1"/>
  <c r="P527" i="1"/>
  <c r="O527" i="1"/>
  <c r="N527" i="1"/>
  <c r="M527" i="1"/>
  <c r="Q525" i="1"/>
  <c r="P525" i="1"/>
  <c r="O525" i="1"/>
  <c r="N525" i="1"/>
  <c r="M525" i="1"/>
  <c r="Q526" i="1"/>
  <c r="P526" i="1"/>
  <c r="O526" i="1"/>
  <c r="N526" i="1"/>
  <c r="M526" i="1"/>
  <c r="Q524" i="1"/>
  <c r="P524" i="1"/>
  <c r="O524" i="1"/>
  <c r="N524" i="1"/>
  <c r="M524" i="1"/>
  <c r="Q523" i="1"/>
  <c r="P523" i="1"/>
  <c r="O523" i="1"/>
  <c r="N523" i="1"/>
  <c r="M523" i="1"/>
  <c r="Q522" i="1"/>
  <c r="P522" i="1"/>
  <c r="O522" i="1"/>
  <c r="N522" i="1"/>
  <c r="M522" i="1"/>
  <c r="Q521" i="1"/>
  <c r="P521" i="1"/>
  <c r="O521" i="1"/>
  <c r="N521" i="1"/>
  <c r="M521" i="1"/>
  <c r="Q520" i="1"/>
  <c r="P520" i="1"/>
  <c r="O520" i="1"/>
  <c r="N520" i="1"/>
  <c r="M520" i="1"/>
  <c r="Q275" i="2"/>
  <c r="P275" i="2"/>
  <c r="O275" i="2"/>
  <c r="N275" i="2"/>
  <c r="M275" i="2"/>
  <c r="Q273" i="2"/>
  <c r="P273" i="2"/>
  <c r="O273" i="2"/>
  <c r="N273" i="2"/>
  <c r="M273" i="2"/>
  <c r="Q274" i="2"/>
  <c r="P274" i="2"/>
  <c r="O274" i="2"/>
  <c r="N274" i="2"/>
  <c r="M274" i="2"/>
  <c r="Q272" i="2"/>
  <c r="P272" i="2"/>
  <c r="O272" i="2"/>
  <c r="N272" i="2"/>
  <c r="M272" i="2"/>
  <c r="Q271" i="2"/>
  <c r="P271" i="2"/>
  <c r="O271" i="2"/>
  <c r="N271" i="2"/>
  <c r="M271" i="2"/>
  <c r="Q269" i="2"/>
  <c r="P269" i="2"/>
  <c r="O269" i="2"/>
  <c r="N269" i="2"/>
  <c r="M269" i="2"/>
  <c r="Q270" i="2"/>
  <c r="P270" i="2"/>
  <c r="O270" i="2"/>
  <c r="N270" i="2"/>
  <c r="M270" i="2"/>
  <c r="Q268" i="2"/>
  <c r="P268" i="2"/>
  <c r="O268" i="2"/>
  <c r="N268" i="2"/>
  <c r="M268" i="2"/>
  <c r="Q267" i="2"/>
  <c r="P267" i="2"/>
  <c r="O267" i="2"/>
  <c r="N267" i="2"/>
  <c r="M267" i="2"/>
  <c r="Q265" i="2"/>
  <c r="P265" i="2"/>
  <c r="O265" i="2"/>
  <c r="N265" i="2"/>
  <c r="M265" i="2"/>
  <c r="Q266" i="2"/>
  <c r="P266" i="2"/>
  <c r="O266" i="2"/>
  <c r="N266" i="2"/>
  <c r="M266" i="2"/>
  <c r="Q264" i="2"/>
  <c r="P264" i="2"/>
  <c r="O264" i="2"/>
  <c r="N264" i="2"/>
  <c r="M264" i="2"/>
  <c r="Q263" i="2"/>
  <c r="P263" i="2"/>
  <c r="O263" i="2"/>
  <c r="N263" i="2"/>
  <c r="M263" i="2"/>
  <c r="Q262" i="2"/>
  <c r="P262" i="2"/>
  <c r="O262" i="2"/>
  <c r="N262" i="2"/>
  <c r="M262" i="2"/>
  <c r="Q519" i="1"/>
  <c r="P519" i="1"/>
  <c r="O519" i="1"/>
  <c r="N519" i="1"/>
  <c r="M519" i="1"/>
  <c r="Q517" i="1"/>
  <c r="P517" i="1"/>
  <c r="O517" i="1"/>
  <c r="N517" i="1"/>
  <c r="M517" i="1"/>
  <c r="Q518" i="1"/>
  <c r="P518" i="1"/>
  <c r="O518" i="1"/>
  <c r="N518" i="1"/>
  <c r="M518" i="1"/>
  <c r="Q516" i="1"/>
  <c r="P516" i="1"/>
  <c r="O516" i="1"/>
  <c r="N516" i="1"/>
  <c r="M516" i="1"/>
  <c r="Q515" i="1"/>
  <c r="P515" i="1"/>
  <c r="O515" i="1"/>
  <c r="N515" i="1"/>
  <c r="M515" i="1"/>
  <c r="Q513" i="1"/>
  <c r="P513" i="1"/>
  <c r="O513" i="1"/>
  <c r="N513" i="1"/>
  <c r="M513" i="1"/>
  <c r="Q514" i="1"/>
  <c r="P514" i="1"/>
  <c r="O514" i="1"/>
  <c r="N514" i="1"/>
  <c r="M514" i="1"/>
  <c r="Q512" i="1"/>
  <c r="P512" i="1"/>
  <c r="O512" i="1"/>
  <c r="N512" i="1"/>
  <c r="M512" i="1"/>
  <c r="Q511" i="1"/>
  <c r="P511" i="1"/>
  <c r="O511" i="1"/>
  <c r="N511" i="1"/>
  <c r="M511" i="1"/>
  <c r="Q509" i="1"/>
  <c r="P509" i="1"/>
  <c r="O509" i="1"/>
  <c r="N509" i="1"/>
  <c r="M509" i="1"/>
  <c r="Q510" i="1"/>
  <c r="P510" i="1"/>
  <c r="O510" i="1"/>
  <c r="N510" i="1"/>
  <c r="M510" i="1"/>
  <c r="Q508" i="1"/>
  <c r="P508" i="1"/>
  <c r="O508" i="1"/>
  <c r="N508" i="1"/>
  <c r="M508" i="1"/>
  <c r="Q507" i="1"/>
  <c r="P507" i="1"/>
  <c r="O507" i="1"/>
  <c r="N507" i="1"/>
  <c r="M507" i="1"/>
  <c r="Q506" i="1"/>
  <c r="P506" i="1"/>
  <c r="O506" i="1"/>
  <c r="N506" i="1"/>
  <c r="M506" i="1"/>
  <c r="Q505" i="1"/>
  <c r="P505" i="1"/>
  <c r="O505" i="1"/>
  <c r="N505" i="1"/>
  <c r="M505" i="1"/>
  <c r="Q504" i="1"/>
  <c r="P504" i="1"/>
  <c r="O504" i="1"/>
  <c r="N504" i="1"/>
  <c r="M504" i="1"/>
  <c r="Q440" i="1"/>
  <c r="P440" i="1"/>
  <c r="O440" i="1"/>
  <c r="N440" i="1"/>
  <c r="M440" i="1"/>
  <c r="Q502" i="1"/>
  <c r="P502" i="1"/>
  <c r="O502" i="1"/>
  <c r="N502" i="1"/>
  <c r="M502" i="1"/>
  <c r="Q503" i="1"/>
  <c r="P503" i="1"/>
  <c r="O503" i="1"/>
  <c r="N503" i="1"/>
  <c r="M503" i="1"/>
  <c r="Q501" i="1"/>
  <c r="P501" i="1"/>
  <c r="O501" i="1"/>
  <c r="N501" i="1"/>
  <c r="M501" i="1"/>
  <c r="Q500" i="1"/>
  <c r="P500" i="1"/>
  <c r="O500" i="1"/>
  <c r="N500" i="1"/>
  <c r="M500" i="1"/>
  <c r="Q498" i="1"/>
  <c r="P498" i="1"/>
  <c r="O498" i="1"/>
  <c r="N498" i="1"/>
  <c r="M498" i="1"/>
  <c r="Q499" i="1"/>
  <c r="P499" i="1"/>
  <c r="O499" i="1"/>
  <c r="N499" i="1"/>
  <c r="M499" i="1"/>
  <c r="Q497" i="1"/>
  <c r="P497" i="1"/>
  <c r="O497" i="1"/>
  <c r="N497" i="1"/>
  <c r="M497" i="1"/>
  <c r="Q496" i="1"/>
  <c r="P496" i="1"/>
  <c r="O496" i="1"/>
  <c r="N496" i="1"/>
  <c r="M496" i="1"/>
  <c r="Q494" i="1"/>
  <c r="P494" i="1"/>
  <c r="O494" i="1"/>
  <c r="N494" i="1"/>
  <c r="M494" i="1"/>
  <c r="Q495" i="1"/>
  <c r="P495" i="1"/>
  <c r="O495" i="1"/>
  <c r="N495" i="1"/>
  <c r="M495" i="1"/>
  <c r="Q493" i="1"/>
  <c r="P493" i="1"/>
  <c r="O493" i="1"/>
  <c r="N493" i="1"/>
  <c r="M493" i="1"/>
  <c r="Q492" i="1"/>
  <c r="P492" i="1"/>
  <c r="O492" i="1"/>
  <c r="N492" i="1"/>
  <c r="M492" i="1"/>
  <c r="Q491" i="1"/>
  <c r="P491" i="1"/>
  <c r="O491" i="1"/>
  <c r="N491" i="1"/>
  <c r="M491" i="1"/>
  <c r="Q490" i="1"/>
  <c r="P490" i="1"/>
  <c r="O490" i="1"/>
  <c r="N490" i="1"/>
  <c r="M490" i="1"/>
  <c r="Q489" i="1"/>
  <c r="P489" i="1"/>
  <c r="O489" i="1"/>
  <c r="N489" i="1"/>
  <c r="M489" i="1"/>
  <c r="Q472" i="1"/>
  <c r="P472" i="1"/>
  <c r="O472" i="1"/>
  <c r="N472" i="1"/>
  <c r="M472" i="1"/>
  <c r="Q470" i="1"/>
  <c r="P470" i="1"/>
  <c r="O470" i="1"/>
  <c r="N470" i="1"/>
  <c r="M470" i="1"/>
  <c r="Q471" i="1"/>
  <c r="P471" i="1"/>
  <c r="O471" i="1"/>
  <c r="N471" i="1"/>
  <c r="M471" i="1"/>
  <c r="Q469" i="1"/>
  <c r="P469" i="1"/>
  <c r="O469" i="1"/>
  <c r="N469" i="1"/>
  <c r="M469" i="1"/>
  <c r="Q468" i="1"/>
  <c r="P468" i="1"/>
  <c r="O468" i="1"/>
  <c r="N468" i="1"/>
  <c r="M468" i="1"/>
  <c r="Q466" i="1"/>
  <c r="P466" i="1"/>
  <c r="O466" i="1"/>
  <c r="N466" i="1"/>
  <c r="M466" i="1"/>
  <c r="Q467" i="1"/>
  <c r="P467" i="1"/>
  <c r="O467" i="1"/>
  <c r="N467" i="1"/>
  <c r="M467" i="1"/>
  <c r="Q465" i="1"/>
  <c r="P465" i="1"/>
  <c r="O465" i="1"/>
  <c r="N465" i="1"/>
  <c r="M465" i="1"/>
  <c r="Q464" i="1"/>
  <c r="P464" i="1"/>
  <c r="O464" i="1"/>
  <c r="N464" i="1"/>
  <c r="M464" i="1"/>
  <c r="Q462" i="1"/>
  <c r="P462" i="1"/>
  <c r="O462" i="1"/>
  <c r="N462" i="1"/>
  <c r="M462" i="1"/>
  <c r="Q463" i="1"/>
  <c r="P463" i="1"/>
  <c r="O463" i="1"/>
  <c r="N463" i="1"/>
  <c r="M463" i="1"/>
  <c r="Q461" i="1"/>
  <c r="P461" i="1"/>
  <c r="O461" i="1"/>
  <c r="N461" i="1"/>
  <c r="M461" i="1"/>
  <c r="Q460" i="1"/>
  <c r="P460" i="1"/>
  <c r="O460" i="1"/>
  <c r="N460" i="1"/>
  <c r="M460" i="1"/>
  <c r="Q459" i="1"/>
  <c r="P459" i="1"/>
  <c r="O459" i="1"/>
  <c r="N459" i="1"/>
  <c r="M459" i="1"/>
  <c r="Q458" i="1"/>
  <c r="P458" i="1"/>
  <c r="O458" i="1"/>
  <c r="N458" i="1"/>
  <c r="M458" i="1"/>
  <c r="Q457" i="1"/>
  <c r="P457" i="1"/>
  <c r="O457" i="1"/>
  <c r="N457" i="1"/>
  <c r="M457" i="1"/>
  <c r="Q488" i="1"/>
  <c r="P488" i="1"/>
  <c r="O488" i="1"/>
  <c r="N488" i="1"/>
  <c r="M488" i="1"/>
  <c r="Q486" i="1"/>
  <c r="P486" i="1"/>
  <c r="O486" i="1"/>
  <c r="N486" i="1"/>
  <c r="M486" i="1"/>
  <c r="Q487" i="1"/>
  <c r="P487" i="1"/>
  <c r="O487" i="1"/>
  <c r="N487" i="1"/>
  <c r="M487" i="1"/>
  <c r="Q485" i="1"/>
  <c r="P485" i="1"/>
  <c r="O485" i="1"/>
  <c r="N485" i="1"/>
  <c r="M485" i="1"/>
  <c r="Q484" i="1"/>
  <c r="P484" i="1"/>
  <c r="O484" i="1"/>
  <c r="N484" i="1"/>
  <c r="M484" i="1"/>
  <c r="Q482" i="1"/>
  <c r="P482" i="1"/>
  <c r="O482" i="1"/>
  <c r="N482" i="1"/>
  <c r="M482" i="1"/>
  <c r="Q483" i="1"/>
  <c r="P483" i="1"/>
  <c r="O483" i="1"/>
  <c r="N483" i="1"/>
  <c r="M483" i="1"/>
  <c r="Q481" i="1"/>
  <c r="P481" i="1"/>
  <c r="O481" i="1"/>
  <c r="N481" i="1"/>
  <c r="M481" i="1"/>
  <c r="Q480" i="1"/>
  <c r="P480" i="1"/>
  <c r="O480" i="1"/>
  <c r="N480" i="1"/>
  <c r="M480" i="1"/>
  <c r="Q478" i="1"/>
  <c r="P478" i="1"/>
  <c r="O478" i="1"/>
  <c r="N478" i="1"/>
  <c r="M478" i="1"/>
  <c r="Q479" i="1"/>
  <c r="P479" i="1"/>
  <c r="O479" i="1"/>
  <c r="N479" i="1"/>
  <c r="M479" i="1"/>
  <c r="Q477" i="1"/>
  <c r="P477" i="1"/>
  <c r="O477" i="1"/>
  <c r="N477" i="1"/>
  <c r="M477" i="1"/>
  <c r="Q476" i="1"/>
  <c r="P476" i="1"/>
  <c r="O476" i="1"/>
  <c r="N476" i="1"/>
  <c r="M476" i="1"/>
  <c r="Q475" i="1"/>
  <c r="P475" i="1"/>
  <c r="O475" i="1"/>
  <c r="N475" i="1"/>
  <c r="M475" i="1"/>
  <c r="Q474" i="1"/>
  <c r="P474" i="1"/>
  <c r="O474" i="1"/>
  <c r="N474" i="1"/>
  <c r="M474" i="1"/>
  <c r="Q473" i="1"/>
  <c r="P473" i="1"/>
  <c r="O473" i="1"/>
  <c r="N473" i="1"/>
  <c r="M473" i="1"/>
  <c r="Q456" i="1"/>
  <c r="P456" i="1"/>
  <c r="O456" i="1"/>
  <c r="N456" i="1"/>
  <c r="M456" i="1"/>
  <c r="Q454" i="1"/>
  <c r="P454" i="1"/>
  <c r="O454" i="1"/>
  <c r="N454" i="1"/>
  <c r="M454" i="1"/>
  <c r="Q455" i="1"/>
  <c r="P455" i="1"/>
  <c r="O455" i="1"/>
  <c r="N455" i="1"/>
  <c r="M455" i="1"/>
  <c r="Q453" i="1"/>
  <c r="P453" i="1"/>
  <c r="O453" i="1"/>
  <c r="N453" i="1"/>
  <c r="M453" i="1"/>
  <c r="Q452" i="1"/>
  <c r="P452" i="1"/>
  <c r="O452" i="1"/>
  <c r="N452" i="1"/>
  <c r="M452" i="1"/>
  <c r="Q450" i="1"/>
  <c r="P450" i="1"/>
  <c r="O450" i="1"/>
  <c r="N450" i="1"/>
  <c r="M450" i="1"/>
  <c r="Q451" i="1"/>
  <c r="P451" i="1"/>
  <c r="O451" i="1"/>
  <c r="N451" i="1"/>
  <c r="M451" i="1"/>
  <c r="Q449" i="1"/>
  <c r="P449" i="1"/>
  <c r="O449" i="1"/>
  <c r="N449" i="1"/>
  <c r="M449" i="1"/>
  <c r="Q448" i="1"/>
  <c r="P448" i="1"/>
  <c r="O448" i="1"/>
  <c r="N448" i="1"/>
  <c r="M448" i="1"/>
  <c r="Q446" i="1"/>
  <c r="P446" i="1"/>
  <c r="O446" i="1"/>
  <c r="N446" i="1"/>
  <c r="M446" i="1"/>
  <c r="Q447" i="1"/>
  <c r="P447" i="1"/>
  <c r="O447" i="1"/>
  <c r="N447" i="1"/>
  <c r="M447" i="1"/>
  <c r="Q445" i="1"/>
  <c r="P445" i="1"/>
  <c r="O445" i="1"/>
  <c r="N445" i="1"/>
  <c r="M445" i="1"/>
  <c r="Q444" i="1"/>
  <c r="P444" i="1"/>
  <c r="O444" i="1"/>
  <c r="N444" i="1"/>
  <c r="M444" i="1"/>
  <c r="Q443" i="1"/>
  <c r="P443" i="1"/>
  <c r="O443" i="1"/>
  <c r="N443" i="1"/>
  <c r="M443" i="1"/>
  <c r="Q442" i="1"/>
  <c r="P442" i="1"/>
  <c r="O442" i="1"/>
  <c r="N442" i="1"/>
  <c r="M442" i="1"/>
  <c r="Q441" i="1"/>
  <c r="P441" i="1"/>
  <c r="O441" i="1"/>
  <c r="N441" i="1"/>
  <c r="M441" i="1"/>
  <c r="Q261" i="2"/>
  <c r="P261" i="2"/>
  <c r="O261" i="2"/>
  <c r="N261" i="2"/>
  <c r="M261" i="2"/>
  <c r="Q259" i="2"/>
  <c r="P259" i="2"/>
  <c r="O259" i="2"/>
  <c r="N259" i="2"/>
  <c r="M259" i="2"/>
  <c r="Q260" i="2"/>
  <c r="P260" i="2"/>
  <c r="O260" i="2"/>
  <c r="N260" i="2"/>
  <c r="M260" i="2"/>
  <c r="Q258" i="2"/>
  <c r="P258" i="2"/>
  <c r="O258" i="2"/>
  <c r="N258" i="2"/>
  <c r="M258" i="2"/>
  <c r="Q257" i="2"/>
  <c r="P257" i="2"/>
  <c r="O257" i="2"/>
  <c r="N257" i="2"/>
  <c r="M257" i="2"/>
  <c r="Q255" i="2"/>
  <c r="P255" i="2"/>
  <c r="O255" i="2"/>
  <c r="N255" i="2"/>
  <c r="M255" i="2"/>
  <c r="Q256" i="2"/>
  <c r="P256" i="2"/>
  <c r="O256" i="2"/>
  <c r="N256" i="2"/>
  <c r="M256" i="2"/>
  <c r="Q254" i="2"/>
  <c r="P254" i="2"/>
  <c r="O254" i="2"/>
  <c r="N254" i="2"/>
  <c r="M254" i="2"/>
  <c r="Q253" i="2"/>
  <c r="P253" i="2"/>
  <c r="O253" i="2"/>
  <c r="N253" i="2"/>
  <c r="M253" i="2"/>
  <c r="Q251" i="2"/>
  <c r="P251" i="2"/>
  <c r="O251" i="2"/>
  <c r="N251" i="2"/>
  <c r="M251" i="2"/>
  <c r="Q252" i="2"/>
  <c r="P252" i="2"/>
  <c r="O252" i="2"/>
  <c r="N252" i="2"/>
  <c r="M252" i="2"/>
  <c r="Q250" i="2"/>
  <c r="P250" i="2"/>
  <c r="O250" i="2"/>
  <c r="N250" i="2"/>
  <c r="M250" i="2"/>
  <c r="Q249" i="2"/>
  <c r="P249" i="2"/>
  <c r="O249" i="2"/>
  <c r="N249" i="2"/>
  <c r="M249" i="2"/>
  <c r="Q248" i="2"/>
  <c r="P248" i="2"/>
  <c r="O248" i="2"/>
  <c r="N248" i="2"/>
  <c r="M248" i="2"/>
  <c r="Q439" i="1"/>
  <c r="P439" i="1"/>
  <c r="O439" i="1"/>
  <c r="N439" i="1"/>
  <c r="M439" i="1"/>
  <c r="Q437" i="1"/>
  <c r="P437" i="1"/>
  <c r="O437" i="1"/>
  <c r="N437" i="1"/>
  <c r="M437" i="1"/>
  <c r="Q438" i="1"/>
  <c r="P438" i="1"/>
  <c r="O438" i="1"/>
  <c r="N438" i="1"/>
  <c r="M438" i="1"/>
  <c r="Q436" i="1"/>
  <c r="P436" i="1"/>
  <c r="O436" i="1"/>
  <c r="N436" i="1"/>
  <c r="M436" i="1"/>
  <c r="Q435" i="1"/>
  <c r="P435" i="1"/>
  <c r="O435" i="1"/>
  <c r="N435" i="1"/>
  <c r="M435" i="1"/>
  <c r="Q433" i="1"/>
  <c r="P433" i="1"/>
  <c r="O433" i="1"/>
  <c r="N433" i="1"/>
  <c r="M433" i="1"/>
  <c r="Q434" i="1"/>
  <c r="P434" i="1"/>
  <c r="O434" i="1"/>
  <c r="N434" i="1"/>
  <c r="M434" i="1"/>
  <c r="Q432" i="1"/>
  <c r="P432" i="1"/>
  <c r="O432" i="1"/>
  <c r="N432" i="1"/>
  <c r="M432" i="1"/>
  <c r="Q431" i="1"/>
  <c r="P431" i="1"/>
  <c r="O431" i="1"/>
  <c r="N431" i="1"/>
  <c r="M431" i="1"/>
  <c r="Q429" i="1"/>
  <c r="P429" i="1"/>
  <c r="O429" i="1"/>
  <c r="N429" i="1"/>
  <c r="M429" i="1"/>
  <c r="Q430" i="1"/>
  <c r="P430" i="1"/>
  <c r="O430" i="1"/>
  <c r="N430" i="1"/>
  <c r="M430" i="1"/>
  <c r="Q428" i="1"/>
  <c r="P428" i="1"/>
  <c r="O428" i="1"/>
  <c r="N428" i="1"/>
  <c r="M428" i="1"/>
  <c r="Q427" i="1"/>
  <c r="P427" i="1"/>
  <c r="O427" i="1"/>
  <c r="N427" i="1"/>
  <c r="M427" i="1"/>
  <c r="Q426" i="1"/>
  <c r="P426" i="1"/>
  <c r="O426" i="1"/>
  <c r="N426" i="1"/>
  <c r="M426" i="1"/>
  <c r="Q425" i="1"/>
  <c r="P425" i="1"/>
  <c r="O425" i="1"/>
  <c r="N425" i="1"/>
  <c r="M425" i="1"/>
  <c r="Q424" i="1"/>
  <c r="P424" i="1"/>
  <c r="O424" i="1"/>
  <c r="N424" i="1"/>
  <c r="M424" i="1"/>
  <c r="Q423" i="1"/>
  <c r="P423" i="1"/>
  <c r="O423" i="1"/>
  <c r="N423" i="1"/>
  <c r="M423" i="1"/>
  <c r="Q421" i="1"/>
  <c r="P421" i="1"/>
  <c r="O421" i="1"/>
  <c r="N421" i="1"/>
  <c r="M421" i="1"/>
  <c r="Q422" i="1"/>
  <c r="P422" i="1"/>
  <c r="O422" i="1"/>
  <c r="N422" i="1"/>
  <c r="M422" i="1"/>
  <c r="Q420" i="1"/>
  <c r="P420" i="1"/>
  <c r="O420" i="1"/>
  <c r="N420" i="1"/>
  <c r="M420" i="1"/>
  <c r="Q419" i="1"/>
  <c r="P419" i="1"/>
  <c r="O419" i="1"/>
  <c r="N419" i="1"/>
  <c r="M419" i="1"/>
  <c r="Q417" i="1"/>
  <c r="P417" i="1"/>
  <c r="O417" i="1"/>
  <c r="N417" i="1"/>
  <c r="M417" i="1"/>
  <c r="Q418" i="1"/>
  <c r="P418" i="1"/>
  <c r="O418" i="1"/>
  <c r="N418" i="1"/>
  <c r="M418" i="1"/>
  <c r="Q416" i="1"/>
  <c r="P416" i="1"/>
  <c r="O416" i="1"/>
  <c r="N416" i="1"/>
  <c r="M416" i="1"/>
  <c r="Q415" i="1"/>
  <c r="P415" i="1"/>
  <c r="O415" i="1"/>
  <c r="N415" i="1"/>
  <c r="M415" i="1"/>
  <c r="Q413" i="1"/>
  <c r="P413" i="1"/>
  <c r="O413" i="1"/>
  <c r="N413" i="1"/>
  <c r="M413" i="1"/>
  <c r="Q414" i="1"/>
  <c r="P414" i="1"/>
  <c r="O414" i="1"/>
  <c r="N414" i="1"/>
  <c r="M414" i="1"/>
  <c r="Q412" i="1"/>
  <c r="P412" i="1"/>
  <c r="O412" i="1"/>
  <c r="N412" i="1"/>
  <c r="M412" i="1"/>
  <c r="Q411" i="1"/>
  <c r="P411" i="1"/>
  <c r="O411" i="1"/>
  <c r="N411" i="1"/>
  <c r="M411" i="1"/>
  <c r="Q410" i="1"/>
  <c r="P410" i="1"/>
  <c r="O410" i="1"/>
  <c r="N410" i="1"/>
  <c r="M410" i="1"/>
  <c r="Q409" i="1"/>
  <c r="P409" i="1"/>
  <c r="O409" i="1"/>
  <c r="N409" i="1"/>
  <c r="M409" i="1"/>
  <c r="Q408" i="1"/>
  <c r="P408" i="1"/>
  <c r="O408" i="1"/>
  <c r="N408" i="1"/>
  <c r="M408" i="1"/>
  <c r="Q407" i="1"/>
  <c r="P407" i="1"/>
  <c r="O407" i="1"/>
  <c r="N407" i="1"/>
  <c r="M407" i="1"/>
  <c r="Q405" i="1"/>
  <c r="P405" i="1"/>
  <c r="O405" i="1"/>
  <c r="N405" i="1"/>
  <c r="M405" i="1"/>
  <c r="Q406" i="1"/>
  <c r="P406" i="1"/>
  <c r="O406" i="1"/>
  <c r="N406" i="1"/>
  <c r="M406" i="1"/>
  <c r="Q404" i="1"/>
  <c r="P404" i="1"/>
  <c r="O404" i="1"/>
  <c r="N404" i="1"/>
  <c r="M404" i="1"/>
  <c r="Q403" i="1"/>
  <c r="P403" i="1"/>
  <c r="O403" i="1"/>
  <c r="N403" i="1"/>
  <c r="M403" i="1"/>
  <c r="Q401" i="1"/>
  <c r="P401" i="1"/>
  <c r="O401" i="1"/>
  <c r="N401" i="1"/>
  <c r="M401" i="1"/>
  <c r="Q402" i="1"/>
  <c r="P402" i="1"/>
  <c r="O402" i="1"/>
  <c r="N402" i="1"/>
  <c r="M402" i="1"/>
  <c r="Q400" i="1"/>
  <c r="P400" i="1"/>
  <c r="O400" i="1"/>
  <c r="N400" i="1"/>
  <c r="M400" i="1"/>
  <c r="Q399" i="1"/>
  <c r="P399" i="1"/>
  <c r="O399" i="1"/>
  <c r="N399" i="1"/>
  <c r="M399" i="1"/>
  <c r="Q397" i="1"/>
  <c r="P397" i="1"/>
  <c r="O397" i="1"/>
  <c r="N397" i="1"/>
  <c r="M397" i="1"/>
  <c r="Q398" i="1"/>
  <c r="P398" i="1"/>
  <c r="O398" i="1"/>
  <c r="N398" i="1"/>
  <c r="M398" i="1"/>
  <c r="Q396" i="1"/>
  <c r="P396" i="1"/>
  <c r="O396" i="1"/>
  <c r="N396" i="1"/>
  <c r="M396" i="1"/>
  <c r="Q395" i="1"/>
  <c r="P395" i="1"/>
  <c r="O395" i="1"/>
  <c r="N395" i="1"/>
  <c r="M395" i="1"/>
  <c r="Q394" i="1"/>
  <c r="P394" i="1"/>
  <c r="O394" i="1"/>
  <c r="N394" i="1"/>
  <c r="M394" i="1"/>
  <c r="Q393" i="1"/>
  <c r="P393" i="1"/>
  <c r="O393" i="1"/>
  <c r="N393" i="1"/>
  <c r="M393" i="1"/>
  <c r="Q392" i="1"/>
  <c r="P392" i="1"/>
  <c r="O392" i="1"/>
  <c r="N392" i="1"/>
  <c r="M392" i="1"/>
  <c r="Q247" i="2"/>
  <c r="P247" i="2"/>
  <c r="O247" i="2"/>
  <c r="N247" i="2"/>
  <c r="M247" i="2"/>
  <c r="Q245" i="2"/>
  <c r="P245" i="2"/>
  <c r="O245" i="2"/>
  <c r="N245" i="2"/>
  <c r="M245" i="2"/>
  <c r="Q246" i="2"/>
  <c r="P246" i="2"/>
  <c r="O246" i="2"/>
  <c r="N246" i="2"/>
  <c r="M246" i="2"/>
  <c r="Q244" i="2"/>
  <c r="P244" i="2"/>
  <c r="O244" i="2"/>
  <c r="N244" i="2"/>
  <c r="M244" i="2"/>
  <c r="Q243" i="2"/>
  <c r="P243" i="2"/>
  <c r="O243" i="2"/>
  <c r="N243" i="2"/>
  <c r="M243" i="2"/>
  <c r="Q241" i="2"/>
  <c r="P241" i="2"/>
  <c r="O241" i="2"/>
  <c r="N241" i="2"/>
  <c r="M241" i="2"/>
  <c r="Q242" i="2"/>
  <c r="P242" i="2"/>
  <c r="O242" i="2"/>
  <c r="N242" i="2"/>
  <c r="M242" i="2"/>
  <c r="Q240" i="2"/>
  <c r="P240" i="2"/>
  <c r="O240" i="2"/>
  <c r="N240" i="2"/>
  <c r="M240" i="2"/>
  <c r="Q239" i="2"/>
  <c r="P239" i="2"/>
  <c r="O239" i="2"/>
  <c r="N239" i="2"/>
  <c r="M239" i="2"/>
  <c r="Q237" i="2"/>
  <c r="P237" i="2"/>
  <c r="O237" i="2"/>
  <c r="N237" i="2"/>
  <c r="M237" i="2"/>
  <c r="Q238" i="2"/>
  <c r="P238" i="2"/>
  <c r="O238" i="2"/>
  <c r="N238" i="2"/>
  <c r="M238" i="2"/>
  <c r="Q236" i="2"/>
  <c r="P236" i="2"/>
  <c r="O236" i="2"/>
  <c r="N236" i="2"/>
  <c r="M236" i="2"/>
  <c r="Q235" i="2"/>
  <c r="P235" i="2"/>
  <c r="O235" i="2"/>
  <c r="N235" i="2"/>
  <c r="M235" i="2"/>
  <c r="Q234" i="2"/>
  <c r="P234" i="2"/>
  <c r="O234" i="2"/>
  <c r="N234" i="2"/>
  <c r="M234" i="2"/>
  <c r="Q391" i="1"/>
  <c r="P391" i="1"/>
  <c r="O391" i="1"/>
  <c r="N391" i="1"/>
  <c r="M391" i="1"/>
  <c r="Q389" i="1"/>
  <c r="P389" i="1"/>
  <c r="O389" i="1"/>
  <c r="N389" i="1"/>
  <c r="M389" i="1"/>
  <c r="Q390" i="1"/>
  <c r="P390" i="1"/>
  <c r="O390" i="1"/>
  <c r="N390" i="1"/>
  <c r="M390" i="1"/>
  <c r="Q388" i="1"/>
  <c r="P388" i="1"/>
  <c r="O388" i="1"/>
  <c r="N388" i="1"/>
  <c r="M388" i="1"/>
  <c r="Q387" i="1"/>
  <c r="P387" i="1"/>
  <c r="O387" i="1"/>
  <c r="N387" i="1"/>
  <c r="M387" i="1"/>
  <c r="Q385" i="1"/>
  <c r="P385" i="1"/>
  <c r="O385" i="1"/>
  <c r="N385" i="1"/>
  <c r="M385" i="1"/>
  <c r="Q386" i="1"/>
  <c r="P386" i="1"/>
  <c r="O386" i="1"/>
  <c r="N386" i="1"/>
  <c r="M386" i="1"/>
  <c r="Q384" i="1"/>
  <c r="P384" i="1"/>
  <c r="O384" i="1"/>
  <c r="N384" i="1"/>
  <c r="M384" i="1"/>
  <c r="Q383" i="1"/>
  <c r="P383" i="1"/>
  <c r="O383" i="1"/>
  <c r="N383" i="1"/>
  <c r="M383" i="1"/>
  <c r="Q381" i="1"/>
  <c r="P381" i="1"/>
  <c r="O381" i="1"/>
  <c r="N381" i="1"/>
  <c r="M381" i="1"/>
  <c r="Q382" i="1"/>
  <c r="P382" i="1"/>
  <c r="O382" i="1"/>
  <c r="N382" i="1"/>
  <c r="M382" i="1"/>
  <c r="Q380" i="1"/>
  <c r="P380" i="1"/>
  <c r="O380" i="1"/>
  <c r="N380" i="1"/>
  <c r="M380" i="1"/>
  <c r="Q379" i="1"/>
  <c r="P379" i="1"/>
  <c r="O379" i="1"/>
  <c r="N379" i="1"/>
  <c r="M379" i="1"/>
  <c r="Q378" i="1"/>
  <c r="P378" i="1"/>
  <c r="O378" i="1"/>
  <c r="N378" i="1"/>
  <c r="M378" i="1"/>
  <c r="Q377" i="1"/>
  <c r="P377" i="1"/>
  <c r="O377" i="1"/>
  <c r="N377" i="1"/>
  <c r="M377" i="1"/>
  <c r="Q376" i="1"/>
  <c r="P376" i="1"/>
  <c r="O376" i="1"/>
  <c r="N376" i="1"/>
  <c r="M376" i="1"/>
  <c r="Q373" i="1"/>
  <c r="P373" i="1"/>
  <c r="O373" i="1"/>
  <c r="N373" i="1"/>
  <c r="M373" i="1"/>
  <c r="Q374" i="1"/>
  <c r="P374" i="1"/>
  <c r="O374" i="1"/>
  <c r="N374" i="1"/>
  <c r="M374" i="1"/>
  <c r="Q372" i="1"/>
  <c r="P372" i="1"/>
  <c r="O372" i="1"/>
  <c r="N372" i="1"/>
  <c r="M372" i="1"/>
  <c r="Q371" i="1"/>
  <c r="P371" i="1"/>
  <c r="O371" i="1"/>
  <c r="N371" i="1"/>
  <c r="M371" i="1"/>
  <c r="Q369" i="1"/>
  <c r="P369" i="1"/>
  <c r="O369" i="1"/>
  <c r="N369" i="1"/>
  <c r="M369" i="1"/>
  <c r="Q370" i="1"/>
  <c r="P370" i="1"/>
  <c r="O370" i="1"/>
  <c r="N370" i="1"/>
  <c r="M370" i="1"/>
  <c r="Q368" i="1"/>
  <c r="P368" i="1"/>
  <c r="O368" i="1"/>
  <c r="N368" i="1"/>
  <c r="M368" i="1"/>
  <c r="Q367" i="1"/>
  <c r="P367" i="1"/>
  <c r="O367" i="1"/>
  <c r="N367" i="1"/>
  <c r="M367" i="1"/>
  <c r="Q365" i="1"/>
  <c r="P365" i="1"/>
  <c r="O365" i="1"/>
  <c r="N365" i="1"/>
  <c r="M365" i="1"/>
  <c r="Q366" i="1"/>
  <c r="P366" i="1"/>
  <c r="O366" i="1"/>
  <c r="N366" i="1"/>
  <c r="M366" i="1"/>
  <c r="Q364" i="1"/>
  <c r="P364" i="1"/>
  <c r="O364" i="1"/>
  <c r="N364" i="1"/>
  <c r="M364" i="1"/>
  <c r="Q363" i="1"/>
  <c r="P363" i="1"/>
  <c r="O363" i="1"/>
  <c r="N363" i="1"/>
  <c r="M363" i="1"/>
  <c r="Q362" i="1"/>
  <c r="P362" i="1"/>
  <c r="O362" i="1"/>
  <c r="N362" i="1"/>
  <c r="M362" i="1"/>
  <c r="Q361" i="1"/>
  <c r="P361" i="1"/>
  <c r="O361" i="1"/>
  <c r="N361" i="1"/>
  <c r="M361" i="1"/>
  <c r="Q360" i="1"/>
  <c r="P360" i="1"/>
  <c r="O360" i="1"/>
  <c r="N360" i="1"/>
  <c r="M360" i="1"/>
  <c r="Q359" i="1"/>
  <c r="P359" i="1"/>
  <c r="O359" i="1"/>
  <c r="N359" i="1"/>
  <c r="M359" i="1"/>
  <c r="Q357" i="1"/>
  <c r="P357" i="1"/>
  <c r="O357" i="1"/>
  <c r="N357" i="1"/>
  <c r="M357" i="1"/>
  <c r="Q358" i="1"/>
  <c r="P358" i="1"/>
  <c r="O358" i="1"/>
  <c r="N358" i="1"/>
  <c r="M358" i="1"/>
  <c r="Q356" i="1"/>
  <c r="P356" i="1"/>
  <c r="O356" i="1"/>
  <c r="N356" i="1"/>
  <c r="M356" i="1"/>
  <c r="Q355" i="1"/>
  <c r="P355" i="1"/>
  <c r="O355" i="1"/>
  <c r="N355" i="1"/>
  <c r="M355" i="1"/>
  <c r="Q353" i="1"/>
  <c r="P353" i="1"/>
  <c r="O353" i="1"/>
  <c r="N353" i="1"/>
  <c r="M353" i="1"/>
  <c r="Q354" i="1"/>
  <c r="P354" i="1"/>
  <c r="O354" i="1"/>
  <c r="N354" i="1"/>
  <c r="M354" i="1"/>
  <c r="Q352" i="1"/>
  <c r="P352" i="1"/>
  <c r="O352" i="1"/>
  <c r="N352" i="1"/>
  <c r="M352" i="1"/>
  <c r="Q351" i="1"/>
  <c r="P351" i="1"/>
  <c r="O351" i="1"/>
  <c r="N351" i="1"/>
  <c r="M351" i="1"/>
  <c r="Q349" i="1"/>
  <c r="P349" i="1"/>
  <c r="O349" i="1"/>
  <c r="N349" i="1"/>
  <c r="M349" i="1"/>
  <c r="Q350" i="1"/>
  <c r="P350" i="1"/>
  <c r="O350" i="1"/>
  <c r="N350" i="1"/>
  <c r="M350" i="1"/>
  <c r="Q348" i="1"/>
  <c r="P348" i="1"/>
  <c r="O348" i="1"/>
  <c r="N348" i="1"/>
  <c r="M348" i="1"/>
  <c r="Q347" i="1"/>
  <c r="P347" i="1"/>
  <c r="O347" i="1"/>
  <c r="N347" i="1"/>
  <c r="M347" i="1"/>
  <c r="Q346" i="1"/>
  <c r="P346" i="1"/>
  <c r="O346" i="1"/>
  <c r="N346" i="1"/>
  <c r="M346" i="1"/>
  <c r="Q345" i="1"/>
  <c r="P345" i="1"/>
  <c r="O345" i="1"/>
  <c r="N345" i="1"/>
  <c r="M345" i="1"/>
  <c r="Q344" i="1"/>
  <c r="P344" i="1"/>
  <c r="O344" i="1"/>
  <c r="N344" i="1"/>
  <c r="M344" i="1"/>
  <c r="Q343" i="1"/>
  <c r="P343" i="1"/>
  <c r="O343" i="1"/>
  <c r="N343" i="1"/>
  <c r="M343" i="1"/>
  <c r="Q341" i="1"/>
  <c r="P341" i="1"/>
  <c r="O341" i="1"/>
  <c r="N341" i="1"/>
  <c r="M341" i="1"/>
  <c r="Q342" i="1"/>
  <c r="P342" i="1"/>
  <c r="O342" i="1"/>
  <c r="N342" i="1"/>
  <c r="M342" i="1"/>
  <c r="Q340" i="1"/>
  <c r="P340" i="1"/>
  <c r="O340" i="1"/>
  <c r="N340" i="1"/>
  <c r="M340" i="1"/>
  <c r="Q339" i="1"/>
  <c r="P339" i="1"/>
  <c r="O339" i="1"/>
  <c r="N339" i="1"/>
  <c r="M339" i="1"/>
  <c r="Q337" i="1"/>
  <c r="P337" i="1"/>
  <c r="O337" i="1"/>
  <c r="N337" i="1"/>
  <c r="M337" i="1"/>
  <c r="Q338" i="1"/>
  <c r="P338" i="1"/>
  <c r="O338" i="1"/>
  <c r="N338" i="1"/>
  <c r="M338" i="1"/>
  <c r="Q336" i="1"/>
  <c r="P336" i="1"/>
  <c r="O336" i="1"/>
  <c r="N336" i="1"/>
  <c r="M336" i="1"/>
  <c r="Q335" i="1"/>
  <c r="P335" i="1"/>
  <c r="O335" i="1"/>
  <c r="N335" i="1"/>
  <c r="M335" i="1"/>
  <c r="Q333" i="1"/>
  <c r="P333" i="1"/>
  <c r="O333" i="1"/>
  <c r="N333" i="1"/>
  <c r="M333" i="1"/>
  <c r="Q334" i="1"/>
  <c r="P334" i="1"/>
  <c r="O334" i="1"/>
  <c r="N334" i="1"/>
  <c r="M334" i="1"/>
  <c r="Q332" i="1"/>
  <c r="P332" i="1"/>
  <c r="O332" i="1"/>
  <c r="N332" i="1"/>
  <c r="M332" i="1"/>
  <c r="Q331" i="1"/>
  <c r="P331" i="1"/>
  <c r="O331" i="1"/>
  <c r="N331" i="1"/>
  <c r="M331" i="1"/>
  <c r="Q330" i="1"/>
  <c r="P330" i="1"/>
  <c r="O330" i="1"/>
  <c r="N330" i="1"/>
  <c r="M330" i="1"/>
  <c r="Q329" i="1"/>
  <c r="P329" i="1"/>
  <c r="O329" i="1"/>
  <c r="N329" i="1"/>
  <c r="M329" i="1"/>
  <c r="Q328" i="1"/>
  <c r="P328" i="1"/>
  <c r="O328" i="1"/>
  <c r="N328" i="1"/>
  <c r="M328" i="1"/>
  <c r="Q327" i="1"/>
  <c r="P327" i="1"/>
  <c r="O327" i="1"/>
  <c r="N327" i="1"/>
  <c r="M327" i="1"/>
  <c r="Q325" i="1"/>
  <c r="P325" i="1"/>
  <c r="O325" i="1"/>
  <c r="N325" i="1"/>
  <c r="M325" i="1"/>
  <c r="Q326" i="1"/>
  <c r="P326" i="1"/>
  <c r="O326" i="1"/>
  <c r="N326" i="1"/>
  <c r="M326" i="1"/>
  <c r="Q324" i="1"/>
  <c r="P324" i="1"/>
  <c r="O324" i="1"/>
  <c r="N324" i="1"/>
  <c r="M324" i="1"/>
  <c r="Q323" i="1"/>
  <c r="P323" i="1"/>
  <c r="O323" i="1"/>
  <c r="N323" i="1"/>
  <c r="M323" i="1"/>
  <c r="Q321" i="1"/>
  <c r="P321" i="1"/>
  <c r="O321" i="1"/>
  <c r="N321" i="1"/>
  <c r="M321" i="1"/>
  <c r="Q322" i="1"/>
  <c r="P322" i="1"/>
  <c r="O322" i="1"/>
  <c r="N322" i="1"/>
  <c r="M322" i="1"/>
  <c r="Q320" i="1"/>
  <c r="P320" i="1"/>
  <c r="O320" i="1"/>
  <c r="N320" i="1"/>
  <c r="M320" i="1"/>
  <c r="Q319" i="1"/>
  <c r="P319" i="1"/>
  <c r="O319" i="1"/>
  <c r="N319" i="1"/>
  <c r="M319" i="1"/>
  <c r="Q317" i="1"/>
  <c r="P317" i="1"/>
  <c r="O317" i="1"/>
  <c r="N317" i="1"/>
  <c r="M317" i="1"/>
  <c r="Q318" i="1"/>
  <c r="P318" i="1"/>
  <c r="O318" i="1"/>
  <c r="N318" i="1"/>
  <c r="M318" i="1"/>
  <c r="Q316" i="1"/>
  <c r="P316" i="1"/>
  <c r="O316" i="1"/>
  <c r="N316" i="1"/>
  <c r="M316" i="1"/>
  <c r="Q315" i="1"/>
  <c r="P315" i="1"/>
  <c r="O315" i="1"/>
  <c r="N315" i="1"/>
  <c r="M315" i="1"/>
  <c r="Q314" i="1"/>
  <c r="P314" i="1"/>
  <c r="O314" i="1"/>
  <c r="N314" i="1"/>
  <c r="M314" i="1"/>
  <c r="Q313" i="1"/>
  <c r="P313" i="1"/>
  <c r="O313" i="1"/>
  <c r="N313" i="1"/>
  <c r="M313" i="1"/>
  <c r="Q312" i="1"/>
  <c r="P312" i="1"/>
  <c r="O312" i="1"/>
  <c r="N312" i="1"/>
  <c r="M312" i="1"/>
  <c r="Q311" i="1"/>
  <c r="P311" i="1"/>
  <c r="O311" i="1"/>
  <c r="N311" i="1"/>
  <c r="M311" i="1"/>
  <c r="Q309" i="1"/>
  <c r="P309" i="1"/>
  <c r="O309" i="1"/>
  <c r="N309" i="1"/>
  <c r="M309" i="1"/>
  <c r="Q310" i="1"/>
  <c r="P310" i="1"/>
  <c r="O310" i="1"/>
  <c r="N310" i="1"/>
  <c r="M310" i="1"/>
  <c r="Q308" i="1"/>
  <c r="P308" i="1"/>
  <c r="O308" i="1"/>
  <c r="N308" i="1"/>
  <c r="M308" i="1"/>
  <c r="Q307" i="1"/>
  <c r="P307" i="1"/>
  <c r="O307" i="1"/>
  <c r="N307" i="1"/>
  <c r="M307" i="1"/>
  <c r="Q305" i="1"/>
  <c r="P305" i="1"/>
  <c r="O305" i="1"/>
  <c r="N305" i="1"/>
  <c r="M305" i="1"/>
  <c r="Q306" i="1"/>
  <c r="P306" i="1"/>
  <c r="O306" i="1"/>
  <c r="N306" i="1"/>
  <c r="M306" i="1"/>
  <c r="Q304" i="1"/>
  <c r="P304" i="1"/>
  <c r="O304" i="1"/>
  <c r="N304" i="1"/>
  <c r="M304" i="1"/>
  <c r="Q303" i="1"/>
  <c r="P303" i="1"/>
  <c r="O303" i="1"/>
  <c r="N303" i="1"/>
  <c r="M303" i="1"/>
  <c r="Q301" i="1"/>
  <c r="P301" i="1"/>
  <c r="O301" i="1"/>
  <c r="N301" i="1"/>
  <c r="M301" i="1"/>
  <c r="Q302" i="1"/>
  <c r="P302" i="1"/>
  <c r="O302" i="1"/>
  <c r="N302" i="1"/>
  <c r="M302" i="1"/>
  <c r="Q300" i="1"/>
  <c r="P300" i="1"/>
  <c r="O300" i="1"/>
  <c r="N300" i="1"/>
  <c r="M300" i="1"/>
  <c r="Q299" i="1"/>
  <c r="P299" i="1"/>
  <c r="O299" i="1"/>
  <c r="N299" i="1"/>
  <c r="M299" i="1"/>
  <c r="Q298" i="1"/>
  <c r="P298" i="1"/>
  <c r="O298" i="1"/>
  <c r="N298" i="1"/>
  <c r="M298" i="1"/>
  <c r="Q297" i="1"/>
  <c r="P297" i="1"/>
  <c r="O297" i="1"/>
  <c r="N297" i="1"/>
  <c r="M297" i="1"/>
  <c r="Q296" i="1"/>
  <c r="P296" i="1"/>
  <c r="O296" i="1"/>
  <c r="N296" i="1"/>
  <c r="M296" i="1"/>
  <c r="Q295" i="1"/>
  <c r="P295" i="1"/>
  <c r="O295" i="1"/>
  <c r="N295" i="1"/>
  <c r="M295" i="1"/>
  <c r="Q293" i="1"/>
  <c r="P293" i="1"/>
  <c r="O293" i="1"/>
  <c r="N293" i="1"/>
  <c r="M293" i="1"/>
  <c r="Q294" i="1"/>
  <c r="P294" i="1"/>
  <c r="O294" i="1"/>
  <c r="N294" i="1"/>
  <c r="M294" i="1"/>
  <c r="Q292" i="1"/>
  <c r="P292" i="1"/>
  <c r="O292" i="1"/>
  <c r="N292" i="1"/>
  <c r="M292" i="1"/>
  <c r="Q291" i="1"/>
  <c r="P291" i="1"/>
  <c r="O291" i="1"/>
  <c r="N291" i="1"/>
  <c r="M291" i="1"/>
  <c r="Q289" i="1"/>
  <c r="P289" i="1"/>
  <c r="O289" i="1"/>
  <c r="N289" i="1"/>
  <c r="M289" i="1"/>
  <c r="Q290" i="1"/>
  <c r="P290" i="1"/>
  <c r="O290" i="1"/>
  <c r="N290" i="1"/>
  <c r="M290" i="1"/>
  <c r="Q288" i="1"/>
  <c r="P288" i="1"/>
  <c r="O288" i="1"/>
  <c r="N288" i="1"/>
  <c r="M288" i="1"/>
  <c r="Q287" i="1"/>
  <c r="P287" i="1"/>
  <c r="O287" i="1"/>
  <c r="N287" i="1"/>
  <c r="M287" i="1"/>
  <c r="Q285" i="1"/>
  <c r="P285" i="1"/>
  <c r="O285" i="1"/>
  <c r="N285" i="1"/>
  <c r="M285" i="1"/>
  <c r="Q286" i="1"/>
  <c r="P286" i="1"/>
  <c r="O286" i="1"/>
  <c r="N286" i="1"/>
  <c r="M286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33" i="2"/>
  <c r="P233" i="2"/>
  <c r="O233" i="2"/>
  <c r="N233" i="2"/>
  <c r="M233" i="2"/>
  <c r="Q231" i="2"/>
  <c r="P231" i="2"/>
  <c r="O231" i="2"/>
  <c r="N231" i="2"/>
  <c r="M231" i="2"/>
  <c r="Q232" i="2"/>
  <c r="P232" i="2"/>
  <c r="O232" i="2"/>
  <c r="N232" i="2"/>
  <c r="M232" i="2"/>
  <c r="Q230" i="2"/>
  <c r="P230" i="2"/>
  <c r="O230" i="2"/>
  <c r="N230" i="2"/>
  <c r="M230" i="2"/>
  <c r="Q229" i="2"/>
  <c r="P229" i="2"/>
  <c r="O229" i="2"/>
  <c r="N229" i="2"/>
  <c r="M229" i="2"/>
  <c r="Q227" i="2"/>
  <c r="P227" i="2"/>
  <c r="O227" i="2"/>
  <c r="N227" i="2"/>
  <c r="M227" i="2"/>
  <c r="Q228" i="2"/>
  <c r="P228" i="2"/>
  <c r="O228" i="2"/>
  <c r="N228" i="2"/>
  <c r="M228" i="2"/>
  <c r="Q226" i="2"/>
  <c r="P226" i="2"/>
  <c r="O226" i="2"/>
  <c r="N226" i="2"/>
  <c r="M226" i="2"/>
  <c r="Q225" i="2"/>
  <c r="P225" i="2"/>
  <c r="O225" i="2"/>
  <c r="N225" i="2"/>
  <c r="M225" i="2"/>
  <c r="Q223" i="2"/>
  <c r="P223" i="2"/>
  <c r="O223" i="2"/>
  <c r="N223" i="2"/>
  <c r="M223" i="2"/>
  <c r="Q224" i="2"/>
  <c r="P224" i="2"/>
  <c r="O224" i="2"/>
  <c r="N224" i="2"/>
  <c r="M224" i="2"/>
  <c r="Q222" i="2"/>
  <c r="P222" i="2"/>
  <c r="O222" i="2"/>
  <c r="N222" i="2"/>
  <c r="M222" i="2"/>
  <c r="Q221" i="2"/>
  <c r="P221" i="2"/>
  <c r="O221" i="2"/>
  <c r="N221" i="2"/>
  <c r="M221" i="2"/>
  <c r="Q220" i="2"/>
  <c r="P220" i="2"/>
  <c r="O220" i="2"/>
  <c r="N220" i="2"/>
  <c r="M220" i="2"/>
  <c r="Q279" i="1"/>
  <c r="P279" i="1"/>
  <c r="O279" i="1"/>
  <c r="N279" i="1"/>
  <c r="M279" i="1"/>
  <c r="Q277" i="1"/>
  <c r="P277" i="1"/>
  <c r="O277" i="1"/>
  <c r="N277" i="1"/>
  <c r="M277" i="1"/>
  <c r="Q278" i="1"/>
  <c r="P278" i="1"/>
  <c r="O278" i="1"/>
  <c r="N278" i="1"/>
  <c r="M278" i="1"/>
  <c r="Q276" i="1"/>
  <c r="P276" i="1"/>
  <c r="O276" i="1"/>
  <c r="N276" i="1"/>
  <c r="M276" i="1"/>
  <c r="Q275" i="1"/>
  <c r="P275" i="1"/>
  <c r="O275" i="1"/>
  <c r="N275" i="1"/>
  <c r="M275" i="1"/>
  <c r="Q273" i="1"/>
  <c r="P273" i="1"/>
  <c r="O273" i="1"/>
  <c r="N273" i="1"/>
  <c r="M273" i="1"/>
  <c r="Q274" i="1"/>
  <c r="P274" i="1"/>
  <c r="O274" i="1"/>
  <c r="N274" i="1"/>
  <c r="M274" i="1"/>
  <c r="Q272" i="1"/>
  <c r="P272" i="1"/>
  <c r="O272" i="1"/>
  <c r="N272" i="1"/>
  <c r="M272" i="1"/>
  <c r="Q271" i="1"/>
  <c r="P271" i="1"/>
  <c r="O271" i="1"/>
  <c r="N271" i="1"/>
  <c r="M271" i="1"/>
  <c r="Q269" i="1"/>
  <c r="P269" i="1"/>
  <c r="O269" i="1"/>
  <c r="N269" i="1"/>
  <c r="M269" i="1"/>
  <c r="Q270" i="1"/>
  <c r="P270" i="1"/>
  <c r="O270" i="1"/>
  <c r="N270" i="1"/>
  <c r="M270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1" i="1"/>
  <c r="P261" i="1"/>
  <c r="O261" i="1"/>
  <c r="N261" i="1"/>
  <c r="M261" i="1"/>
  <c r="Q262" i="1"/>
  <c r="P262" i="1"/>
  <c r="O262" i="1"/>
  <c r="N262" i="1"/>
  <c r="M262" i="1"/>
  <c r="Q260" i="1"/>
  <c r="P260" i="1"/>
  <c r="O260" i="1"/>
  <c r="N260" i="1"/>
  <c r="M260" i="1"/>
  <c r="Q259" i="1"/>
  <c r="P259" i="1"/>
  <c r="O259" i="1"/>
  <c r="N259" i="1"/>
  <c r="M259" i="1"/>
  <c r="Q257" i="1"/>
  <c r="P257" i="1"/>
  <c r="O257" i="1"/>
  <c r="N257" i="1"/>
  <c r="M257" i="1"/>
  <c r="Q258" i="1"/>
  <c r="P258" i="1"/>
  <c r="O258" i="1"/>
  <c r="N258" i="1"/>
  <c r="M258" i="1"/>
  <c r="Q256" i="1"/>
  <c r="P256" i="1"/>
  <c r="O256" i="1"/>
  <c r="N256" i="1"/>
  <c r="M256" i="1"/>
  <c r="Q255" i="1"/>
  <c r="P255" i="1"/>
  <c r="O255" i="1"/>
  <c r="N255" i="1"/>
  <c r="M255" i="1"/>
  <c r="Q253" i="1"/>
  <c r="P253" i="1"/>
  <c r="O253" i="1"/>
  <c r="N253" i="1"/>
  <c r="M253" i="1"/>
  <c r="Q254" i="1"/>
  <c r="P254" i="1"/>
  <c r="O254" i="1"/>
  <c r="N254" i="1"/>
  <c r="M254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5" i="1"/>
  <c r="P245" i="1"/>
  <c r="O245" i="1"/>
  <c r="N245" i="1"/>
  <c r="M245" i="1"/>
  <c r="Q246" i="1"/>
  <c r="P246" i="1"/>
  <c r="O246" i="1"/>
  <c r="N246" i="1"/>
  <c r="M246" i="1"/>
  <c r="Q244" i="1"/>
  <c r="P244" i="1"/>
  <c r="O244" i="1"/>
  <c r="N244" i="1"/>
  <c r="M244" i="1"/>
  <c r="Q243" i="1"/>
  <c r="P243" i="1"/>
  <c r="O243" i="1"/>
  <c r="N243" i="1"/>
  <c r="M243" i="1"/>
  <c r="Q241" i="1"/>
  <c r="P241" i="1"/>
  <c r="O241" i="1"/>
  <c r="N241" i="1"/>
  <c r="M241" i="1"/>
  <c r="Q242" i="1"/>
  <c r="P242" i="1"/>
  <c r="O242" i="1"/>
  <c r="N242" i="1"/>
  <c r="M242" i="1"/>
  <c r="Q240" i="1"/>
  <c r="P240" i="1"/>
  <c r="O240" i="1"/>
  <c r="N240" i="1"/>
  <c r="M240" i="1"/>
  <c r="Q239" i="1"/>
  <c r="P239" i="1"/>
  <c r="O239" i="1"/>
  <c r="N239" i="1"/>
  <c r="M239" i="1"/>
  <c r="Q237" i="1"/>
  <c r="P237" i="1"/>
  <c r="O237" i="1"/>
  <c r="N237" i="1"/>
  <c r="M237" i="1"/>
  <c r="Q238" i="1"/>
  <c r="P238" i="1"/>
  <c r="O238" i="1"/>
  <c r="N238" i="1"/>
  <c r="M238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29" i="1"/>
  <c r="P229" i="1"/>
  <c r="O229" i="1"/>
  <c r="N229" i="1"/>
  <c r="M229" i="1"/>
  <c r="Q230" i="1"/>
  <c r="P230" i="1"/>
  <c r="O230" i="1"/>
  <c r="N230" i="1"/>
  <c r="M230" i="1"/>
  <c r="Q228" i="1"/>
  <c r="P228" i="1"/>
  <c r="O228" i="1"/>
  <c r="N228" i="1"/>
  <c r="M228" i="1"/>
  <c r="Q227" i="1"/>
  <c r="P227" i="1"/>
  <c r="O227" i="1"/>
  <c r="N227" i="1"/>
  <c r="M227" i="1"/>
  <c r="Q225" i="1"/>
  <c r="P225" i="1"/>
  <c r="O225" i="1"/>
  <c r="N225" i="1"/>
  <c r="M225" i="1"/>
  <c r="Q226" i="1"/>
  <c r="P226" i="1"/>
  <c r="O226" i="1"/>
  <c r="N226" i="1"/>
  <c r="M226" i="1"/>
  <c r="Q224" i="1"/>
  <c r="P224" i="1"/>
  <c r="O224" i="1"/>
  <c r="N224" i="1"/>
  <c r="M224" i="1"/>
  <c r="Q223" i="1"/>
  <c r="P223" i="1"/>
  <c r="O223" i="1"/>
  <c r="N223" i="1"/>
  <c r="M223" i="1"/>
  <c r="Q221" i="1"/>
  <c r="P221" i="1"/>
  <c r="O221" i="1"/>
  <c r="N221" i="1"/>
  <c r="M221" i="1"/>
  <c r="Q222" i="1"/>
  <c r="P222" i="1"/>
  <c r="O222" i="1"/>
  <c r="N222" i="1"/>
  <c r="M222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3" i="1"/>
  <c r="P213" i="1"/>
  <c r="O213" i="1"/>
  <c r="N213" i="1"/>
  <c r="M213" i="1"/>
  <c r="Q214" i="1"/>
  <c r="P214" i="1"/>
  <c r="O214" i="1"/>
  <c r="N214" i="1"/>
  <c r="M214" i="1"/>
  <c r="Q212" i="1"/>
  <c r="P212" i="1"/>
  <c r="O212" i="1"/>
  <c r="N212" i="1"/>
  <c r="M212" i="1"/>
  <c r="Q211" i="1"/>
  <c r="P211" i="1"/>
  <c r="O211" i="1"/>
  <c r="N211" i="1"/>
  <c r="M211" i="1"/>
  <c r="Q209" i="1"/>
  <c r="P209" i="1"/>
  <c r="O209" i="1"/>
  <c r="N209" i="1"/>
  <c r="M209" i="1"/>
  <c r="Q210" i="1"/>
  <c r="P210" i="1"/>
  <c r="O210" i="1"/>
  <c r="N210" i="1"/>
  <c r="M210" i="1"/>
  <c r="Q208" i="1"/>
  <c r="P208" i="1"/>
  <c r="O208" i="1"/>
  <c r="N208" i="1"/>
  <c r="M208" i="1"/>
  <c r="Q207" i="1"/>
  <c r="P207" i="1"/>
  <c r="O207" i="1"/>
  <c r="N207" i="1"/>
  <c r="M207" i="1"/>
  <c r="Q205" i="1"/>
  <c r="P205" i="1"/>
  <c r="O205" i="1"/>
  <c r="N205" i="1"/>
  <c r="M205" i="1"/>
  <c r="Q206" i="1"/>
  <c r="P206" i="1"/>
  <c r="O206" i="1"/>
  <c r="N206" i="1"/>
  <c r="M206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7" i="1"/>
  <c r="P197" i="1"/>
  <c r="O197" i="1"/>
  <c r="N197" i="1"/>
  <c r="M197" i="1"/>
  <c r="Q198" i="1"/>
  <c r="P198" i="1"/>
  <c r="O198" i="1"/>
  <c r="N198" i="1"/>
  <c r="M198" i="1"/>
  <c r="Q196" i="1"/>
  <c r="P196" i="1"/>
  <c r="O196" i="1"/>
  <c r="N196" i="1"/>
  <c r="M196" i="1"/>
  <c r="Q195" i="1"/>
  <c r="P195" i="1"/>
  <c r="O195" i="1"/>
  <c r="N195" i="1"/>
  <c r="M195" i="1"/>
  <c r="Q193" i="1"/>
  <c r="P193" i="1"/>
  <c r="O193" i="1"/>
  <c r="N193" i="1"/>
  <c r="M193" i="1"/>
  <c r="Q194" i="1"/>
  <c r="P194" i="1"/>
  <c r="O194" i="1"/>
  <c r="N194" i="1"/>
  <c r="M194" i="1"/>
  <c r="Q192" i="1"/>
  <c r="P192" i="1"/>
  <c r="O192" i="1"/>
  <c r="N192" i="1"/>
  <c r="M192" i="1"/>
  <c r="Q191" i="1"/>
  <c r="P191" i="1"/>
  <c r="O191" i="1"/>
  <c r="N191" i="1"/>
  <c r="M191" i="1"/>
  <c r="Q189" i="1"/>
  <c r="P189" i="1"/>
  <c r="O189" i="1"/>
  <c r="N189" i="1"/>
  <c r="M189" i="1"/>
  <c r="Q190" i="1"/>
  <c r="P190" i="1"/>
  <c r="O190" i="1"/>
  <c r="N190" i="1"/>
  <c r="M190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1" i="1"/>
  <c r="P181" i="1"/>
  <c r="O181" i="1"/>
  <c r="N181" i="1"/>
  <c r="M181" i="1"/>
  <c r="Q182" i="1"/>
  <c r="P182" i="1"/>
  <c r="O182" i="1"/>
  <c r="N182" i="1"/>
  <c r="M182" i="1"/>
  <c r="Q180" i="1"/>
  <c r="P180" i="1"/>
  <c r="O180" i="1"/>
  <c r="N180" i="1"/>
  <c r="M180" i="1"/>
  <c r="Q179" i="1"/>
  <c r="P179" i="1"/>
  <c r="O179" i="1"/>
  <c r="N179" i="1"/>
  <c r="M179" i="1"/>
  <c r="Q177" i="1"/>
  <c r="P177" i="1"/>
  <c r="O177" i="1"/>
  <c r="N177" i="1"/>
  <c r="M177" i="1"/>
  <c r="Q178" i="1"/>
  <c r="P178" i="1"/>
  <c r="O178" i="1"/>
  <c r="N178" i="1"/>
  <c r="M178" i="1"/>
  <c r="Q176" i="1"/>
  <c r="P176" i="1"/>
  <c r="O176" i="1"/>
  <c r="N176" i="1"/>
  <c r="M176" i="1"/>
  <c r="Q175" i="1"/>
  <c r="P175" i="1"/>
  <c r="O175" i="1"/>
  <c r="N175" i="1"/>
  <c r="M175" i="1"/>
  <c r="Q173" i="1"/>
  <c r="P173" i="1"/>
  <c r="O173" i="1"/>
  <c r="N173" i="1"/>
  <c r="M173" i="1"/>
  <c r="Q174" i="1"/>
  <c r="P174" i="1"/>
  <c r="O174" i="1"/>
  <c r="N174" i="1"/>
  <c r="M174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219" i="2"/>
  <c r="P219" i="2"/>
  <c r="O219" i="2"/>
  <c r="N219" i="2"/>
  <c r="M219" i="2"/>
  <c r="Q215" i="2"/>
  <c r="P215" i="2"/>
  <c r="O215" i="2"/>
  <c r="N215" i="2"/>
  <c r="M215" i="2"/>
  <c r="Q218" i="2"/>
  <c r="P218" i="2"/>
  <c r="O218" i="2"/>
  <c r="N218" i="2"/>
  <c r="M218" i="2"/>
  <c r="Q214" i="2"/>
  <c r="P214" i="2"/>
  <c r="O214" i="2"/>
  <c r="N214" i="2"/>
  <c r="M214" i="2"/>
  <c r="Q211" i="2"/>
  <c r="P211" i="2"/>
  <c r="O211" i="2"/>
  <c r="N211" i="2"/>
  <c r="M211" i="2"/>
  <c r="Q207" i="2"/>
  <c r="P207" i="2"/>
  <c r="O207" i="2"/>
  <c r="N207" i="2"/>
  <c r="M207" i="2"/>
  <c r="Q210" i="2"/>
  <c r="P210" i="2"/>
  <c r="O210" i="2"/>
  <c r="N210" i="2"/>
  <c r="M210" i="2"/>
  <c r="Q206" i="2"/>
  <c r="P206" i="2"/>
  <c r="O206" i="2"/>
  <c r="N206" i="2"/>
  <c r="M206" i="2"/>
  <c r="Q203" i="2"/>
  <c r="P203" i="2"/>
  <c r="O203" i="2"/>
  <c r="N203" i="2"/>
  <c r="M203" i="2"/>
  <c r="Q199" i="2"/>
  <c r="P199" i="2"/>
  <c r="O199" i="2"/>
  <c r="N199" i="2"/>
  <c r="M199" i="2"/>
  <c r="Q202" i="2"/>
  <c r="P202" i="2"/>
  <c r="O202" i="2"/>
  <c r="N202" i="2"/>
  <c r="M202" i="2"/>
  <c r="Q198" i="2"/>
  <c r="P198" i="2"/>
  <c r="O198" i="2"/>
  <c r="N198" i="2"/>
  <c r="M198" i="2"/>
  <c r="Q195" i="2"/>
  <c r="P195" i="2"/>
  <c r="O195" i="2"/>
  <c r="N195" i="2"/>
  <c r="M195" i="2"/>
  <c r="Q193" i="2"/>
  <c r="P193" i="2"/>
  <c r="O193" i="2"/>
  <c r="N193" i="2"/>
  <c r="M193" i="2"/>
  <c r="Q217" i="2"/>
  <c r="P217" i="2"/>
  <c r="O217" i="2"/>
  <c r="N217" i="2"/>
  <c r="M217" i="2"/>
  <c r="Q213" i="2"/>
  <c r="P213" i="2"/>
  <c r="O213" i="2"/>
  <c r="N213" i="2"/>
  <c r="M213" i="2"/>
  <c r="Q216" i="2"/>
  <c r="P216" i="2"/>
  <c r="O216" i="2"/>
  <c r="N216" i="2"/>
  <c r="M216" i="2"/>
  <c r="Q212" i="2"/>
  <c r="P212" i="2"/>
  <c r="O212" i="2"/>
  <c r="N212" i="2"/>
  <c r="M212" i="2"/>
  <c r="Q209" i="2"/>
  <c r="P209" i="2"/>
  <c r="O209" i="2"/>
  <c r="N209" i="2"/>
  <c r="M209" i="2"/>
  <c r="Q205" i="2"/>
  <c r="P205" i="2"/>
  <c r="O205" i="2"/>
  <c r="N205" i="2"/>
  <c r="M205" i="2"/>
  <c r="Q208" i="2"/>
  <c r="P208" i="2"/>
  <c r="O208" i="2"/>
  <c r="N208" i="2"/>
  <c r="M208" i="2"/>
  <c r="Q204" i="2"/>
  <c r="P204" i="2"/>
  <c r="O204" i="2"/>
  <c r="N204" i="2"/>
  <c r="M204" i="2"/>
  <c r="Q201" i="2"/>
  <c r="P201" i="2"/>
  <c r="O201" i="2"/>
  <c r="N201" i="2"/>
  <c r="M201" i="2"/>
  <c r="Q197" i="2"/>
  <c r="P197" i="2"/>
  <c r="O197" i="2"/>
  <c r="N197" i="2"/>
  <c r="M197" i="2"/>
  <c r="Q200" i="2"/>
  <c r="P200" i="2"/>
  <c r="O200" i="2"/>
  <c r="N200" i="2"/>
  <c r="M200" i="2"/>
  <c r="Q196" i="2"/>
  <c r="P196" i="2"/>
  <c r="O196" i="2"/>
  <c r="N196" i="2"/>
  <c r="M196" i="2"/>
  <c r="Q194" i="2"/>
  <c r="P194" i="2"/>
  <c r="O194" i="2"/>
  <c r="N194" i="2"/>
  <c r="M194" i="2"/>
  <c r="Q192" i="2"/>
  <c r="P192" i="2"/>
  <c r="O192" i="2"/>
  <c r="N192" i="2"/>
  <c r="M192" i="2"/>
  <c r="Q191" i="2"/>
  <c r="P191" i="2"/>
  <c r="O191" i="2"/>
  <c r="N191" i="2"/>
  <c r="M191" i="2"/>
  <c r="Q189" i="2"/>
  <c r="P189" i="2"/>
  <c r="O189" i="2"/>
  <c r="N189" i="2"/>
  <c r="M189" i="2"/>
  <c r="Q190" i="2"/>
  <c r="P190" i="2"/>
  <c r="O190" i="2"/>
  <c r="N190" i="2"/>
  <c r="M190" i="2"/>
  <c r="Q188" i="2"/>
  <c r="P188" i="2"/>
  <c r="O188" i="2"/>
  <c r="N188" i="2"/>
  <c r="M188" i="2"/>
  <c r="Q187" i="2"/>
  <c r="P187" i="2"/>
  <c r="O187" i="2"/>
  <c r="N187" i="2"/>
  <c r="M187" i="2"/>
  <c r="Q185" i="2"/>
  <c r="P185" i="2"/>
  <c r="O185" i="2"/>
  <c r="N185" i="2"/>
  <c r="M185" i="2"/>
  <c r="Q186" i="2"/>
  <c r="P186" i="2"/>
  <c r="O186" i="2"/>
  <c r="N186" i="2"/>
  <c r="M186" i="2"/>
  <c r="Q184" i="2"/>
  <c r="P184" i="2"/>
  <c r="O184" i="2"/>
  <c r="N184" i="2"/>
  <c r="M184" i="2"/>
  <c r="Q183" i="2"/>
  <c r="P183" i="2"/>
  <c r="O183" i="2"/>
  <c r="N183" i="2"/>
  <c r="M183" i="2"/>
  <c r="Q181" i="2"/>
  <c r="P181" i="2"/>
  <c r="O181" i="2"/>
  <c r="N181" i="2"/>
  <c r="M181" i="2"/>
  <c r="Q182" i="2"/>
  <c r="P182" i="2"/>
  <c r="O182" i="2"/>
  <c r="N182" i="2"/>
  <c r="M182" i="2"/>
  <c r="Q180" i="2"/>
  <c r="P180" i="2"/>
  <c r="O180" i="2"/>
  <c r="N180" i="2"/>
  <c r="M180" i="2"/>
  <c r="Q179" i="2"/>
  <c r="P179" i="2"/>
  <c r="O179" i="2"/>
  <c r="N179" i="2"/>
  <c r="M179" i="2"/>
  <c r="Q178" i="2"/>
  <c r="P178" i="2"/>
  <c r="O178" i="2"/>
  <c r="N178" i="2"/>
  <c r="M178" i="2"/>
  <c r="Q177" i="2"/>
  <c r="P177" i="2"/>
  <c r="O177" i="2"/>
  <c r="N177" i="2"/>
  <c r="M177" i="2"/>
  <c r="Q175" i="2"/>
  <c r="P175" i="2"/>
  <c r="O175" i="2"/>
  <c r="N175" i="2"/>
  <c r="M175" i="2"/>
  <c r="Q176" i="2"/>
  <c r="P176" i="2"/>
  <c r="O176" i="2"/>
  <c r="N176" i="2"/>
  <c r="M176" i="2"/>
  <c r="Q174" i="2"/>
  <c r="P174" i="2"/>
  <c r="O174" i="2"/>
  <c r="N174" i="2"/>
  <c r="M174" i="2"/>
  <c r="Q173" i="2"/>
  <c r="P173" i="2"/>
  <c r="O173" i="2"/>
  <c r="N173" i="2"/>
  <c r="M173" i="2"/>
  <c r="Q171" i="2"/>
  <c r="P171" i="2"/>
  <c r="O171" i="2"/>
  <c r="N171" i="2"/>
  <c r="M171" i="2"/>
  <c r="Q172" i="2"/>
  <c r="P172" i="2"/>
  <c r="O172" i="2"/>
  <c r="N172" i="2"/>
  <c r="M172" i="2"/>
  <c r="Q170" i="2"/>
  <c r="P170" i="2"/>
  <c r="O170" i="2"/>
  <c r="N170" i="2"/>
  <c r="M170" i="2"/>
  <c r="Q169" i="2"/>
  <c r="P169" i="2"/>
  <c r="O169" i="2"/>
  <c r="N169" i="2"/>
  <c r="M169" i="2"/>
  <c r="Q167" i="2"/>
  <c r="P167" i="2"/>
  <c r="O167" i="2"/>
  <c r="N167" i="2"/>
  <c r="M167" i="2"/>
  <c r="Q168" i="2"/>
  <c r="P168" i="2"/>
  <c r="O168" i="2"/>
  <c r="N168" i="2"/>
  <c r="M168" i="2"/>
  <c r="Q166" i="2"/>
  <c r="P166" i="2"/>
  <c r="O166" i="2"/>
  <c r="N166" i="2"/>
  <c r="M166" i="2"/>
  <c r="Q165" i="2"/>
  <c r="P165" i="2"/>
  <c r="O165" i="2"/>
  <c r="N165" i="2"/>
  <c r="M165" i="2"/>
  <c r="Q164" i="2"/>
  <c r="P164" i="2"/>
  <c r="O164" i="2"/>
  <c r="N164" i="2"/>
  <c r="M164" i="2"/>
  <c r="Q167" i="1"/>
  <c r="P167" i="1"/>
  <c r="O167" i="1"/>
  <c r="N167" i="1"/>
  <c r="M167" i="1"/>
  <c r="Q165" i="1"/>
  <c r="P165" i="1"/>
  <c r="O165" i="1"/>
  <c r="N165" i="1"/>
  <c r="M165" i="1"/>
  <c r="Q166" i="1"/>
  <c r="P166" i="1"/>
  <c r="O166" i="1"/>
  <c r="N166" i="1"/>
  <c r="M166" i="1"/>
  <c r="Q164" i="1"/>
  <c r="P164" i="1"/>
  <c r="O164" i="1"/>
  <c r="N164" i="1"/>
  <c r="M164" i="1"/>
  <c r="Q163" i="1"/>
  <c r="P163" i="1"/>
  <c r="O163" i="1"/>
  <c r="N163" i="1"/>
  <c r="M163" i="1"/>
  <c r="Q161" i="1"/>
  <c r="P161" i="1"/>
  <c r="O161" i="1"/>
  <c r="N161" i="1"/>
  <c r="M161" i="1"/>
  <c r="Q162" i="1"/>
  <c r="P162" i="1"/>
  <c r="O162" i="1"/>
  <c r="N162" i="1"/>
  <c r="M162" i="1"/>
  <c r="Q160" i="1"/>
  <c r="P160" i="1"/>
  <c r="O160" i="1"/>
  <c r="N160" i="1"/>
  <c r="M160" i="1"/>
  <c r="Q159" i="1"/>
  <c r="P159" i="1"/>
  <c r="O159" i="1"/>
  <c r="N159" i="1"/>
  <c r="M159" i="1"/>
  <c r="Q157" i="1"/>
  <c r="P157" i="1"/>
  <c r="O157" i="1"/>
  <c r="N157" i="1"/>
  <c r="M157" i="1"/>
  <c r="Q158" i="1"/>
  <c r="P158" i="1"/>
  <c r="O158" i="1"/>
  <c r="N158" i="1"/>
  <c r="M158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49" i="1"/>
  <c r="P149" i="1"/>
  <c r="O149" i="1"/>
  <c r="N149" i="1"/>
  <c r="M149" i="1"/>
  <c r="Q150" i="1"/>
  <c r="P150" i="1"/>
  <c r="O150" i="1"/>
  <c r="N150" i="1"/>
  <c r="M150" i="1"/>
  <c r="Q148" i="1"/>
  <c r="P148" i="1"/>
  <c r="O148" i="1"/>
  <c r="N148" i="1"/>
  <c r="M148" i="1"/>
  <c r="Q147" i="1"/>
  <c r="P147" i="1"/>
  <c r="O147" i="1"/>
  <c r="N147" i="1"/>
  <c r="M147" i="1"/>
  <c r="Q145" i="1"/>
  <c r="P145" i="1"/>
  <c r="O145" i="1"/>
  <c r="N145" i="1"/>
  <c r="M145" i="1"/>
  <c r="Q146" i="1"/>
  <c r="P146" i="1"/>
  <c r="O146" i="1"/>
  <c r="N146" i="1"/>
  <c r="M146" i="1"/>
  <c r="Q144" i="1"/>
  <c r="P144" i="1"/>
  <c r="O144" i="1"/>
  <c r="N144" i="1"/>
  <c r="M144" i="1"/>
  <c r="Q143" i="1"/>
  <c r="P143" i="1"/>
  <c r="O143" i="1"/>
  <c r="N143" i="1"/>
  <c r="M143" i="1"/>
  <c r="Q141" i="1"/>
  <c r="P141" i="1"/>
  <c r="O141" i="1"/>
  <c r="N141" i="1"/>
  <c r="M141" i="1"/>
  <c r="Q142" i="1"/>
  <c r="P142" i="1"/>
  <c r="O142" i="1"/>
  <c r="N142" i="1"/>
  <c r="M142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3" i="1"/>
  <c r="P133" i="1"/>
  <c r="O133" i="1"/>
  <c r="N133" i="1"/>
  <c r="M133" i="1"/>
  <c r="Q134" i="1"/>
  <c r="P134" i="1"/>
  <c r="O134" i="1"/>
  <c r="N134" i="1"/>
  <c r="M134" i="1"/>
  <c r="Q132" i="1"/>
  <c r="P132" i="1"/>
  <c r="O132" i="1"/>
  <c r="N132" i="1"/>
  <c r="M132" i="1"/>
  <c r="Q131" i="1"/>
  <c r="P131" i="1"/>
  <c r="O131" i="1"/>
  <c r="N131" i="1"/>
  <c r="M131" i="1"/>
  <c r="Q129" i="1"/>
  <c r="P129" i="1"/>
  <c r="O129" i="1"/>
  <c r="N129" i="1"/>
  <c r="M129" i="1"/>
  <c r="Q130" i="1"/>
  <c r="P130" i="1"/>
  <c r="O130" i="1"/>
  <c r="N130" i="1"/>
  <c r="M130" i="1"/>
  <c r="Q128" i="1"/>
  <c r="P128" i="1"/>
  <c r="O128" i="1"/>
  <c r="N128" i="1"/>
  <c r="M128" i="1"/>
  <c r="Q127" i="1"/>
  <c r="P127" i="1"/>
  <c r="O127" i="1"/>
  <c r="N127" i="1"/>
  <c r="M127" i="1"/>
  <c r="Q125" i="1"/>
  <c r="P125" i="1"/>
  <c r="O125" i="1"/>
  <c r="N125" i="1"/>
  <c r="M125" i="1"/>
  <c r="Q126" i="1"/>
  <c r="P126" i="1"/>
  <c r="O126" i="1"/>
  <c r="N126" i="1"/>
  <c r="M126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7" i="1"/>
  <c r="P117" i="1"/>
  <c r="O117" i="1"/>
  <c r="N117" i="1"/>
  <c r="M117" i="1"/>
  <c r="Q118" i="1"/>
  <c r="P118" i="1"/>
  <c r="O118" i="1"/>
  <c r="N118" i="1"/>
  <c r="M118" i="1"/>
  <c r="Q116" i="1"/>
  <c r="P116" i="1"/>
  <c r="O116" i="1"/>
  <c r="N116" i="1"/>
  <c r="M116" i="1"/>
  <c r="Q115" i="1"/>
  <c r="P115" i="1"/>
  <c r="O115" i="1"/>
  <c r="N115" i="1"/>
  <c r="M115" i="1"/>
  <c r="Q113" i="1"/>
  <c r="P113" i="1"/>
  <c r="O113" i="1"/>
  <c r="N113" i="1"/>
  <c r="M113" i="1"/>
  <c r="Q114" i="1"/>
  <c r="P114" i="1"/>
  <c r="O114" i="1"/>
  <c r="N114" i="1"/>
  <c r="M114" i="1"/>
  <c r="Q112" i="1"/>
  <c r="P112" i="1"/>
  <c r="O112" i="1"/>
  <c r="N112" i="1"/>
  <c r="M112" i="1"/>
  <c r="Q111" i="1"/>
  <c r="P111" i="1"/>
  <c r="O111" i="1"/>
  <c r="N111" i="1"/>
  <c r="M111" i="1"/>
  <c r="Q109" i="1"/>
  <c r="P109" i="1"/>
  <c r="O109" i="1"/>
  <c r="N109" i="1"/>
  <c r="M109" i="1"/>
  <c r="Q110" i="1"/>
  <c r="P110" i="1"/>
  <c r="O110" i="1"/>
  <c r="N110" i="1"/>
  <c r="M110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1" i="1"/>
  <c r="P101" i="1"/>
  <c r="O101" i="1"/>
  <c r="N101" i="1"/>
  <c r="M101" i="1"/>
  <c r="Q102" i="1"/>
  <c r="P102" i="1"/>
  <c r="O102" i="1"/>
  <c r="N102" i="1"/>
  <c r="M102" i="1"/>
  <c r="Q100" i="1"/>
  <c r="P100" i="1"/>
  <c r="O100" i="1"/>
  <c r="N100" i="1"/>
  <c r="M100" i="1"/>
  <c r="Q99" i="1"/>
  <c r="P99" i="1"/>
  <c r="O99" i="1"/>
  <c r="N99" i="1"/>
  <c r="M99" i="1"/>
  <c r="Q97" i="1"/>
  <c r="P97" i="1"/>
  <c r="O97" i="1"/>
  <c r="N97" i="1"/>
  <c r="M97" i="1"/>
  <c r="Q98" i="1"/>
  <c r="P98" i="1"/>
  <c r="O98" i="1"/>
  <c r="N98" i="1"/>
  <c r="M98" i="1"/>
  <c r="Q96" i="1"/>
  <c r="P96" i="1"/>
  <c r="O96" i="1"/>
  <c r="N96" i="1"/>
  <c r="M96" i="1"/>
  <c r="Q95" i="1"/>
  <c r="P95" i="1"/>
  <c r="O95" i="1"/>
  <c r="N95" i="1"/>
  <c r="M95" i="1"/>
  <c r="Q93" i="1"/>
  <c r="P93" i="1"/>
  <c r="O93" i="1"/>
  <c r="N93" i="1"/>
  <c r="M93" i="1"/>
  <c r="Q94" i="1"/>
  <c r="P94" i="1"/>
  <c r="O94" i="1"/>
  <c r="N94" i="1"/>
  <c r="M94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163" i="2"/>
  <c r="P163" i="2"/>
  <c r="O163" i="2"/>
  <c r="N163" i="2"/>
  <c r="M163" i="2"/>
  <c r="Q161" i="2"/>
  <c r="P161" i="2"/>
  <c r="O161" i="2"/>
  <c r="N161" i="2"/>
  <c r="M161" i="2"/>
  <c r="Q162" i="2"/>
  <c r="P162" i="2"/>
  <c r="O162" i="2"/>
  <c r="N162" i="2"/>
  <c r="M162" i="2"/>
  <c r="Q160" i="2"/>
  <c r="P160" i="2"/>
  <c r="O160" i="2"/>
  <c r="N160" i="2"/>
  <c r="M160" i="2"/>
  <c r="Q159" i="2"/>
  <c r="P159" i="2"/>
  <c r="O159" i="2"/>
  <c r="N159" i="2"/>
  <c r="M159" i="2"/>
  <c r="Q157" i="2"/>
  <c r="P157" i="2"/>
  <c r="O157" i="2"/>
  <c r="N157" i="2"/>
  <c r="M157" i="2"/>
  <c r="Q158" i="2"/>
  <c r="P158" i="2"/>
  <c r="O158" i="2"/>
  <c r="N158" i="2"/>
  <c r="M158" i="2"/>
  <c r="Q156" i="2"/>
  <c r="P156" i="2"/>
  <c r="O156" i="2"/>
  <c r="N156" i="2"/>
  <c r="M156" i="2"/>
  <c r="Q155" i="2"/>
  <c r="P155" i="2"/>
  <c r="O155" i="2"/>
  <c r="N155" i="2"/>
  <c r="M155" i="2"/>
  <c r="Q153" i="2"/>
  <c r="P153" i="2"/>
  <c r="O153" i="2"/>
  <c r="N153" i="2"/>
  <c r="M153" i="2"/>
  <c r="Q154" i="2"/>
  <c r="P154" i="2"/>
  <c r="O154" i="2"/>
  <c r="N154" i="2"/>
  <c r="M154" i="2"/>
  <c r="Q152" i="2"/>
  <c r="P152" i="2"/>
  <c r="O152" i="2"/>
  <c r="N152" i="2"/>
  <c r="M152" i="2"/>
  <c r="Q151" i="2"/>
  <c r="P151" i="2"/>
  <c r="O151" i="2"/>
  <c r="N151" i="2"/>
  <c r="M151" i="2"/>
  <c r="Q150" i="2"/>
  <c r="P150" i="2"/>
  <c r="O150" i="2"/>
  <c r="N150" i="2"/>
  <c r="M150" i="2"/>
  <c r="Q87" i="1"/>
  <c r="P87" i="1"/>
  <c r="O87" i="1"/>
  <c r="N87" i="1"/>
  <c r="M87" i="1"/>
  <c r="Q85" i="1"/>
  <c r="P85" i="1"/>
  <c r="O85" i="1"/>
  <c r="N85" i="1"/>
  <c r="M85" i="1"/>
  <c r="Q86" i="1"/>
  <c r="P86" i="1"/>
  <c r="O86" i="1"/>
  <c r="N86" i="1"/>
  <c r="M86" i="1"/>
  <c r="Q84" i="1"/>
  <c r="P84" i="1"/>
  <c r="O84" i="1"/>
  <c r="N84" i="1"/>
  <c r="M84" i="1"/>
  <c r="Q83" i="1"/>
  <c r="P83" i="1"/>
  <c r="O83" i="1"/>
  <c r="N83" i="1"/>
  <c r="M83" i="1"/>
  <c r="Q81" i="1"/>
  <c r="P81" i="1"/>
  <c r="O81" i="1"/>
  <c r="N81" i="1"/>
  <c r="M81" i="1"/>
  <c r="Q82" i="1"/>
  <c r="P82" i="1"/>
  <c r="O82" i="1"/>
  <c r="N82" i="1"/>
  <c r="M82" i="1"/>
  <c r="Q80" i="1"/>
  <c r="P80" i="1"/>
  <c r="O80" i="1"/>
  <c r="N80" i="1"/>
  <c r="M80" i="1"/>
  <c r="Q79" i="1"/>
  <c r="P79" i="1"/>
  <c r="O79" i="1"/>
  <c r="N79" i="1"/>
  <c r="M79" i="1"/>
  <c r="Q77" i="1"/>
  <c r="P77" i="1"/>
  <c r="O77" i="1"/>
  <c r="N77" i="1"/>
  <c r="M77" i="1"/>
  <c r="Q78" i="1"/>
  <c r="P78" i="1"/>
  <c r="O78" i="1"/>
  <c r="N78" i="1"/>
  <c r="M78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69" i="1"/>
  <c r="P69" i="1"/>
  <c r="O69" i="1"/>
  <c r="N69" i="1"/>
  <c r="M69" i="1"/>
  <c r="Q70" i="1"/>
  <c r="P70" i="1"/>
  <c r="O70" i="1"/>
  <c r="N70" i="1"/>
  <c r="M70" i="1"/>
  <c r="Q68" i="1"/>
  <c r="P68" i="1"/>
  <c r="O68" i="1"/>
  <c r="N68" i="1"/>
  <c r="M68" i="1"/>
  <c r="Q67" i="1"/>
  <c r="P67" i="1"/>
  <c r="O67" i="1"/>
  <c r="N67" i="1"/>
  <c r="M67" i="1"/>
  <c r="Q65" i="1"/>
  <c r="P65" i="1"/>
  <c r="O65" i="1"/>
  <c r="N65" i="1"/>
  <c r="M65" i="1"/>
  <c r="Q66" i="1"/>
  <c r="P66" i="1"/>
  <c r="O66" i="1"/>
  <c r="N66" i="1"/>
  <c r="M66" i="1"/>
  <c r="Q64" i="1"/>
  <c r="P64" i="1"/>
  <c r="O64" i="1"/>
  <c r="N64" i="1"/>
  <c r="M64" i="1"/>
  <c r="Q63" i="1"/>
  <c r="P63" i="1"/>
  <c r="O63" i="1"/>
  <c r="N63" i="1"/>
  <c r="M63" i="1"/>
  <c r="Q61" i="1"/>
  <c r="P61" i="1"/>
  <c r="O61" i="1"/>
  <c r="N61" i="1"/>
  <c r="M61" i="1"/>
  <c r="Q62" i="1"/>
  <c r="P62" i="1"/>
  <c r="O62" i="1"/>
  <c r="N62" i="1"/>
  <c r="M62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Q149" i="2"/>
  <c r="P149" i="2"/>
  <c r="O149" i="2"/>
  <c r="N149" i="2"/>
  <c r="M149" i="2"/>
  <c r="Q147" i="2"/>
  <c r="P147" i="2"/>
  <c r="O147" i="2"/>
  <c r="N147" i="2"/>
  <c r="M147" i="2"/>
  <c r="Q148" i="2"/>
  <c r="P148" i="2"/>
  <c r="O148" i="2"/>
  <c r="N148" i="2"/>
  <c r="M148" i="2"/>
  <c r="Q146" i="2"/>
  <c r="P146" i="2"/>
  <c r="O146" i="2"/>
  <c r="N146" i="2"/>
  <c r="M146" i="2"/>
  <c r="Q145" i="2"/>
  <c r="P145" i="2"/>
  <c r="O145" i="2"/>
  <c r="N145" i="2"/>
  <c r="M145" i="2"/>
  <c r="Q143" i="2"/>
  <c r="P143" i="2"/>
  <c r="O143" i="2"/>
  <c r="N143" i="2"/>
  <c r="M143" i="2"/>
  <c r="Q144" i="2"/>
  <c r="P144" i="2"/>
  <c r="O144" i="2"/>
  <c r="N144" i="2"/>
  <c r="M144" i="2"/>
  <c r="Q142" i="2"/>
  <c r="P142" i="2"/>
  <c r="O142" i="2"/>
  <c r="N142" i="2"/>
  <c r="M142" i="2"/>
  <c r="Q141" i="2"/>
  <c r="P141" i="2"/>
  <c r="O141" i="2"/>
  <c r="N141" i="2"/>
  <c r="M141" i="2"/>
  <c r="Q139" i="2"/>
  <c r="P139" i="2"/>
  <c r="O139" i="2"/>
  <c r="N139" i="2"/>
  <c r="M139" i="2"/>
  <c r="Q140" i="2"/>
  <c r="P140" i="2"/>
  <c r="O140" i="2"/>
  <c r="N140" i="2"/>
  <c r="M140" i="2"/>
  <c r="Q138" i="2"/>
  <c r="P138" i="2"/>
  <c r="O138" i="2"/>
  <c r="N138" i="2"/>
  <c r="M138" i="2"/>
  <c r="Q137" i="2"/>
  <c r="P137" i="2"/>
  <c r="O137" i="2"/>
  <c r="N137" i="2"/>
  <c r="M137" i="2"/>
  <c r="Q136" i="2"/>
  <c r="P136" i="2"/>
  <c r="O136" i="2"/>
  <c r="N136" i="2"/>
  <c r="M136" i="2"/>
  <c r="Q135" i="2"/>
  <c r="P135" i="2"/>
  <c r="O135" i="2"/>
  <c r="N135" i="2"/>
  <c r="M135" i="2"/>
  <c r="Q133" i="2"/>
  <c r="P133" i="2"/>
  <c r="O133" i="2"/>
  <c r="N133" i="2"/>
  <c r="M133" i="2"/>
  <c r="Q134" i="2"/>
  <c r="P134" i="2"/>
  <c r="O134" i="2"/>
  <c r="N134" i="2"/>
  <c r="M134" i="2"/>
  <c r="Q132" i="2"/>
  <c r="P132" i="2"/>
  <c r="O132" i="2"/>
  <c r="N132" i="2"/>
  <c r="M132" i="2"/>
  <c r="Q131" i="2"/>
  <c r="P131" i="2"/>
  <c r="O131" i="2"/>
  <c r="N131" i="2"/>
  <c r="M131" i="2"/>
  <c r="Q129" i="2"/>
  <c r="P129" i="2"/>
  <c r="O129" i="2"/>
  <c r="N129" i="2"/>
  <c r="M129" i="2"/>
  <c r="Q130" i="2"/>
  <c r="P130" i="2"/>
  <c r="O130" i="2"/>
  <c r="N130" i="2"/>
  <c r="M130" i="2"/>
  <c r="Q128" i="2"/>
  <c r="P128" i="2"/>
  <c r="O128" i="2"/>
  <c r="N128" i="2"/>
  <c r="M128" i="2"/>
  <c r="Q127" i="2"/>
  <c r="P127" i="2"/>
  <c r="O127" i="2"/>
  <c r="N127" i="2"/>
  <c r="M127" i="2"/>
  <c r="Q125" i="2"/>
  <c r="P125" i="2"/>
  <c r="O125" i="2"/>
  <c r="N125" i="2"/>
  <c r="M125" i="2"/>
  <c r="Q126" i="2"/>
  <c r="P126" i="2"/>
  <c r="O126" i="2"/>
  <c r="N126" i="2"/>
  <c r="M126" i="2"/>
  <c r="Q124" i="2"/>
  <c r="P124" i="2"/>
  <c r="O124" i="2"/>
  <c r="N124" i="2"/>
  <c r="M124" i="2"/>
  <c r="Q123" i="2"/>
  <c r="P123" i="2"/>
  <c r="O123" i="2"/>
  <c r="N123" i="2"/>
  <c r="M123" i="2"/>
  <c r="Q122" i="2"/>
  <c r="P122" i="2"/>
  <c r="O122" i="2"/>
  <c r="N122" i="2"/>
  <c r="M122" i="2"/>
  <c r="Q79" i="2"/>
  <c r="P79" i="2"/>
  <c r="O79" i="2"/>
  <c r="N79" i="2"/>
  <c r="M79" i="2"/>
  <c r="Q75" i="2"/>
  <c r="P75" i="2"/>
  <c r="O75" i="2"/>
  <c r="N75" i="2"/>
  <c r="M75" i="2"/>
  <c r="Q78" i="2"/>
  <c r="P78" i="2"/>
  <c r="O78" i="2"/>
  <c r="N78" i="2"/>
  <c r="M78" i="2"/>
  <c r="Q74" i="2"/>
  <c r="P74" i="2"/>
  <c r="O74" i="2"/>
  <c r="N74" i="2"/>
  <c r="M74" i="2"/>
  <c r="Q71" i="2"/>
  <c r="P71" i="2"/>
  <c r="O71" i="2"/>
  <c r="N71" i="2"/>
  <c r="M71" i="2"/>
  <c r="Q67" i="2"/>
  <c r="P67" i="2"/>
  <c r="O67" i="2"/>
  <c r="N67" i="2"/>
  <c r="M67" i="2"/>
  <c r="Q70" i="2"/>
  <c r="P70" i="2"/>
  <c r="O70" i="2"/>
  <c r="N70" i="2"/>
  <c r="M70" i="2"/>
  <c r="Q66" i="2"/>
  <c r="P66" i="2"/>
  <c r="O66" i="2"/>
  <c r="N66" i="2"/>
  <c r="M66" i="2"/>
  <c r="Q63" i="2"/>
  <c r="P63" i="2"/>
  <c r="O63" i="2"/>
  <c r="N63" i="2"/>
  <c r="M63" i="2"/>
  <c r="Q59" i="2"/>
  <c r="P59" i="2"/>
  <c r="O59" i="2"/>
  <c r="N59" i="2"/>
  <c r="M59" i="2"/>
  <c r="Q62" i="2"/>
  <c r="P62" i="2"/>
  <c r="O62" i="2"/>
  <c r="N62" i="2"/>
  <c r="M62" i="2"/>
  <c r="Q58" i="2"/>
  <c r="P58" i="2"/>
  <c r="O58" i="2"/>
  <c r="N58" i="2"/>
  <c r="M58" i="2"/>
  <c r="Q55" i="2"/>
  <c r="P55" i="2"/>
  <c r="O55" i="2"/>
  <c r="N55" i="2"/>
  <c r="M55" i="2"/>
  <c r="Q53" i="2"/>
  <c r="P53" i="2"/>
  <c r="O53" i="2"/>
  <c r="N53" i="2"/>
  <c r="M53" i="2"/>
  <c r="Q121" i="2"/>
  <c r="P121" i="2"/>
  <c r="O121" i="2"/>
  <c r="N121" i="2"/>
  <c r="M121" i="2"/>
  <c r="Q119" i="2"/>
  <c r="P119" i="2"/>
  <c r="O119" i="2"/>
  <c r="N119" i="2"/>
  <c r="M119" i="2"/>
  <c r="Q120" i="2"/>
  <c r="P120" i="2"/>
  <c r="O120" i="2"/>
  <c r="N120" i="2"/>
  <c r="M120" i="2"/>
  <c r="Q118" i="2"/>
  <c r="P118" i="2"/>
  <c r="O118" i="2"/>
  <c r="N118" i="2"/>
  <c r="M118" i="2"/>
  <c r="Q117" i="2"/>
  <c r="P117" i="2"/>
  <c r="O117" i="2"/>
  <c r="N117" i="2"/>
  <c r="M117" i="2"/>
  <c r="Q115" i="2"/>
  <c r="P115" i="2"/>
  <c r="O115" i="2"/>
  <c r="N115" i="2"/>
  <c r="M115" i="2"/>
  <c r="Q116" i="2"/>
  <c r="P116" i="2"/>
  <c r="O116" i="2"/>
  <c r="N116" i="2"/>
  <c r="M116" i="2"/>
  <c r="Q114" i="2"/>
  <c r="P114" i="2"/>
  <c r="O114" i="2"/>
  <c r="N114" i="2"/>
  <c r="M114" i="2"/>
  <c r="Q113" i="2"/>
  <c r="P113" i="2"/>
  <c r="O113" i="2"/>
  <c r="N113" i="2"/>
  <c r="M113" i="2"/>
  <c r="Q111" i="2"/>
  <c r="P111" i="2"/>
  <c r="O111" i="2"/>
  <c r="N111" i="2"/>
  <c r="M111" i="2"/>
  <c r="Q112" i="2"/>
  <c r="P112" i="2"/>
  <c r="O112" i="2"/>
  <c r="N112" i="2"/>
  <c r="M112" i="2"/>
  <c r="Q110" i="2"/>
  <c r="P110" i="2"/>
  <c r="O110" i="2"/>
  <c r="N110" i="2"/>
  <c r="M110" i="2"/>
  <c r="Q109" i="2"/>
  <c r="P109" i="2"/>
  <c r="O109" i="2"/>
  <c r="N109" i="2"/>
  <c r="M109" i="2"/>
  <c r="Q108" i="2"/>
  <c r="P108" i="2"/>
  <c r="O108" i="2"/>
  <c r="N108" i="2"/>
  <c r="M108" i="2"/>
  <c r="Q107" i="2"/>
  <c r="P107" i="2"/>
  <c r="O107" i="2"/>
  <c r="N107" i="2"/>
  <c r="M107" i="2"/>
  <c r="Q105" i="2"/>
  <c r="P105" i="2"/>
  <c r="O105" i="2"/>
  <c r="N105" i="2"/>
  <c r="M105" i="2"/>
  <c r="Q106" i="2"/>
  <c r="P106" i="2"/>
  <c r="O106" i="2"/>
  <c r="N106" i="2"/>
  <c r="M106" i="2"/>
  <c r="Q104" i="2"/>
  <c r="P104" i="2"/>
  <c r="O104" i="2"/>
  <c r="N104" i="2"/>
  <c r="M104" i="2"/>
  <c r="Q103" i="2"/>
  <c r="P103" i="2"/>
  <c r="O103" i="2"/>
  <c r="N103" i="2"/>
  <c r="M103" i="2"/>
  <c r="Q101" i="2"/>
  <c r="P101" i="2"/>
  <c r="O101" i="2"/>
  <c r="N101" i="2"/>
  <c r="M101" i="2"/>
  <c r="Q102" i="2"/>
  <c r="P102" i="2"/>
  <c r="O102" i="2"/>
  <c r="N102" i="2"/>
  <c r="M102" i="2"/>
  <c r="Q100" i="2"/>
  <c r="P100" i="2"/>
  <c r="O100" i="2"/>
  <c r="N100" i="2"/>
  <c r="M100" i="2"/>
  <c r="Q99" i="2"/>
  <c r="P99" i="2"/>
  <c r="O99" i="2"/>
  <c r="N99" i="2"/>
  <c r="M99" i="2"/>
  <c r="Q97" i="2"/>
  <c r="P97" i="2"/>
  <c r="O97" i="2"/>
  <c r="N97" i="2"/>
  <c r="M97" i="2"/>
  <c r="Q98" i="2"/>
  <c r="P98" i="2"/>
  <c r="O98" i="2"/>
  <c r="N98" i="2"/>
  <c r="M98" i="2"/>
  <c r="Q96" i="2"/>
  <c r="P96" i="2"/>
  <c r="O96" i="2"/>
  <c r="N96" i="2"/>
  <c r="M96" i="2"/>
  <c r="Q95" i="2"/>
  <c r="P95" i="2"/>
  <c r="O95" i="2"/>
  <c r="N95" i="2"/>
  <c r="M95" i="2"/>
  <c r="Q94" i="2"/>
  <c r="P94" i="2"/>
  <c r="O94" i="2"/>
  <c r="N94" i="2"/>
  <c r="M94" i="2"/>
  <c r="Q93" i="2"/>
  <c r="P93" i="2"/>
  <c r="O93" i="2"/>
  <c r="N93" i="2"/>
  <c r="M93" i="2"/>
  <c r="Q91" i="2"/>
  <c r="P91" i="2"/>
  <c r="O91" i="2"/>
  <c r="N91" i="2"/>
  <c r="M91" i="2"/>
  <c r="Q92" i="2"/>
  <c r="P92" i="2"/>
  <c r="O92" i="2"/>
  <c r="N92" i="2"/>
  <c r="M92" i="2"/>
  <c r="Q90" i="2"/>
  <c r="P90" i="2"/>
  <c r="O90" i="2"/>
  <c r="N90" i="2"/>
  <c r="M90" i="2"/>
  <c r="Q89" i="2"/>
  <c r="P89" i="2"/>
  <c r="O89" i="2"/>
  <c r="N89" i="2"/>
  <c r="M89" i="2"/>
  <c r="Q87" i="2"/>
  <c r="P87" i="2"/>
  <c r="O87" i="2"/>
  <c r="N87" i="2"/>
  <c r="M87" i="2"/>
  <c r="Q88" i="2"/>
  <c r="P88" i="2"/>
  <c r="O88" i="2"/>
  <c r="N88" i="2"/>
  <c r="M88" i="2"/>
  <c r="Q86" i="2"/>
  <c r="P86" i="2"/>
  <c r="O86" i="2"/>
  <c r="N86" i="2"/>
  <c r="M86" i="2"/>
  <c r="Q85" i="2"/>
  <c r="P85" i="2"/>
  <c r="O85" i="2"/>
  <c r="N85" i="2"/>
  <c r="M85" i="2"/>
  <c r="Q83" i="2"/>
  <c r="P83" i="2"/>
  <c r="O83" i="2"/>
  <c r="N83" i="2"/>
  <c r="M83" i="2"/>
  <c r="Q84" i="2"/>
  <c r="P84" i="2"/>
  <c r="O84" i="2"/>
  <c r="N84" i="2"/>
  <c r="M84" i="2"/>
  <c r="Q82" i="2"/>
  <c r="P82" i="2"/>
  <c r="O82" i="2"/>
  <c r="N82" i="2"/>
  <c r="M82" i="2"/>
  <c r="Q81" i="2"/>
  <c r="P81" i="2"/>
  <c r="O81" i="2"/>
  <c r="N81" i="2"/>
  <c r="M81" i="2"/>
  <c r="Q80" i="2"/>
  <c r="P80" i="2"/>
  <c r="O80" i="2"/>
  <c r="N80" i="2"/>
  <c r="M80" i="2"/>
  <c r="Q77" i="2"/>
  <c r="P77" i="2"/>
  <c r="O77" i="2"/>
  <c r="N77" i="2"/>
  <c r="M77" i="2"/>
  <c r="Q73" i="2"/>
  <c r="P73" i="2"/>
  <c r="O73" i="2"/>
  <c r="N73" i="2"/>
  <c r="M73" i="2"/>
  <c r="Q76" i="2"/>
  <c r="P76" i="2"/>
  <c r="O76" i="2"/>
  <c r="N76" i="2"/>
  <c r="M76" i="2"/>
  <c r="Q72" i="2"/>
  <c r="P72" i="2"/>
  <c r="O72" i="2"/>
  <c r="N72" i="2"/>
  <c r="M72" i="2"/>
  <c r="Q69" i="2"/>
  <c r="P69" i="2"/>
  <c r="O69" i="2"/>
  <c r="N69" i="2"/>
  <c r="M69" i="2"/>
  <c r="Q65" i="2"/>
  <c r="P65" i="2"/>
  <c r="O65" i="2"/>
  <c r="N65" i="2"/>
  <c r="M65" i="2"/>
  <c r="Q68" i="2"/>
  <c r="P68" i="2"/>
  <c r="O68" i="2"/>
  <c r="N68" i="2"/>
  <c r="M68" i="2"/>
  <c r="Q64" i="2"/>
  <c r="P64" i="2"/>
  <c r="O64" i="2"/>
  <c r="N64" i="2"/>
  <c r="M64" i="2"/>
  <c r="Q61" i="2"/>
  <c r="P61" i="2"/>
  <c r="O61" i="2"/>
  <c r="N61" i="2"/>
  <c r="M61" i="2"/>
  <c r="Q57" i="2"/>
  <c r="P57" i="2"/>
  <c r="O57" i="2"/>
  <c r="N57" i="2"/>
  <c r="M57" i="2"/>
  <c r="Q60" i="2"/>
  <c r="P60" i="2"/>
  <c r="O60" i="2"/>
  <c r="N60" i="2"/>
  <c r="M60" i="2"/>
  <c r="Q56" i="2"/>
  <c r="P56" i="2"/>
  <c r="O56" i="2"/>
  <c r="N56" i="2"/>
  <c r="M56" i="2"/>
  <c r="Q54" i="2"/>
  <c r="P54" i="2"/>
  <c r="O54" i="2"/>
  <c r="N54" i="2"/>
  <c r="M54" i="2"/>
  <c r="Q52" i="2"/>
  <c r="P52" i="2"/>
  <c r="O52" i="2"/>
  <c r="N52" i="2"/>
  <c r="M52" i="2"/>
  <c r="Q55" i="1"/>
  <c r="P55" i="1"/>
  <c r="O55" i="1"/>
  <c r="N55" i="1"/>
  <c r="M55" i="1"/>
  <c r="Q53" i="1"/>
  <c r="P53" i="1"/>
  <c r="O53" i="1"/>
  <c r="N53" i="1"/>
  <c r="M53" i="1"/>
  <c r="Q54" i="1"/>
  <c r="P54" i="1"/>
  <c r="O54" i="1"/>
  <c r="N54" i="1"/>
  <c r="M54" i="1"/>
  <c r="Q52" i="1"/>
  <c r="P52" i="1"/>
  <c r="O52" i="1"/>
  <c r="N52" i="1"/>
  <c r="M52" i="1"/>
  <c r="Q51" i="1"/>
  <c r="P51" i="1"/>
  <c r="O51" i="1"/>
  <c r="N51" i="1"/>
  <c r="M51" i="1"/>
  <c r="Q49" i="1"/>
  <c r="P49" i="1"/>
  <c r="O49" i="1"/>
  <c r="N49" i="1"/>
  <c r="M49" i="1"/>
  <c r="Q50" i="1"/>
  <c r="P50" i="1"/>
  <c r="O50" i="1"/>
  <c r="N50" i="1"/>
  <c r="M50" i="1"/>
  <c r="Q48" i="1"/>
  <c r="P48" i="1"/>
  <c r="O48" i="1"/>
  <c r="N48" i="1"/>
  <c r="M48" i="1"/>
  <c r="Q47" i="1"/>
  <c r="P47" i="1"/>
  <c r="O47" i="1"/>
  <c r="N47" i="1"/>
  <c r="M47" i="1"/>
  <c r="Q45" i="1"/>
  <c r="P45" i="1"/>
  <c r="O45" i="1"/>
  <c r="N45" i="1"/>
  <c r="M45" i="1"/>
  <c r="Q46" i="1"/>
  <c r="P46" i="1"/>
  <c r="O46" i="1"/>
  <c r="N46" i="1"/>
  <c r="M46" i="1"/>
  <c r="Q44" i="1"/>
  <c r="P44" i="1"/>
  <c r="O44" i="1"/>
  <c r="N44" i="1"/>
  <c r="M44" i="1"/>
  <c r="Q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51" i="2"/>
  <c r="P51" i="2"/>
  <c r="O51" i="2"/>
  <c r="N51" i="2"/>
  <c r="M51" i="2"/>
  <c r="Q49" i="2"/>
  <c r="P49" i="2"/>
  <c r="O49" i="2"/>
  <c r="N49" i="2"/>
  <c r="M49" i="2"/>
  <c r="Q50" i="2"/>
  <c r="P50" i="2"/>
  <c r="O50" i="2"/>
  <c r="N50" i="2"/>
  <c r="M50" i="2"/>
  <c r="Q48" i="2"/>
  <c r="P48" i="2"/>
  <c r="O48" i="2"/>
  <c r="N48" i="2"/>
  <c r="M48" i="2"/>
  <c r="Q47" i="2"/>
  <c r="P47" i="2"/>
  <c r="O47" i="2"/>
  <c r="N47" i="2"/>
  <c r="M47" i="2"/>
  <c r="Q45" i="2"/>
  <c r="P45" i="2"/>
  <c r="O45" i="2"/>
  <c r="N45" i="2"/>
  <c r="M45" i="2"/>
  <c r="Q46" i="2"/>
  <c r="P46" i="2"/>
  <c r="O46" i="2"/>
  <c r="N46" i="2"/>
  <c r="M46" i="2"/>
  <c r="Q44" i="2"/>
  <c r="P44" i="2"/>
  <c r="O44" i="2"/>
  <c r="N44" i="2"/>
  <c r="M44" i="2"/>
  <c r="Q43" i="2"/>
  <c r="P43" i="2"/>
  <c r="O43" i="2"/>
  <c r="N43" i="2"/>
  <c r="M43" i="2"/>
  <c r="Q41" i="2"/>
  <c r="P41" i="2"/>
  <c r="O41" i="2"/>
  <c r="N41" i="2"/>
  <c r="M41" i="2"/>
  <c r="Q42" i="2"/>
  <c r="P42" i="2"/>
  <c r="O42" i="2"/>
  <c r="N42" i="2"/>
  <c r="M42" i="2"/>
  <c r="Q40" i="2"/>
  <c r="P40" i="2"/>
  <c r="O40" i="2"/>
  <c r="N40" i="2"/>
  <c r="M40" i="2"/>
  <c r="Q39" i="2"/>
  <c r="P39" i="2"/>
  <c r="O39" i="2"/>
  <c r="N39" i="2"/>
  <c r="M39" i="2"/>
  <c r="P38" i="2"/>
  <c r="O38" i="2"/>
  <c r="N38" i="2"/>
  <c r="M38" i="2"/>
  <c r="Q37" i="2"/>
  <c r="P37" i="2"/>
  <c r="O37" i="2"/>
  <c r="N37" i="2"/>
  <c r="M37" i="2"/>
  <c r="Q35" i="2"/>
  <c r="P35" i="2"/>
  <c r="O35" i="2"/>
  <c r="N35" i="2"/>
  <c r="M35" i="2"/>
  <c r="Q36" i="2"/>
  <c r="P36" i="2"/>
  <c r="O36" i="2"/>
  <c r="N36" i="2"/>
  <c r="M36" i="2"/>
  <c r="Q34" i="2"/>
  <c r="P34" i="2"/>
  <c r="O34" i="2"/>
  <c r="N34" i="2"/>
  <c r="M34" i="2"/>
  <c r="Q33" i="2"/>
  <c r="P33" i="2"/>
  <c r="O33" i="2"/>
  <c r="N33" i="2"/>
  <c r="M33" i="2"/>
  <c r="Q31" i="2"/>
  <c r="P31" i="2"/>
  <c r="O31" i="2"/>
  <c r="N31" i="2"/>
  <c r="M31" i="2"/>
  <c r="Q32" i="2"/>
  <c r="P32" i="2"/>
  <c r="O32" i="2"/>
  <c r="N32" i="2"/>
  <c r="M32" i="2"/>
  <c r="Q30" i="2"/>
  <c r="P30" i="2"/>
  <c r="O30" i="2"/>
  <c r="N30" i="2"/>
  <c r="M30" i="2"/>
  <c r="Q29" i="2"/>
  <c r="P29" i="2"/>
  <c r="O29" i="2"/>
  <c r="N29" i="2"/>
  <c r="M29" i="2"/>
  <c r="Q27" i="2"/>
  <c r="P27" i="2"/>
  <c r="O27" i="2"/>
  <c r="N27" i="2"/>
  <c r="M27" i="2"/>
  <c r="Q28" i="2"/>
  <c r="P28" i="2"/>
  <c r="O28" i="2"/>
  <c r="N28" i="2"/>
  <c r="M28" i="2"/>
  <c r="Q26" i="2"/>
  <c r="P26" i="2"/>
  <c r="O26" i="2"/>
  <c r="N26" i="2"/>
  <c r="M26" i="2"/>
  <c r="Q25" i="2"/>
  <c r="P25" i="2"/>
  <c r="O25" i="2"/>
  <c r="N25" i="2"/>
  <c r="M25" i="2"/>
  <c r="P24" i="2"/>
  <c r="O24" i="2"/>
  <c r="N24" i="2"/>
  <c r="M24" i="2"/>
  <c r="Q39" i="1"/>
  <c r="P39" i="1"/>
  <c r="O39" i="1"/>
  <c r="N39" i="1"/>
  <c r="M39" i="1"/>
  <c r="Q37" i="1"/>
  <c r="P37" i="1"/>
  <c r="O37" i="1"/>
  <c r="N37" i="1"/>
  <c r="M37" i="1"/>
  <c r="Q38" i="1"/>
  <c r="P38" i="1"/>
  <c r="O38" i="1"/>
  <c r="N38" i="1"/>
  <c r="M38" i="1"/>
  <c r="Q36" i="1"/>
  <c r="P36" i="1"/>
  <c r="O36" i="1"/>
  <c r="N36" i="1"/>
  <c r="M36" i="1"/>
  <c r="Q35" i="1"/>
  <c r="P35" i="1"/>
  <c r="O35" i="1"/>
  <c r="N35" i="1"/>
  <c r="M35" i="1"/>
  <c r="Q33" i="1"/>
  <c r="P33" i="1"/>
  <c r="O33" i="1"/>
  <c r="N33" i="1"/>
  <c r="M33" i="1"/>
  <c r="Q34" i="1"/>
  <c r="P34" i="1"/>
  <c r="O34" i="1"/>
  <c r="N34" i="1"/>
  <c r="M34" i="1"/>
  <c r="Q32" i="1"/>
  <c r="P32" i="1"/>
  <c r="O32" i="1"/>
  <c r="N32" i="1"/>
  <c r="M32" i="1"/>
  <c r="Q31" i="1"/>
  <c r="P31" i="1"/>
  <c r="O31" i="1"/>
  <c r="N31" i="1"/>
  <c r="M31" i="1"/>
  <c r="Q29" i="1"/>
  <c r="P29" i="1"/>
  <c r="O29" i="1"/>
  <c r="N29" i="1"/>
  <c r="M29" i="1"/>
  <c r="Q30" i="1"/>
  <c r="P30" i="1"/>
  <c r="O30" i="1"/>
  <c r="N30" i="1"/>
  <c r="M30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Q24" i="1"/>
  <c r="P24" i="1"/>
  <c r="O24" i="1"/>
  <c r="N24" i="1"/>
  <c r="M870" i="1" l="1"/>
  <c r="M868" i="1"/>
  <c r="M869" i="1"/>
  <c r="M867" i="1"/>
  <c r="M866" i="1"/>
  <c r="M864" i="1"/>
  <c r="M865" i="1"/>
  <c r="M863" i="1"/>
  <c r="M862" i="1"/>
  <c r="M860" i="1"/>
  <c r="M861" i="1"/>
  <c r="M859" i="1"/>
  <c r="M858" i="1"/>
  <c r="M857" i="1"/>
  <c r="M856" i="1"/>
  <c r="M855" i="1"/>
  <c r="Q870" i="1"/>
  <c r="Q868" i="1"/>
  <c r="Q869" i="1"/>
  <c r="Q867" i="1"/>
  <c r="P870" i="1"/>
  <c r="P868" i="1"/>
  <c r="P869" i="1"/>
  <c r="P867" i="1"/>
  <c r="N869" i="1"/>
  <c r="N868" i="1"/>
  <c r="N870" i="1"/>
  <c r="O870" i="1"/>
  <c r="O868" i="1"/>
  <c r="O869" i="1"/>
  <c r="O867" i="1"/>
  <c r="N867" i="1"/>
  <c r="Q866" i="1"/>
  <c r="Q864" i="1"/>
  <c r="Q865" i="1"/>
  <c r="Q863" i="1"/>
  <c r="P866" i="1"/>
  <c r="P864" i="1"/>
  <c r="P865" i="1"/>
  <c r="P863" i="1"/>
  <c r="N865" i="1"/>
  <c r="N864" i="1"/>
  <c r="N866" i="1"/>
  <c r="O866" i="1"/>
  <c r="O864" i="1"/>
  <c r="O865" i="1"/>
  <c r="O863" i="1"/>
  <c r="N863" i="1"/>
  <c r="Q862" i="1"/>
  <c r="Q860" i="1"/>
  <c r="Q861" i="1"/>
  <c r="Q859" i="1"/>
  <c r="P862" i="1"/>
  <c r="P860" i="1"/>
  <c r="P861" i="1"/>
  <c r="P859" i="1"/>
  <c r="N861" i="1"/>
  <c r="N860" i="1"/>
  <c r="N862" i="1"/>
  <c r="O862" i="1"/>
  <c r="O860" i="1"/>
  <c r="O861" i="1"/>
  <c r="O859" i="1"/>
  <c r="N859" i="1"/>
  <c r="Q858" i="1"/>
  <c r="Q857" i="1"/>
  <c r="P858" i="1"/>
  <c r="P857" i="1"/>
  <c r="O858" i="1"/>
  <c r="O857" i="1"/>
  <c r="N858" i="1"/>
  <c r="N857" i="1"/>
  <c r="Q856" i="1"/>
  <c r="P856" i="1"/>
  <c r="O856" i="1"/>
  <c r="Q855" i="1"/>
  <c r="P855" i="1"/>
  <c r="O855" i="1"/>
  <c r="N856" i="1"/>
  <c r="N855" i="1"/>
</calcChain>
</file>

<file path=xl/sharedStrings.xml><?xml version="1.0" encoding="utf-8"?>
<sst xmlns="http://schemas.openxmlformats.org/spreadsheetml/2006/main" count="28509" uniqueCount="260">
  <si>
    <t>Category</t>
  </si>
  <si>
    <t>Sub Category</t>
  </si>
  <si>
    <t>Active</t>
  </si>
  <si>
    <t>Product Name</t>
  </si>
  <si>
    <t>Style Code</t>
  </si>
  <si>
    <t>Tags</t>
  </si>
  <si>
    <t>Option 1 Label</t>
  </si>
  <si>
    <t>Option 2 Label</t>
  </si>
  <si>
    <t>Option 3 Label</t>
  </si>
  <si>
    <t>Stock Control</t>
  </si>
  <si>
    <t>Channels</t>
  </si>
  <si>
    <t>Code</t>
  </si>
  <si>
    <t>Option 1</t>
  </si>
  <si>
    <t>Option 2</t>
  </si>
  <si>
    <t>Option 3</t>
  </si>
  <si>
    <t>Art Prints</t>
  </si>
  <si>
    <t>size</t>
  </si>
  <si>
    <t>materials</t>
  </si>
  <si>
    <t>Frame</t>
  </si>
  <si>
    <t>FIFO</t>
  </si>
  <si>
    <t>Photographic Paper</t>
  </si>
  <si>
    <t>Canvas</t>
  </si>
  <si>
    <t>None</t>
  </si>
  <si>
    <t>White</t>
  </si>
  <si>
    <t>Description</t>
  </si>
  <si>
    <t xml:space="preserve">White </t>
  </si>
  <si>
    <t>C - 406 x 508</t>
  </si>
  <si>
    <t>D - 508 x 610</t>
  </si>
  <si>
    <t>E - 508 x 762</t>
  </si>
  <si>
    <t>F - 762 x 1016</t>
  </si>
  <si>
    <t>G - 1016 x 1525</t>
  </si>
  <si>
    <t>Poolside Gossip</t>
  </si>
  <si>
    <t>Slim Aarons</t>
  </si>
  <si>
    <t>Abaco Islander</t>
  </si>
  <si>
    <t>Armando's Beach Club</t>
  </si>
  <si>
    <t>At The Von Pantzs</t>
  </si>
  <si>
    <t>Bahamanian Hotel</t>
  </si>
  <si>
    <t>Barbados Bliss</t>
  </si>
  <si>
    <t>Beauty and Beast</t>
  </si>
  <si>
    <t>Beauty and Beast OP2</t>
  </si>
  <si>
    <t>C - 406 x 406</t>
  </si>
  <si>
    <t>D - 508 x 508</t>
  </si>
  <si>
    <t>F - 762 x 762</t>
  </si>
  <si>
    <t>G - 1016 x 1016</t>
  </si>
  <si>
    <t>Bettina Graziani</t>
  </si>
  <si>
    <t>Beverly Hills Hotel</t>
  </si>
  <si>
    <t>Carlton Hotel</t>
  </si>
  <si>
    <t>Catherine Wilkie</t>
  </si>
  <si>
    <t>Cavallo Coast</t>
  </si>
  <si>
    <t>Chancellery Graffiti</t>
  </si>
  <si>
    <t>Colourful Crew</t>
  </si>
  <si>
    <t>Cotton Bay</t>
  </si>
  <si>
    <t>Deck Dwellers</t>
  </si>
  <si>
    <t>Desert House Party</t>
  </si>
  <si>
    <t>Desert House Party 2</t>
  </si>
  <si>
    <t>Dinner Jazz</t>
  </si>
  <si>
    <t>3248098_8</t>
  </si>
  <si>
    <t>Dixieland Jam</t>
  </si>
  <si>
    <t>3247523_10</t>
  </si>
  <si>
    <t>Doctors of Engineering</t>
  </si>
  <si>
    <t>3165301_8</t>
  </si>
  <si>
    <t>Early Riders</t>
  </si>
  <si>
    <t>3088794_8</t>
  </si>
  <si>
    <t>Eden Rock</t>
  </si>
  <si>
    <t>Eden-Roc Pool</t>
  </si>
  <si>
    <t>El Venero</t>
  </si>
  <si>
    <t>50945877_8</t>
  </si>
  <si>
    <t>Exuma Holiday</t>
  </si>
  <si>
    <t>84941427_8</t>
  </si>
  <si>
    <t>Eye of the Beholder</t>
  </si>
  <si>
    <t>453081605[1]</t>
  </si>
  <si>
    <t>Fort Lauderdale Beach</t>
  </si>
  <si>
    <t>Garden Party</t>
  </si>
  <si>
    <t>3165254_8</t>
  </si>
  <si>
    <t>Giacomo-Montegazza</t>
  </si>
  <si>
    <t>Habitation Leclerc</t>
  </si>
  <si>
    <t>Hero Worship</t>
  </si>
  <si>
    <t>3141954_8</t>
  </si>
  <si>
    <t>Hotel De Paris In Monaco</t>
  </si>
  <si>
    <t>Hotel Du Cap Eden-Roc</t>
  </si>
  <si>
    <t>77440352_8</t>
  </si>
  <si>
    <t>Hotel Sports</t>
  </si>
  <si>
    <t>3436608_8</t>
  </si>
  <si>
    <t>Hotel Excelsior</t>
  </si>
  <si>
    <t>Il Canille</t>
  </si>
  <si>
    <t>Island Paradise</t>
  </si>
  <si>
    <t>Jazz Scooter</t>
  </si>
  <si>
    <t>2716596_8</t>
  </si>
  <si>
    <t>Katharine Hepburn</t>
  </si>
  <si>
    <t>Kaufmann Desert House</t>
  </si>
  <si>
    <t>Kaufmann Desert House III</t>
  </si>
  <si>
    <t>Keep Your Cool</t>
  </si>
  <si>
    <t>2695027_8</t>
  </si>
  <si>
    <t>Lake Tahoe Ladies</t>
  </si>
  <si>
    <t>Las Brisas Hotel</t>
  </si>
  <si>
    <t>Las Vegas Luxury</t>
  </si>
  <si>
    <t>84989747_8</t>
  </si>
  <si>
    <t>Leisure In Antibes</t>
  </si>
  <si>
    <t>Leonard Dalsemer</t>
  </si>
  <si>
    <t>56013769_8</t>
  </si>
  <si>
    <t>Lucky Luciano</t>
  </si>
  <si>
    <t>2666383_10</t>
  </si>
  <si>
    <t>2716598_10</t>
  </si>
  <si>
    <t>Man's Work</t>
  </si>
  <si>
    <t>Marina Piccola</t>
  </si>
  <si>
    <t>Mazatlan Seaside</t>
  </si>
  <si>
    <t>77443932_8</t>
  </si>
  <si>
    <t>Monaco Grand Prix</t>
  </si>
  <si>
    <t>Monocled Miss</t>
  </si>
  <si>
    <t>3163556_8</t>
  </si>
  <si>
    <t>My Toy</t>
  </si>
  <si>
    <t>Nassau Speed Week</t>
  </si>
  <si>
    <t>52433014_8</t>
  </si>
  <si>
    <t>605352637[1]</t>
  </si>
  <si>
    <t>Nelda And Friends</t>
  </si>
  <si>
    <t>Neo-Classical Pool</t>
  </si>
  <si>
    <t>New England Skiing</t>
  </si>
  <si>
    <t>55896563_10</t>
  </si>
  <si>
    <t>New York Picnic</t>
  </si>
  <si>
    <t>2716847_8</t>
  </si>
  <si>
    <t>Nice Pool</t>
  </si>
  <si>
    <t>2716665_8</t>
  </si>
  <si>
    <t>Nirvana</t>
  </si>
  <si>
    <t>NY Apartments</t>
  </si>
  <si>
    <t>3245079_8</t>
  </si>
  <si>
    <t>Ocean Club On Paradise Island</t>
  </si>
  <si>
    <t>One For The Album</t>
  </si>
  <si>
    <t>Palm Beach</t>
  </si>
  <si>
    <t>Park Avenue</t>
  </si>
  <si>
    <t>3245102_8</t>
  </si>
  <si>
    <t>Pebble Beach</t>
  </si>
  <si>
    <t>53069897_8</t>
  </si>
  <si>
    <t>Penthouse Pool</t>
  </si>
  <si>
    <t>77440243_8</t>
  </si>
  <si>
    <t>Peter Viertel</t>
  </si>
  <si>
    <t>Polo Gear</t>
  </si>
  <si>
    <t>Polo Party</t>
  </si>
  <si>
    <t>Pool at Amalfi Coast</t>
  </si>
  <si>
    <t>Pool At Lake Tahoe</t>
  </si>
  <si>
    <t>Pool At Las Brisas</t>
  </si>
  <si>
    <t>Pool At Sotogrande</t>
  </si>
  <si>
    <t>Pool By The Sea</t>
  </si>
  <si>
    <t>Pool In Palm Beach</t>
  </si>
  <si>
    <t>Poolside Backgammon</t>
  </si>
  <si>
    <t>Poolside Chez Holder</t>
  </si>
  <si>
    <t>Poolside Luncheon</t>
  </si>
  <si>
    <t>53352654_8</t>
  </si>
  <si>
    <t>Porto Ecole 1</t>
  </si>
  <si>
    <t>Porto Ercole</t>
  </si>
  <si>
    <t>53405310_8</t>
  </si>
  <si>
    <t>Relaxing at Lake Tahoe</t>
  </si>
  <si>
    <t>Sailing Dinghy</t>
  </si>
  <si>
    <t>Saint-Tropez</t>
  </si>
  <si>
    <t>Saint-Tropez Seafront</t>
  </si>
  <si>
    <t>Saint-Tropez Topless Beach</t>
  </si>
  <si>
    <t>Sardinian Holiday</t>
  </si>
  <si>
    <t>Scone Madam?</t>
  </si>
  <si>
    <t>3088770_8</t>
  </si>
  <si>
    <t>Scotti's Yacht</t>
  </si>
  <si>
    <t>Sea Drive</t>
  </si>
  <si>
    <t>2716725_8</t>
  </si>
  <si>
    <t>Skiing in Vail</t>
  </si>
  <si>
    <t>2926933_8</t>
  </si>
  <si>
    <t>Speedboat Landing</t>
  </si>
  <si>
    <t>51246669_8</t>
  </si>
  <si>
    <t>Tennis in the Bahamas</t>
  </si>
  <si>
    <t>The Carlton Hotel</t>
  </si>
  <si>
    <t>84989741_8</t>
  </si>
  <si>
    <t>The Fullers</t>
  </si>
  <si>
    <t>Travelling Star</t>
  </si>
  <si>
    <t>Underwater Drink</t>
  </si>
  <si>
    <t>Verbier Skiers</t>
  </si>
  <si>
    <t>52043588_8</t>
  </si>
  <si>
    <t>Villa Nirvana</t>
  </si>
  <si>
    <t>77442109_10</t>
  </si>
  <si>
    <t>Villa Vera</t>
  </si>
  <si>
    <t>Yacht Holiday</t>
  </si>
  <si>
    <t>Yachting Trip</t>
  </si>
  <si>
    <t>56442297_8</t>
  </si>
  <si>
    <t>Decking by the sea</t>
  </si>
  <si>
    <t>76904404[1]</t>
  </si>
  <si>
    <t>All Aboard</t>
  </si>
  <si>
    <t>Waiting In The Shade</t>
  </si>
  <si>
    <t>Positano Beach</t>
  </si>
  <si>
    <t>At The Wheel</t>
  </si>
  <si>
    <t>Caleta Beach, Acapulco</t>
  </si>
  <si>
    <t>Lido Life</t>
  </si>
  <si>
    <t>Buggy On The Beach</t>
  </si>
  <si>
    <t>A Colourful Crew</t>
  </si>
  <si>
    <t>A Friendly Chat</t>
  </si>
  <si>
    <t>Coming Ashore</t>
  </si>
  <si>
    <t>Harbour Island, Bahamas</t>
  </si>
  <si>
    <t>Fishing On Honeymoon Porch</t>
  </si>
  <si>
    <t>Nicely Coiffed</t>
  </si>
  <si>
    <t>Skiing In Seefeld</t>
  </si>
  <si>
    <t>Skiing In Vail</t>
  </si>
  <si>
    <t>Olimpia Hruska</t>
  </si>
  <si>
    <t>Anna Maria Alberghetti</t>
  </si>
  <si>
    <t>Dolores Del Rio</t>
  </si>
  <si>
    <t>A Nice Spot For Lunch</t>
  </si>
  <si>
    <t>Lech Ice Bar</t>
  </si>
  <si>
    <t>Hotel Krone, Lech</t>
  </si>
  <si>
    <t>Brand</t>
  </si>
  <si>
    <t>Retail NZD Incl</t>
  </si>
  <si>
    <t>Trade NZD Excl</t>
  </si>
  <si>
    <t>Wholesale NZD Excl</t>
  </si>
  <si>
    <t>NZD Exchange Rate From Aud</t>
  </si>
  <si>
    <t>Shopify -NZ</t>
  </si>
  <si>
    <t>Getty Images</t>
  </si>
  <si>
    <t>\</t>
  </si>
  <si>
    <t>Arriving In Style</t>
  </si>
  <si>
    <t>circa 1960: Mike Phipps arriving for lunch at the Guinness house in Manalapan, Palm Beach.</t>
  </si>
  <si>
    <t>Truman Capote</t>
  </si>
  <si>
    <t xml:space="preserve">1970: Author of 'Breakfast at Tiffany's', Truman Capote (1924 - 1984) and his dog in Palm Springs, California. </t>
  </si>
  <si>
    <t>Tropical Mustique</t>
  </si>
  <si>
    <t>February 1989: Pierre Vincent Marais holidays with friends on the island of Mustique in the Grenadines.</t>
  </si>
  <si>
    <t>Cavallo Bathers</t>
  </si>
  <si>
    <t xml:space="preserve">1984, The island of Cavallo, off the coast of Corsica. </t>
  </si>
  <si>
    <t>Palm Springs Riders</t>
  </si>
  <si>
    <t xml:space="preserve">A group of riders among Washingtonia palms in Andreas Canyon, Palm Springs, southern California, January 1970. </t>
  </si>
  <si>
    <t>Caped Skiers</t>
  </si>
  <si>
    <t>Led by skimaster Stein Eriksen, skiers 'sail' down a slope at Snowmass-at-Aspen, Colorado, circa 1967. The skiers are wearing thin capes which attach to their wrists and billow out like sails as they ski.</t>
  </si>
  <si>
    <t>Barbados Beach</t>
  </si>
  <si>
    <t xml:space="preserve">Mr and Mrs Nigel van Wieck take a stroll along a beach in Barbados, April 1976. </t>
  </si>
  <si>
    <t>Coral Beach</t>
  </si>
  <si>
    <t xml:space="preserve">A view of Coral Beach, Bermuda, 1977. </t>
  </si>
  <si>
    <t>Princess Ruspoli</t>
  </si>
  <si>
    <t>Princess Lucy Ruspoli stands in front of a colourful wall of old skis in Lech am Arlberg, Austria, February 1979.</t>
  </si>
  <si>
    <t>Caribe Hilton Beach</t>
  </si>
  <si>
    <t>A woman reclining in a hammock hung between palm trees on the beach at the Caribe Hilton in San Juan, Puerto Rico, March 1956.</t>
  </si>
  <si>
    <t>Cortina d'Ampezzo</t>
  </si>
  <si>
    <t>Isa Genolini and Maria Antonia in the main street of Cortina d'Ampezzo, Italy, March 1982.</t>
  </si>
  <si>
    <t>La Concha Beach Club</t>
  </si>
  <si>
    <t xml:space="preserve">Bathers at La Concha Beach Club, Acapulco, Mexico, February 1975. </t>
  </si>
  <si>
    <t>Pantz Pool</t>
  </si>
  <si>
    <t xml:space="preserve">Laura Hawk, assistant to the photographer, relaxes by the pool at El Rincon, the von Pantz' Marbella home, September 1985. </t>
  </si>
  <si>
    <t>Hotel Camino Real</t>
  </si>
  <si>
    <t xml:space="preserve">The swimming pool of the Hotel Camino Real in the resort city of Puerto Vallarta, Jalisco, Mexico, April 1979. </t>
  </si>
  <si>
    <t>Great Harbour Cay</t>
  </si>
  <si>
    <t>A bather on the beach on Great Harbour Cay, Bahamas, March 1973.</t>
  </si>
  <si>
    <t>Social Call</t>
  </si>
  <si>
    <t>Charley Weaver at the Las Brisas resort in Acapulco, Mexico, 1972.</t>
  </si>
  <si>
    <t>Helen Dzo Dzo Kaptur</t>
  </si>
  <si>
    <t>Former fashion model Helen Dzo Dzo Kaptur and other guests at the Kaufmann Desert House in Palm Springs, California, January 1970.</t>
  </si>
  <si>
    <t>Holiday In Mustique</t>
  </si>
  <si>
    <t>Pierre Vincent Marais and his wife Isabelle holiday with friends at Gelliceaux House, their home on the island of Mustique in the Grenadines, February 1989.</t>
  </si>
  <si>
    <t>Gasthof Post Pool</t>
  </si>
  <si>
    <t xml:space="preserve">Guests lounging by the indoor swimming pool of the Gasthof Post in Lech, Austria, February 1979. </t>
  </si>
  <si>
    <t>Top Up ?</t>
  </si>
  <si>
    <t>1958: Swimsuited revellers enjoy a glass of wine outside the Carlton Hotel, Cannes.</t>
  </si>
  <si>
    <t>Coward Abroad</t>
  </si>
  <si>
    <t xml:space="preserve">1953: English playwright, actor and composer Noel Coward (1899 - 1973) on holiday in Jamaica in a hired rowing boat. </t>
  </si>
  <si>
    <t>San Vicenzo</t>
  </si>
  <si>
    <t>1984, Donna Stefanella Vanni Calvello di San Vicenzo in the Hall of Mirrors at her family's palazzo in Palermo, Sicily. The focal point of Sicilian Belle-Epoque society, this eighteenth-century palazzo has been compared with Versailles.</t>
  </si>
  <si>
    <t>Gstaad Station</t>
  </si>
  <si>
    <t>Travellers with their skis waiting at Gstaad Station, 1961.</t>
  </si>
  <si>
    <t>Bermuda Beach</t>
  </si>
  <si>
    <t>A woman on a beach in Bermuda, 1957.</t>
  </si>
  <si>
    <t>Boca Raton</t>
  </si>
  <si>
    <t xml:space="preserve">A swimming pool in Boca Raton, Florida, USA, circa 1978.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</si>
</sst>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Segoe U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50"/>
  <sheetViews>
    <sheetView zoomScale="70" zoomScaleNormal="70" workbookViewId="0">
      <selection activeCell="H12" sqref="H12"/>
    </sheetView>
  </sheetViews>
  <sheetFormatPr defaultRowHeight="15" x14ac:dyDescent="0.25"/>
  <cols>
    <col min="1" max="1" width="9.28515625" customWidth="1"/>
    <col min="2" max="2" width="13.42578125" customWidth="1"/>
    <col min="3" max="3" width="22.5703125" customWidth="1"/>
    <col min="4" max="4" width="25.140625" customWidth="1"/>
    <col min="5" max="5" width="12.5703125" customWidth="1"/>
    <col min="6" max="6" width="13" customWidth="1"/>
    <col min="7" max="7" width="13.7109375" customWidth="1"/>
    <col min="8" max="8" width="13.5703125" customWidth="1"/>
    <col min="9" max="9" width="14.28515625" customWidth="1"/>
    <col min="10" max="10" width="12.5703125" customWidth="1"/>
    <col min="11" max="11" width="16.140625" customWidth="1"/>
    <col min="12" max="12" width="16.5703125" customWidth="1"/>
    <col min="13" max="13" width="19.140625" customWidth="1"/>
    <col min="14" max="14" width="29.5703125" customWidth="1"/>
    <col min="15" max="15" width="24.85546875" customWidth="1"/>
    <col min="16" max="16" width="24.140625" customWidth="1"/>
    <col min="17" max="17" width="18" customWidth="1"/>
    <col min="18" max="18" width="15" customWidth="1"/>
    <col min="19" max="19" width="18.85546875" customWidth="1"/>
    <col min="20" max="20" width="12.42578125" customWidth="1"/>
  </cols>
  <sheetData>
    <row r="1" spans="2:14" x14ac:dyDescent="0.25">
      <c r="C1" t="s">
        <v>13</v>
      </c>
      <c r="D1" t="s">
        <v>14</v>
      </c>
      <c r="N1" t="s">
        <v>206</v>
      </c>
    </row>
    <row r="2" spans="2:14" x14ac:dyDescent="0.25">
      <c r="B2" t="s">
        <v>12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N2">
        <v>1.06</v>
      </c>
    </row>
    <row r="3" spans="2:14" x14ac:dyDescent="0.25">
      <c r="C3" t="s">
        <v>20</v>
      </c>
      <c r="D3" t="s">
        <v>22</v>
      </c>
      <c r="E3">
        <f>ROUND(((((510-(510*0.11)))*N2)*1.15),0)</f>
        <v>553</v>
      </c>
      <c r="F3">
        <f>ROUND(((((595-(595*0.11)))*N2)*1.15),0)</f>
        <v>646</v>
      </c>
      <c r="G3">
        <f>ROUND(((((760-(760*0.11)))*N2)*1.15),0)</f>
        <v>825</v>
      </c>
      <c r="H3">
        <f>ROUND(((((1300-(1300*0.11)))*N2)*1.15),0)</f>
        <v>1410</v>
      </c>
      <c r="I3">
        <f>ROUND(((((1625-(1625*0.11)))*N2)*1.15),0)</f>
        <v>1763</v>
      </c>
    </row>
    <row r="4" spans="2:14" x14ac:dyDescent="0.25">
      <c r="D4" t="s">
        <v>23</v>
      </c>
      <c r="E4">
        <f>ROUND(((((970-(970*0.11)))*N2)*1.15),0)</f>
        <v>1052</v>
      </c>
      <c r="F4">
        <f>ROUND(((((1210-(1210*0.11)))*N2)*1.15),0)</f>
        <v>1313</v>
      </c>
      <c r="G4">
        <f>ROUND(((((1530-(1530*0.11)))*N2)*1.15),0)</f>
        <v>1660</v>
      </c>
      <c r="H4">
        <f>ROUND(((((2200-(2200*0.11)))*N2)*1.15),0)</f>
        <v>2387</v>
      </c>
      <c r="I4">
        <f>ROUND(((((2950-(2950*0.11)))*N2)*1.15),0)</f>
        <v>3200</v>
      </c>
    </row>
    <row r="15" spans="2:14" x14ac:dyDescent="0.25">
      <c r="C15" t="s">
        <v>21</v>
      </c>
      <c r="D15" t="s">
        <v>22</v>
      </c>
      <c r="G15">
        <f>ROUND(((((1220-(1220*0.11)))*N2)*1.15),0)</f>
        <v>1324</v>
      </c>
      <c r="H15">
        <f>SUM(1760*N2)</f>
        <v>1865.6000000000001</v>
      </c>
      <c r="I15">
        <f>SUM(1870*N2)</f>
        <v>1982.2</v>
      </c>
    </row>
    <row r="16" spans="2:14" x14ac:dyDescent="0.25">
      <c r="D16" t="s">
        <v>25</v>
      </c>
      <c r="G16">
        <f>ROUND(((((1810-(1810*0.11)))*N2)*1.15),0)</f>
        <v>1964</v>
      </c>
      <c r="H16">
        <f>SUM(2420*N2)</f>
        <v>2565.2000000000003</v>
      </c>
      <c r="I16">
        <f>SUM(2750*N2)</f>
        <v>2915</v>
      </c>
    </row>
    <row r="23" spans="1:2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24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203</v>
      </c>
      <c r="R23" t="s">
        <v>204</v>
      </c>
      <c r="S23" t="s">
        <v>205</v>
      </c>
      <c r="T23" t="s">
        <v>202</v>
      </c>
    </row>
    <row r="24" spans="1:20" x14ac:dyDescent="0.25">
      <c r="A24" t="s">
        <v>15</v>
      </c>
      <c r="B24" t="s">
        <v>208</v>
      </c>
      <c r="C24">
        <v>1</v>
      </c>
      <c r="D24" t="s">
        <v>34</v>
      </c>
      <c r="E24" s="1">
        <v>77444438</v>
      </c>
      <c r="H24" t="s">
        <v>16</v>
      </c>
      <c r="I24" t="s">
        <v>17</v>
      </c>
      <c r="J24" t="s">
        <v>18</v>
      </c>
      <c r="K24" t="s">
        <v>19</v>
      </c>
      <c r="L24" t="s">
        <v>207</v>
      </c>
      <c r="M24" t="str">
        <f>CONCATENATE(E24,"-C-P-N")</f>
        <v>77444438-C-P-N</v>
      </c>
      <c r="N24" t="str">
        <f>$E$2</f>
        <v>C - 406 x 508</v>
      </c>
      <c r="O24" t="str">
        <f>$C$3</f>
        <v>Photographic Paper</v>
      </c>
      <c r="P24" t="str">
        <f>$D$3</f>
        <v>None</v>
      </c>
      <c r="Q24">
        <f>$E$3</f>
        <v>553</v>
      </c>
      <c r="R24">
        <f>ROUND((360*$N$2),0)</f>
        <v>382</v>
      </c>
      <c r="S24">
        <f>ROUND((230*$N$2),0)</f>
        <v>244</v>
      </c>
      <c r="T24" t="s">
        <v>32</v>
      </c>
    </row>
    <row r="25" spans="1:20" x14ac:dyDescent="0.25">
      <c r="A25" t="s">
        <v>15</v>
      </c>
      <c r="B25" t="s">
        <v>208</v>
      </c>
      <c r="C25">
        <v>1</v>
      </c>
      <c r="D25" t="s">
        <v>34</v>
      </c>
      <c r="E25" s="1">
        <v>77444438</v>
      </c>
      <c r="H25" t="s">
        <v>16</v>
      </c>
      <c r="I25" t="s">
        <v>17</v>
      </c>
      <c r="J25" t="s">
        <v>18</v>
      </c>
      <c r="K25" t="s">
        <v>19</v>
      </c>
      <c r="L25" t="s">
        <v>207</v>
      </c>
      <c r="M25" t="str">
        <f>CONCATENATE(E25,"-C-P-W")</f>
        <v>77444438-C-P-W</v>
      </c>
      <c r="N25" t="str">
        <f>$E$2</f>
        <v>C - 406 x 508</v>
      </c>
      <c r="O25" t="str">
        <f>$C$3</f>
        <v>Photographic Paper</v>
      </c>
      <c r="P25" t="str">
        <f>$D$4</f>
        <v>White</v>
      </c>
      <c r="Q25">
        <f>$E$4</f>
        <v>1052</v>
      </c>
      <c r="R25">
        <f>ROUND((704*$N$2),0)</f>
        <v>746</v>
      </c>
      <c r="S25">
        <f>ROUND((440*$N$2),0)</f>
        <v>466</v>
      </c>
      <c r="T25" t="s">
        <v>32</v>
      </c>
    </row>
    <row r="26" spans="1:20" x14ac:dyDescent="0.25">
      <c r="A26" t="s">
        <v>15</v>
      </c>
      <c r="B26" t="s">
        <v>208</v>
      </c>
      <c r="C26">
        <v>1</v>
      </c>
      <c r="D26" t="s">
        <v>34</v>
      </c>
      <c r="E26" s="1">
        <v>77444438</v>
      </c>
      <c r="H26" t="s">
        <v>16</v>
      </c>
      <c r="I26" t="s">
        <v>17</v>
      </c>
      <c r="J26" t="s">
        <v>18</v>
      </c>
      <c r="K26" t="s">
        <v>19</v>
      </c>
      <c r="L26" t="s">
        <v>207</v>
      </c>
      <c r="M26" t="str">
        <f>CONCATENATE(E26,"-D-P-N")</f>
        <v>77444438-D-P-N</v>
      </c>
      <c r="N26" t="str">
        <f>$F$2</f>
        <v>D - 508 x 610</v>
      </c>
      <c r="O26" t="str">
        <f>$C$3</f>
        <v>Photographic Paper</v>
      </c>
      <c r="P26" t="str">
        <f>$D$3</f>
        <v>None</v>
      </c>
      <c r="Q26">
        <f>$F$3</f>
        <v>646</v>
      </c>
      <c r="R26">
        <f>ROUND((432*$N$2),0)</f>
        <v>458</v>
      </c>
      <c r="S26">
        <f>ROUND((270*$N$2),0)</f>
        <v>286</v>
      </c>
      <c r="T26" t="s">
        <v>32</v>
      </c>
    </row>
    <row r="27" spans="1:20" x14ac:dyDescent="0.25">
      <c r="A27" t="s">
        <v>15</v>
      </c>
      <c r="B27" t="s">
        <v>208</v>
      </c>
      <c r="C27">
        <v>1</v>
      </c>
      <c r="D27" t="s">
        <v>34</v>
      </c>
      <c r="E27" s="1">
        <v>77444438</v>
      </c>
      <c r="H27" t="s">
        <v>16</v>
      </c>
      <c r="I27" t="s">
        <v>17</v>
      </c>
      <c r="J27" t="s">
        <v>18</v>
      </c>
      <c r="K27" t="s">
        <v>19</v>
      </c>
      <c r="L27" t="s">
        <v>207</v>
      </c>
      <c r="M27" t="str">
        <f>CONCATENATE(E27,"-D-P-W")</f>
        <v>77444438-D-P-W</v>
      </c>
      <c r="N27" t="str">
        <f>$F$2</f>
        <v>D - 508 x 610</v>
      </c>
      <c r="O27" t="str">
        <f>$C$3</f>
        <v>Photographic Paper</v>
      </c>
      <c r="P27" t="str">
        <f>$D$4</f>
        <v>White</v>
      </c>
      <c r="Q27">
        <f>$F$4</f>
        <v>1313</v>
      </c>
      <c r="R27">
        <f>ROUND((880*$N$2),0)</f>
        <v>933</v>
      </c>
      <c r="S27">
        <f>ROUND((560*$N$2),0)</f>
        <v>594</v>
      </c>
      <c r="T27" t="s">
        <v>32</v>
      </c>
    </row>
    <row r="28" spans="1:20" x14ac:dyDescent="0.25">
      <c r="A28" t="s">
        <v>15</v>
      </c>
      <c r="B28" t="s">
        <v>208</v>
      </c>
      <c r="C28">
        <v>1</v>
      </c>
      <c r="D28" t="s">
        <v>34</v>
      </c>
      <c r="E28" s="1">
        <v>77444438</v>
      </c>
      <c r="H28" t="s">
        <v>16</v>
      </c>
      <c r="I28" t="s">
        <v>17</v>
      </c>
      <c r="J28" t="s">
        <v>18</v>
      </c>
      <c r="K28" t="s">
        <v>19</v>
      </c>
      <c r="L28" t="s">
        <v>207</v>
      </c>
      <c r="M28" t="str">
        <f>CONCATENATE(E28,"-E-P-N")</f>
        <v>77444438-E-P-N</v>
      </c>
      <c r="N28" t="str">
        <f>$G$2</f>
        <v>E - 508 x 762</v>
      </c>
      <c r="O28" t="str">
        <f>$C$3</f>
        <v>Photographic Paper</v>
      </c>
      <c r="P28" t="str">
        <f>$D$3</f>
        <v>None</v>
      </c>
      <c r="Q28">
        <f>$G$3</f>
        <v>825</v>
      </c>
      <c r="R28">
        <f>ROUND((552*$N$2),0)</f>
        <v>585</v>
      </c>
      <c r="S28">
        <f>ROUND((345*$N$2),0)</f>
        <v>366</v>
      </c>
      <c r="T28" t="s">
        <v>32</v>
      </c>
    </row>
    <row r="29" spans="1:20" x14ac:dyDescent="0.25">
      <c r="A29" t="s">
        <v>15</v>
      </c>
      <c r="B29" t="s">
        <v>208</v>
      </c>
      <c r="C29">
        <v>1</v>
      </c>
      <c r="D29" t="s">
        <v>34</v>
      </c>
      <c r="E29" s="1">
        <v>77444438</v>
      </c>
      <c r="H29" t="s">
        <v>16</v>
      </c>
      <c r="I29" t="s">
        <v>17</v>
      </c>
      <c r="J29" t="s">
        <v>18</v>
      </c>
      <c r="K29" t="s">
        <v>19</v>
      </c>
      <c r="L29" t="s">
        <v>207</v>
      </c>
      <c r="M29" t="str">
        <f>CONCATENATE(E29,"-E-C-N")</f>
        <v>77444438-E-C-N</v>
      </c>
      <c r="N29" t="str">
        <f>$G$2</f>
        <v>E - 508 x 762</v>
      </c>
      <c r="O29" t="str">
        <f>$C$15</f>
        <v>Canvas</v>
      </c>
      <c r="P29" t="str">
        <f>$D$15</f>
        <v>None</v>
      </c>
      <c r="Q29">
        <f>$G$15</f>
        <v>1324</v>
      </c>
      <c r="R29">
        <f>ROUND((832*$N$2),0)</f>
        <v>882</v>
      </c>
      <c r="S29">
        <f>ROUND((550*$N$2),0)</f>
        <v>583</v>
      </c>
      <c r="T29" t="s">
        <v>32</v>
      </c>
    </row>
    <row r="30" spans="1:20" x14ac:dyDescent="0.25">
      <c r="A30" t="s">
        <v>15</v>
      </c>
      <c r="B30" t="s">
        <v>208</v>
      </c>
      <c r="C30">
        <v>1</v>
      </c>
      <c r="D30" t="s">
        <v>34</v>
      </c>
      <c r="E30" s="1">
        <v>77444438</v>
      </c>
      <c r="H30" t="s">
        <v>16</v>
      </c>
      <c r="I30" t="s">
        <v>17</v>
      </c>
      <c r="J30" t="s">
        <v>18</v>
      </c>
      <c r="K30" t="s">
        <v>19</v>
      </c>
      <c r="L30" t="s">
        <v>207</v>
      </c>
      <c r="M30" t="str">
        <f>CONCATENATE(E30,"-E-P-W")</f>
        <v>77444438-E-P-W</v>
      </c>
      <c r="N30" t="str">
        <f>$G$2</f>
        <v>E - 508 x 762</v>
      </c>
      <c r="O30" t="str">
        <f>$C$3</f>
        <v>Photographic Paper</v>
      </c>
      <c r="P30" t="str">
        <f>$D$4</f>
        <v>White</v>
      </c>
      <c r="Q30">
        <f>$G$4</f>
        <v>1660</v>
      </c>
      <c r="R30">
        <f>ROUND((1112*$N$2),0)</f>
        <v>1179</v>
      </c>
      <c r="S30">
        <f>ROUND((760*$N$2),0)</f>
        <v>806</v>
      </c>
      <c r="T30" t="s">
        <v>32</v>
      </c>
    </row>
    <row r="31" spans="1:20" x14ac:dyDescent="0.25">
      <c r="A31" t="s">
        <v>15</v>
      </c>
      <c r="B31" t="s">
        <v>208</v>
      </c>
      <c r="C31">
        <v>1</v>
      </c>
      <c r="D31" t="s">
        <v>34</v>
      </c>
      <c r="E31" s="1">
        <v>77444438</v>
      </c>
      <c r="H31" t="s">
        <v>16</v>
      </c>
      <c r="I31" t="s">
        <v>17</v>
      </c>
      <c r="J31" t="s">
        <v>18</v>
      </c>
      <c r="K31" t="s">
        <v>19</v>
      </c>
      <c r="L31" t="s">
        <v>207</v>
      </c>
      <c r="M31" t="str">
        <f>CONCATENATE(E31,"-E-C-W")</f>
        <v>77444438-E-C-W</v>
      </c>
      <c r="N31" t="str">
        <f>$G$2</f>
        <v>E - 508 x 762</v>
      </c>
      <c r="O31" t="str">
        <f>$C$15</f>
        <v>Canvas</v>
      </c>
      <c r="P31" t="str">
        <f>$D$16</f>
        <v xml:space="preserve">White </v>
      </c>
      <c r="Q31">
        <f>$G$16</f>
        <v>1964</v>
      </c>
      <c r="R31" s="2">
        <f>ROUND((1320*$N$2),0)</f>
        <v>1399</v>
      </c>
      <c r="S31">
        <f>ROUND((825*$N$2),0)</f>
        <v>875</v>
      </c>
      <c r="T31" t="s">
        <v>32</v>
      </c>
    </row>
    <row r="32" spans="1:20" x14ac:dyDescent="0.25">
      <c r="A32" t="s">
        <v>15</v>
      </c>
      <c r="B32" t="s">
        <v>208</v>
      </c>
      <c r="C32">
        <v>1</v>
      </c>
      <c r="D32" t="s">
        <v>34</v>
      </c>
      <c r="E32" s="1">
        <v>77444438</v>
      </c>
      <c r="H32" t="s">
        <v>16</v>
      </c>
      <c r="I32" t="s">
        <v>17</v>
      </c>
      <c r="J32" t="s">
        <v>18</v>
      </c>
      <c r="K32" t="s">
        <v>19</v>
      </c>
      <c r="L32" t="s">
        <v>207</v>
      </c>
      <c r="M32" t="str">
        <f>CONCATENATE(E32,"-F-P-N")</f>
        <v>77444438-F-P-N</v>
      </c>
      <c r="N32" t="str">
        <f>$H$2</f>
        <v>F - 762 x 1016</v>
      </c>
      <c r="O32" t="str">
        <f>$C$3</f>
        <v>Photographic Paper</v>
      </c>
      <c r="P32" t="str">
        <f>$D$3</f>
        <v>None</v>
      </c>
      <c r="Q32">
        <f>$H$3</f>
        <v>1410</v>
      </c>
      <c r="R32">
        <f>ROUND((944*$N$2),0)</f>
        <v>1001</v>
      </c>
      <c r="S32">
        <f>ROUND((590*$N$2),0)</f>
        <v>625</v>
      </c>
      <c r="T32" t="s">
        <v>32</v>
      </c>
    </row>
    <row r="33" spans="1:20" x14ac:dyDescent="0.25">
      <c r="A33" t="s">
        <v>15</v>
      </c>
      <c r="B33" t="s">
        <v>208</v>
      </c>
      <c r="C33">
        <v>1</v>
      </c>
      <c r="D33" t="s">
        <v>34</v>
      </c>
      <c r="E33" s="1">
        <v>77444438</v>
      </c>
      <c r="H33" t="s">
        <v>16</v>
      </c>
      <c r="I33" t="s">
        <v>17</v>
      </c>
      <c r="J33" t="s">
        <v>18</v>
      </c>
      <c r="K33" t="s">
        <v>19</v>
      </c>
      <c r="L33" t="s">
        <v>207</v>
      </c>
      <c r="M33" t="str">
        <f>CONCATENATE(E33,"-F-C-N")</f>
        <v>77444438-F-C-N</v>
      </c>
      <c r="N33" t="str">
        <f>$H$2</f>
        <v>F - 762 x 1016</v>
      </c>
      <c r="O33" t="str">
        <f>$C$15</f>
        <v>Canvas</v>
      </c>
      <c r="P33" t="str">
        <f>$D$15</f>
        <v>None</v>
      </c>
      <c r="Q33">
        <f>$H$15</f>
        <v>1865.6000000000001</v>
      </c>
      <c r="R33">
        <f>ROUND((1200*$N$2),0)</f>
        <v>1272</v>
      </c>
      <c r="S33">
        <f>ROUND((800*$N$2),0)</f>
        <v>848</v>
      </c>
      <c r="T33" t="s">
        <v>32</v>
      </c>
    </row>
    <row r="34" spans="1:20" x14ac:dyDescent="0.25">
      <c r="A34" t="s">
        <v>15</v>
      </c>
      <c r="B34" t="s">
        <v>208</v>
      </c>
      <c r="C34">
        <v>1</v>
      </c>
      <c r="D34" t="s">
        <v>34</v>
      </c>
      <c r="E34" s="1">
        <v>77444438</v>
      </c>
      <c r="H34" t="s">
        <v>16</v>
      </c>
      <c r="I34" t="s">
        <v>17</v>
      </c>
      <c r="J34" t="s">
        <v>18</v>
      </c>
      <c r="K34" t="s">
        <v>19</v>
      </c>
      <c r="L34" t="s">
        <v>207</v>
      </c>
      <c r="M34" t="str">
        <f>CONCATENATE(E34,"-F-P-W")</f>
        <v>77444438-F-P-W</v>
      </c>
      <c r="N34" t="str">
        <f>$H$2</f>
        <v>F - 762 x 1016</v>
      </c>
      <c r="O34" t="str">
        <f>$C$3</f>
        <v>Photographic Paper</v>
      </c>
      <c r="P34" t="str">
        <f>$D$4</f>
        <v>White</v>
      </c>
      <c r="Q34">
        <f>$H$4</f>
        <v>2387</v>
      </c>
      <c r="R34">
        <f>ROUND((1510*$N$2),0)</f>
        <v>1601</v>
      </c>
      <c r="S34">
        <f>ROUND((1150*$N$2),0)</f>
        <v>1219</v>
      </c>
      <c r="T34" t="s">
        <v>32</v>
      </c>
    </row>
    <row r="35" spans="1:20" x14ac:dyDescent="0.25">
      <c r="A35" t="s">
        <v>15</v>
      </c>
      <c r="B35" t="s">
        <v>208</v>
      </c>
      <c r="C35">
        <v>1</v>
      </c>
      <c r="D35" t="s">
        <v>34</v>
      </c>
      <c r="E35" s="1">
        <v>77444438</v>
      </c>
      <c r="H35" t="s">
        <v>16</v>
      </c>
      <c r="I35" t="s">
        <v>17</v>
      </c>
      <c r="J35" t="s">
        <v>18</v>
      </c>
      <c r="K35" t="s">
        <v>19</v>
      </c>
      <c r="L35" t="s">
        <v>207</v>
      </c>
      <c r="M35" t="str">
        <f>CONCATENATE(E35,"-F-C-W")</f>
        <v>77444438-F-C-W</v>
      </c>
      <c r="N35" t="str">
        <f>$H$2</f>
        <v>F - 762 x 1016</v>
      </c>
      <c r="O35" t="str">
        <f>$C$15</f>
        <v>Canvas</v>
      </c>
      <c r="P35" t="str">
        <f>$D$16</f>
        <v xml:space="preserve">White </v>
      </c>
      <c r="Q35">
        <f>$H$16</f>
        <v>2565.2000000000003</v>
      </c>
      <c r="R35">
        <f>ROUND((1760*$N$2),0)</f>
        <v>1866</v>
      </c>
      <c r="S35">
        <f>ROUND((1100*$N$2),0)</f>
        <v>1166</v>
      </c>
      <c r="T35" t="s">
        <v>32</v>
      </c>
    </row>
    <row r="36" spans="1:20" x14ac:dyDescent="0.25">
      <c r="A36" t="s">
        <v>15</v>
      </c>
      <c r="B36" t="s">
        <v>208</v>
      </c>
      <c r="C36">
        <v>1</v>
      </c>
      <c r="D36" t="s">
        <v>34</v>
      </c>
      <c r="E36" s="1">
        <v>77444438</v>
      </c>
      <c r="H36" t="s">
        <v>16</v>
      </c>
      <c r="I36" t="s">
        <v>17</v>
      </c>
      <c r="J36" t="s">
        <v>18</v>
      </c>
      <c r="K36" t="s">
        <v>19</v>
      </c>
      <c r="L36" t="s">
        <v>207</v>
      </c>
      <c r="M36" t="str">
        <f>CONCATENATE(E36,"-G-P-N")</f>
        <v>77444438-G-P-N</v>
      </c>
      <c r="N36" t="str">
        <f>$I$2</f>
        <v>G - 1016 x 1525</v>
      </c>
      <c r="O36" t="str">
        <f>$C$3</f>
        <v>Photographic Paper</v>
      </c>
      <c r="P36" t="str">
        <f>$D$3</f>
        <v>None</v>
      </c>
      <c r="Q36">
        <f>$I$3</f>
        <v>1763</v>
      </c>
      <c r="R36">
        <f>ROUND((1180*$N$2),0)</f>
        <v>1251</v>
      </c>
      <c r="S36">
        <f>ROUND((735*$N$2),0)</f>
        <v>779</v>
      </c>
      <c r="T36" t="s">
        <v>32</v>
      </c>
    </row>
    <row r="37" spans="1:20" x14ac:dyDescent="0.25">
      <c r="A37" t="s">
        <v>15</v>
      </c>
      <c r="B37" t="s">
        <v>208</v>
      </c>
      <c r="C37">
        <v>1</v>
      </c>
      <c r="D37" t="s">
        <v>34</v>
      </c>
      <c r="E37" s="1">
        <v>77444438</v>
      </c>
      <c r="H37" t="s">
        <v>16</v>
      </c>
      <c r="I37" t="s">
        <v>17</v>
      </c>
      <c r="J37" t="s">
        <v>18</v>
      </c>
      <c r="K37" t="s">
        <v>19</v>
      </c>
      <c r="L37" t="s">
        <v>207</v>
      </c>
      <c r="M37" t="str">
        <f>CONCATENATE(E37,"-G-C-N")</f>
        <v>77444438-G-C-N</v>
      </c>
      <c r="N37" t="str">
        <f>$I$2</f>
        <v>G - 1016 x 1525</v>
      </c>
      <c r="O37" t="str">
        <f>$C$15</f>
        <v>Canvas</v>
      </c>
      <c r="P37" t="str">
        <f>$D$15</f>
        <v>None</v>
      </c>
      <c r="Q37">
        <f>$I$15</f>
        <v>1982.2</v>
      </c>
      <c r="R37">
        <f>ROUND((1275*$N$2),0)</f>
        <v>1352</v>
      </c>
      <c r="S37">
        <f>ROUND((850*$N$2),0)</f>
        <v>901</v>
      </c>
      <c r="T37" t="s">
        <v>32</v>
      </c>
    </row>
    <row r="38" spans="1:20" x14ac:dyDescent="0.25">
      <c r="A38" t="s">
        <v>15</v>
      </c>
      <c r="B38" t="s">
        <v>208</v>
      </c>
      <c r="C38">
        <v>1</v>
      </c>
      <c r="D38" t="s">
        <v>34</v>
      </c>
      <c r="E38" s="1">
        <v>77444438</v>
      </c>
      <c r="H38" t="s">
        <v>16</v>
      </c>
      <c r="I38" t="s">
        <v>17</v>
      </c>
      <c r="J38" t="s">
        <v>18</v>
      </c>
      <c r="K38" t="s">
        <v>19</v>
      </c>
      <c r="L38" t="s">
        <v>207</v>
      </c>
      <c r="M38" t="str">
        <f>CONCATENATE(E38,"-G-P-W")</f>
        <v>77444438-G-P-W</v>
      </c>
      <c r="N38" t="str">
        <f>$I$2</f>
        <v>G - 1016 x 1525</v>
      </c>
      <c r="O38" t="str">
        <f>$C$3</f>
        <v>Photographic Paper</v>
      </c>
      <c r="P38" t="str">
        <f>$D$4</f>
        <v>White</v>
      </c>
      <c r="Q38">
        <f>$I$4</f>
        <v>3200</v>
      </c>
      <c r="R38">
        <f>ROUND((2000*$N$2),0)</f>
        <v>2120</v>
      </c>
      <c r="S38">
        <f>ROUND((1535*$N$2),0)</f>
        <v>1627</v>
      </c>
      <c r="T38" t="s">
        <v>32</v>
      </c>
    </row>
    <row r="39" spans="1:20" x14ac:dyDescent="0.25">
      <c r="A39" t="s">
        <v>15</v>
      </c>
      <c r="B39" t="s">
        <v>208</v>
      </c>
      <c r="C39">
        <v>1</v>
      </c>
      <c r="D39" t="s">
        <v>34</v>
      </c>
      <c r="E39" s="1">
        <v>77444438</v>
      </c>
      <c r="H39" t="s">
        <v>16</v>
      </c>
      <c r="I39" t="s">
        <v>17</v>
      </c>
      <c r="J39" t="s">
        <v>18</v>
      </c>
      <c r="K39" t="s">
        <v>19</v>
      </c>
      <c r="L39" t="s">
        <v>207</v>
      </c>
      <c r="M39" t="str">
        <f>CONCATENATE(E39,"-G-C-W")</f>
        <v>77444438-G-C-W</v>
      </c>
      <c r="N39" t="str">
        <f>$I$2</f>
        <v>G - 1016 x 1525</v>
      </c>
      <c r="O39" t="str">
        <f>$C$15</f>
        <v>Canvas</v>
      </c>
      <c r="P39" t="str">
        <f>$D$16</f>
        <v xml:space="preserve">White </v>
      </c>
      <c r="Q39">
        <f>$I$16</f>
        <v>2915</v>
      </c>
      <c r="R39">
        <f>ROUND((2000*$N$2),0)</f>
        <v>2120</v>
      </c>
      <c r="S39">
        <f>ROUND((1250*$N$2),0)</f>
        <v>1325</v>
      </c>
      <c r="T39" t="s">
        <v>32</v>
      </c>
    </row>
    <row r="40" spans="1:20" x14ac:dyDescent="0.25">
      <c r="A40" t="s">
        <v>15</v>
      </c>
      <c r="B40" t="s">
        <v>208</v>
      </c>
      <c r="C40">
        <v>1</v>
      </c>
      <c r="D40" t="s">
        <v>35</v>
      </c>
      <c r="E40" s="1">
        <v>77442313</v>
      </c>
      <c r="H40" t="s">
        <v>16</v>
      </c>
      <c r="I40" t="s">
        <v>17</v>
      </c>
      <c r="J40" t="s">
        <v>18</v>
      </c>
      <c r="K40" t="s">
        <v>19</v>
      </c>
      <c r="L40" t="s">
        <v>207</v>
      </c>
      <c r="M40" t="str">
        <f>CONCATENATE(E40,"-C-P-N")</f>
        <v>77442313-C-P-N</v>
      </c>
      <c r="N40" t="str">
        <f>$E$2</f>
        <v>C - 406 x 508</v>
      </c>
      <c r="O40" t="str">
        <f>$C$3</f>
        <v>Photographic Paper</v>
      </c>
      <c r="P40" t="str">
        <f>$D$3</f>
        <v>None</v>
      </c>
      <c r="Q40">
        <f>$E$3</f>
        <v>553</v>
      </c>
      <c r="R40">
        <f t="shared" ref="R40" si="0">ROUND((360*$N$2),0)</f>
        <v>382</v>
      </c>
      <c r="S40">
        <f t="shared" ref="S40" si="1">ROUND((230*$N$2),0)</f>
        <v>244</v>
      </c>
      <c r="T40" t="s">
        <v>32</v>
      </c>
    </row>
    <row r="41" spans="1:20" x14ac:dyDescent="0.25">
      <c r="A41" t="s">
        <v>15</v>
      </c>
      <c r="B41" t="s">
        <v>208</v>
      </c>
      <c r="C41">
        <v>1</v>
      </c>
      <c r="D41" t="s">
        <v>35</v>
      </c>
      <c r="E41" s="1">
        <v>77442313</v>
      </c>
      <c r="H41" t="s">
        <v>16</v>
      </c>
      <c r="I41" t="s">
        <v>17</v>
      </c>
      <c r="J41" t="s">
        <v>18</v>
      </c>
      <c r="K41" t="s">
        <v>19</v>
      </c>
      <c r="L41" t="s">
        <v>207</v>
      </c>
      <c r="M41" t="str">
        <f>CONCATENATE(E41,"-C-P-W")</f>
        <v>77442313-C-P-W</v>
      </c>
      <c r="N41" t="str">
        <f>$E$2</f>
        <v>C - 406 x 508</v>
      </c>
      <c r="O41" t="str">
        <f>$C$3</f>
        <v>Photographic Paper</v>
      </c>
      <c r="P41" t="str">
        <f>$D$4</f>
        <v>White</v>
      </c>
      <c r="Q41">
        <f>$E$4</f>
        <v>1052</v>
      </c>
      <c r="R41">
        <f t="shared" ref="R41" si="2">ROUND((704*$N$2),0)</f>
        <v>746</v>
      </c>
      <c r="S41">
        <f t="shared" ref="S41" si="3">ROUND((440*$N$2),0)</f>
        <v>466</v>
      </c>
      <c r="T41" t="s">
        <v>32</v>
      </c>
    </row>
    <row r="42" spans="1:20" x14ac:dyDescent="0.25">
      <c r="A42" t="s">
        <v>15</v>
      </c>
      <c r="B42" t="s">
        <v>208</v>
      </c>
      <c r="C42">
        <v>1</v>
      </c>
      <c r="D42" t="s">
        <v>35</v>
      </c>
      <c r="E42" s="1">
        <v>77442313</v>
      </c>
      <c r="H42" t="s">
        <v>16</v>
      </c>
      <c r="I42" t="s">
        <v>17</v>
      </c>
      <c r="J42" t="s">
        <v>18</v>
      </c>
      <c r="K42" t="s">
        <v>19</v>
      </c>
      <c r="L42" t="s">
        <v>207</v>
      </c>
      <c r="M42" t="str">
        <f>CONCATENATE(E42,"-D-P-N")</f>
        <v>77442313-D-P-N</v>
      </c>
      <c r="N42" t="str">
        <f>$F$2</f>
        <v>D - 508 x 610</v>
      </c>
      <c r="O42" t="str">
        <f>$C$3</f>
        <v>Photographic Paper</v>
      </c>
      <c r="P42" t="str">
        <f>$D$3</f>
        <v>None</v>
      </c>
      <c r="Q42">
        <f>$F$3</f>
        <v>646</v>
      </c>
      <c r="R42">
        <f t="shared" ref="R42" si="4">ROUND((432*$N$2),0)</f>
        <v>458</v>
      </c>
      <c r="S42">
        <f t="shared" ref="S42" si="5">ROUND((270*$N$2),0)</f>
        <v>286</v>
      </c>
      <c r="T42" t="s">
        <v>32</v>
      </c>
    </row>
    <row r="43" spans="1:20" x14ac:dyDescent="0.25">
      <c r="A43" t="s">
        <v>15</v>
      </c>
      <c r="B43" t="s">
        <v>208</v>
      </c>
      <c r="C43">
        <v>1</v>
      </c>
      <c r="D43" t="s">
        <v>35</v>
      </c>
      <c r="E43" s="1">
        <v>77442313</v>
      </c>
      <c r="H43" t="s">
        <v>16</v>
      </c>
      <c r="I43" t="s">
        <v>17</v>
      </c>
      <c r="J43" t="s">
        <v>18</v>
      </c>
      <c r="K43" t="s">
        <v>19</v>
      </c>
      <c r="L43" t="s">
        <v>207</v>
      </c>
      <c r="M43" t="str">
        <f>CONCATENATE(E43,"-D-P-W")</f>
        <v>77442313-D-P-W</v>
      </c>
      <c r="N43" t="str">
        <f>$F$2</f>
        <v>D - 508 x 610</v>
      </c>
      <c r="O43" t="str">
        <f>$C$3</f>
        <v>Photographic Paper</v>
      </c>
      <c r="P43" t="str">
        <f>$D$4</f>
        <v>White</v>
      </c>
      <c r="Q43">
        <f>$F$4</f>
        <v>1313</v>
      </c>
      <c r="R43">
        <f t="shared" ref="R43" si="6">ROUND((880*$N$2),0)</f>
        <v>933</v>
      </c>
      <c r="S43">
        <f t="shared" ref="S43" si="7">ROUND((560*$N$2),0)</f>
        <v>594</v>
      </c>
      <c r="T43" t="s">
        <v>32</v>
      </c>
    </row>
    <row r="44" spans="1:20" x14ac:dyDescent="0.25">
      <c r="A44" t="s">
        <v>15</v>
      </c>
      <c r="B44" t="s">
        <v>208</v>
      </c>
      <c r="C44">
        <v>1</v>
      </c>
      <c r="D44" t="s">
        <v>35</v>
      </c>
      <c r="E44" s="1">
        <v>77442313</v>
      </c>
      <c r="H44" t="s">
        <v>16</v>
      </c>
      <c r="I44" t="s">
        <v>17</v>
      </c>
      <c r="J44" t="s">
        <v>18</v>
      </c>
      <c r="K44" t="s">
        <v>19</v>
      </c>
      <c r="L44" t="s">
        <v>207</v>
      </c>
      <c r="M44" t="str">
        <f>CONCATENATE(E44,"-E-P-N")</f>
        <v>77442313-E-P-N</v>
      </c>
      <c r="N44" t="str">
        <f>$G$2</f>
        <v>E - 508 x 762</v>
      </c>
      <c r="O44" t="str">
        <f>$C$3</f>
        <v>Photographic Paper</v>
      </c>
      <c r="P44" t="str">
        <f>$D$3</f>
        <v>None</v>
      </c>
      <c r="Q44">
        <f>$G$3</f>
        <v>825</v>
      </c>
      <c r="R44">
        <f t="shared" ref="R44" si="8">ROUND((552*$N$2),0)</f>
        <v>585</v>
      </c>
      <c r="S44">
        <f t="shared" ref="S44" si="9">ROUND((345*$N$2),0)</f>
        <v>366</v>
      </c>
      <c r="T44" t="s">
        <v>32</v>
      </c>
    </row>
    <row r="45" spans="1:20" x14ac:dyDescent="0.25">
      <c r="A45" t="s">
        <v>15</v>
      </c>
      <c r="B45" t="s">
        <v>208</v>
      </c>
      <c r="C45">
        <v>1</v>
      </c>
      <c r="D45" t="s">
        <v>35</v>
      </c>
      <c r="E45" s="1">
        <v>77442313</v>
      </c>
      <c r="H45" t="s">
        <v>16</v>
      </c>
      <c r="I45" t="s">
        <v>17</v>
      </c>
      <c r="J45" t="s">
        <v>18</v>
      </c>
      <c r="K45" t="s">
        <v>19</v>
      </c>
      <c r="L45" t="s">
        <v>207</v>
      </c>
      <c r="M45" t="str">
        <f>CONCATENATE(E45,"-E-C-N")</f>
        <v>77442313-E-C-N</v>
      </c>
      <c r="N45" t="str">
        <f>$G$2</f>
        <v>E - 508 x 762</v>
      </c>
      <c r="O45" t="str">
        <f>$C$15</f>
        <v>Canvas</v>
      </c>
      <c r="P45" t="str">
        <f>$D$15</f>
        <v>None</v>
      </c>
      <c r="Q45">
        <f>$G$15</f>
        <v>1324</v>
      </c>
      <c r="R45">
        <f t="shared" ref="R45" si="10">ROUND((832*$N$2),0)</f>
        <v>882</v>
      </c>
      <c r="S45">
        <f t="shared" ref="S45" si="11">ROUND((550*$N$2),0)</f>
        <v>583</v>
      </c>
      <c r="T45" t="s">
        <v>32</v>
      </c>
    </row>
    <row r="46" spans="1:20" x14ac:dyDescent="0.25">
      <c r="A46" t="s">
        <v>15</v>
      </c>
      <c r="B46" t="s">
        <v>208</v>
      </c>
      <c r="C46">
        <v>1</v>
      </c>
      <c r="D46" t="s">
        <v>35</v>
      </c>
      <c r="E46" s="1">
        <v>77442313</v>
      </c>
      <c r="H46" t="s">
        <v>16</v>
      </c>
      <c r="I46" t="s">
        <v>17</v>
      </c>
      <c r="J46" t="s">
        <v>18</v>
      </c>
      <c r="K46" t="s">
        <v>19</v>
      </c>
      <c r="L46" t="s">
        <v>207</v>
      </c>
      <c r="M46" t="str">
        <f>CONCATENATE(E46,"-E-P-W")</f>
        <v>77442313-E-P-W</v>
      </c>
      <c r="N46" t="str">
        <f>$G$2</f>
        <v>E - 508 x 762</v>
      </c>
      <c r="O46" t="str">
        <f>$C$3</f>
        <v>Photographic Paper</v>
      </c>
      <c r="P46" t="str">
        <f>$D$4</f>
        <v>White</v>
      </c>
      <c r="Q46">
        <f>$G$4</f>
        <v>1660</v>
      </c>
      <c r="R46">
        <f t="shared" ref="R46" si="12">ROUND((1112*$N$2),0)</f>
        <v>1179</v>
      </c>
      <c r="S46">
        <f t="shared" ref="S46" si="13">ROUND((760*$N$2),0)</f>
        <v>806</v>
      </c>
      <c r="T46" t="s">
        <v>32</v>
      </c>
    </row>
    <row r="47" spans="1:20" x14ac:dyDescent="0.25">
      <c r="A47" t="s">
        <v>15</v>
      </c>
      <c r="B47" t="s">
        <v>208</v>
      </c>
      <c r="C47">
        <v>1</v>
      </c>
      <c r="D47" t="s">
        <v>35</v>
      </c>
      <c r="E47" s="1">
        <v>77442313</v>
      </c>
      <c r="H47" t="s">
        <v>16</v>
      </c>
      <c r="I47" t="s">
        <v>17</v>
      </c>
      <c r="J47" t="s">
        <v>18</v>
      </c>
      <c r="K47" t="s">
        <v>19</v>
      </c>
      <c r="L47" t="s">
        <v>207</v>
      </c>
      <c r="M47" t="str">
        <f>CONCATENATE(E47,"-E-C-W")</f>
        <v>77442313-E-C-W</v>
      </c>
      <c r="N47" t="str">
        <f>$G$2</f>
        <v>E - 508 x 762</v>
      </c>
      <c r="O47" t="str">
        <f>$C$15</f>
        <v>Canvas</v>
      </c>
      <c r="P47" t="str">
        <f>$D$16</f>
        <v xml:space="preserve">White </v>
      </c>
      <c r="Q47">
        <f>$G$16</f>
        <v>1964</v>
      </c>
      <c r="R47" s="2">
        <f t="shared" ref="R47" si="14">ROUND((1320*$N$2),0)</f>
        <v>1399</v>
      </c>
      <c r="S47">
        <f t="shared" ref="S47" si="15">ROUND((825*$N$2),0)</f>
        <v>875</v>
      </c>
      <c r="T47" t="s">
        <v>32</v>
      </c>
    </row>
    <row r="48" spans="1:20" x14ac:dyDescent="0.25">
      <c r="A48" t="s">
        <v>15</v>
      </c>
      <c r="B48" t="s">
        <v>208</v>
      </c>
      <c r="C48">
        <v>1</v>
      </c>
      <c r="D48" t="s">
        <v>35</v>
      </c>
      <c r="E48" s="1">
        <v>77442313</v>
      </c>
      <c r="H48" t="s">
        <v>16</v>
      </c>
      <c r="I48" t="s">
        <v>17</v>
      </c>
      <c r="J48" t="s">
        <v>18</v>
      </c>
      <c r="K48" t="s">
        <v>19</v>
      </c>
      <c r="L48" t="s">
        <v>207</v>
      </c>
      <c r="M48" t="str">
        <f>CONCATENATE(E48,"-F-P-N")</f>
        <v>77442313-F-P-N</v>
      </c>
      <c r="N48" t="str">
        <f>$H$2</f>
        <v>F - 762 x 1016</v>
      </c>
      <c r="O48" t="str">
        <f>$C$3</f>
        <v>Photographic Paper</v>
      </c>
      <c r="P48" t="str">
        <f>$D$3</f>
        <v>None</v>
      </c>
      <c r="Q48">
        <f>$H$3</f>
        <v>1410</v>
      </c>
      <c r="R48">
        <f t="shared" ref="R48" si="16">ROUND((944*$N$2),0)</f>
        <v>1001</v>
      </c>
      <c r="S48">
        <f t="shared" ref="S48" si="17">ROUND((590*$N$2),0)</f>
        <v>625</v>
      </c>
      <c r="T48" t="s">
        <v>32</v>
      </c>
    </row>
    <row r="49" spans="1:20" x14ac:dyDescent="0.25">
      <c r="A49" t="s">
        <v>15</v>
      </c>
      <c r="B49" t="s">
        <v>208</v>
      </c>
      <c r="C49">
        <v>1</v>
      </c>
      <c r="D49" t="s">
        <v>35</v>
      </c>
      <c r="E49" s="1">
        <v>77442313</v>
      </c>
      <c r="H49" t="s">
        <v>16</v>
      </c>
      <c r="I49" t="s">
        <v>17</v>
      </c>
      <c r="J49" t="s">
        <v>18</v>
      </c>
      <c r="K49" t="s">
        <v>19</v>
      </c>
      <c r="L49" t="s">
        <v>207</v>
      </c>
      <c r="M49" t="str">
        <f>CONCATENATE(E49,"-F-C-N")</f>
        <v>77442313-F-C-N</v>
      </c>
      <c r="N49" t="str">
        <f>$H$2</f>
        <v>F - 762 x 1016</v>
      </c>
      <c r="O49" t="str">
        <f>$C$15</f>
        <v>Canvas</v>
      </c>
      <c r="P49" t="str">
        <f>$D$15</f>
        <v>None</v>
      </c>
      <c r="Q49">
        <f>$H$15</f>
        <v>1865.6000000000001</v>
      </c>
      <c r="R49">
        <f t="shared" ref="R49" si="18">ROUND((1200*$N$2),0)</f>
        <v>1272</v>
      </c>
      <c r="S49">
        <f t="shared" ref="S49" si="19">ROUND((800*$N$2),0)</f>
        <v>848</v>
      </c>
      <c r="T49" t="s">
        <v>32</v>
      </c>
    </row>
    <row r="50" spans="1:20" x14ac:dyDescent="0.25">
      <c r="A50" t="s">
        <v>15</v>
      </c>
      <c r="B50" t="s">
        <v>208</v>
      </c>
      <c r="C50">
        <v>1</v>
      </c>
      <c r="D50" t="s">
        <v>35</v>
      </c>
      <c r="E50" s="1">
        <v>77442313</v>
      </c>
      <c r="H50" t="s">
        <v>16</v>
      </c>
      <c r="I50" t="s">
        <v>17</v>
      </c>
      <c r="J50" t="s">
        <v>18</v>
      </c>
      <c r="K50" t="s">
        <v>19</v>
      </c>
      <c r="L50" t="s">
        <v>207</v>
      </c>
      <c r="M50" t="str">
        <f>CONCATENATE(E50,"-F-P-W")</f>
        <v>77442313-F-P-W</v>
      </c>
      <c r="N50" t="str">
        <f>$H$2</f>
        <v>F - 762 x 1016</v>
      </c>
      <c r="O50" t="str">
        <f>$C$3</f>
        <v>Photographic Paper</v>
      </c>
      <c r="P50" t="str">
        <f>$D$4</f>
        <v>White</v>
      </c>
      <c r="Q50">
        <f>$H$4</f>
        <v>2387</v>
      </c>
      <c r="R50">
        <f t="shared" ref="R50" si="20">ROUND((1510*$N$2),0)</f>
        <v>1601</v>
      </c>
      <c r="S50">
        <f t="shared" ref="S50" si="21">ROUND((1150*$N$2),0)</f>
        <v>1219</v>
      </c>
      <c r="T50" t="s">
        <v>32</v>
      </c>
    </row>
    <row r="51" spans="1:20" x14ac:dyDescent="0.25">
      <c r="A51" t="s">
        <v>15</v>
      </c>
      <c r="B51" t="s">
        <v>208</v>
      </c>
      <c r="C51">
        <v>1</v>
      </c>
      <c r="D51" t="s">
        <v>35</v>
      </c>
      <c r="E51" s="1">
        <v>77442313</v>
      </c>
      <c r="H51" t="s">
        <v>16</v>
      </c>
      <c r="I51" t="s">
        <v>17</v>
      </c>
      <c r="J51" t="s">
        <v>18</v>
      </c>
      <c r="K51" t="s">
        <v>19</v>
      </c>
      <c r="L51" t="s">
        <v>207</v>
      </c>
      <c r="M51" t="str">
        <f>CONCATENATE(E51,"-F-C-W")</f>
        <v>77442313-F-C-W</v>
      </c>
      <c r="N51" t="str">
        <f>$H$2</f>
        <v>F - 762 x 1016</v>
      </c>
      <c r="O51" t="str">
        <f>$C$15</f>
        <v>Canvas</v>
      </c>
      <c r="P51" t="str">
        <f>$D$16</f>
        <v xml:space="preserve">White </v>
      </c>
      <c r="Q51">
        <f>$H$16</f>
        <v>2565.2000000000003</v>
      </c>
      <c r="R51">
        <f t="shared" ref="R51" si="22">ROUND((1760*$N$2),0)</f>
        <v>1866</v>
      </c>
      <c r="S51">
        <f t="shared" ref="S51" si="23">ROUND((1100*$N$2),0)</f>
        <v>1166</v>
      </c>
      <c r="T51" t="s">
        <v>32</v>
      </c>
    </row>
    <row r="52" spans="1:20" x14ac:dyDescent="0.25">
      <c r="A52" t="s">
        <v>15</v>
      </c>
      <c r="B52" t="s">
        <v>208</v>
      </c>
      <c r="C52">
        <v>1</v>
      </c>
      <c r="D52" t="s">
        <v>35</v>
      </c>
      <c r="E52" s="1">
        <v>77442313</v>
      </c>
      <c r="H52" t="s">
        <v>16</v>
      </c>
      <c r="I52" t="s">
        <v>17</v>
      </c>
      <c r="J52" t="s">
        <v>18</v>
      </c>
      <c r="K52" t="s">
        <v>19</v>
      </c>
      <c r="L52" t="s">
        <v>207</v>
      </c>
      <c r="M52" t="str">
        <f>CONCATENATE(E52,"-G-P-N")</f>
        <v>77442313-G-P-N</v>
      </c>
      <c r="N52" t="str">
        <f>$I$2</f>
        <v>G - 1016 x 1525</v>
      </c>
      <c r="O52" t="str">
        <f>$C$3</f>
        <v>Photographic Paper</v>
      </c>
      <c r="P52" t="str">
        <f>$D$3</f>
        <v>None</v>
      </c>
      <c r="Q52">
        <f>$I$3</f>
        <v>1763</v>
      </c>
      <c r="R52">
        <f t="shared" ref="R52" si="24">ROUND((1180*$N$2),0)</f>
        <v>1251</v>
      </c>
      <c r="S52">
        <f t="shared" ref="S52" si="25">ROUND((735*$N$2),0)</f>
        <v>779</v>
      </c>
      <c r="T52" t="s">
        <v>32</v>
      </c>
    </row>
    <row r="53" spans="1:20" x14ac:dyDescent="0.25">
      <c r="A53" t="s">
        <v>15</v>
      </c>
      <c r="B53" t="s">
        <v>208</v>
      </c>
      <c r="C53">
        <v>1</v>
      </c>
      <c r="D53" t="s">
        <v>35</v>
      </c>
      <c r="E53" s="1">
        <v>77442313</v>
      </c>
      <c r="H53" t="s">
        <v>16</v>
      </c>
      <c r="I53" t="s">
        <v>17</v>
      </c>
      <c r="J53" t="s">
        <v>18</v>
      </c>
      <c r="K53" t="s">
        <v>19</v>
      </c>
      <c r="L53" t="s">
        <v>207</v>
      </c>
      <c r="M53" t="str">
        <f>CONCATENATE(E53,"-G-C-N")</f>
        <v>77442313-G-C-N</v>
      </c>
      <c r="N53" t="str">
        <f>$I$2</f>
        <v>G - 1016 x 1525</v>
      </c>
      <c r="O53" t="str">
        <f>$C$15</f>
        <v>Canvas</v>
      </c>
      <c r="P53" t="str">
        <f>$D$15</f>
        <v>None</v>
      </c>
      <c r="Q53">
        <f>$I$15</f>
        <v>1982.2</v>
      </c>
      <c r="R53">
        <f t="shared" ref="R53" si="26">ROUND((1275*$N$2),0)</f>
        <v>1352</v>
      </c>
      <c r="S53">
        <f t="shared" ref="S53" si="27">ROUND((850*$N$2),0)</f>
        <v>901</v>
      </c>
      <c r="T53" t="s">
        <v>32</v>
      </c>
    </row>
    <row r="54" spans="1:20" x14ac:dyDescent="0.25">
      <c r="A54" t="s">
        <v>15</v>
      </c>
      <c r="B54" t="s">
        <v>208</v>
      </c>
      <c r="C54">
        <v>1</v>
      </c>
      <c r="D54" t="s">
        <v>35</v>
      </c>
      <c r="E54" s="1">
        <v>77442313</v>
      </c>
      <c r="H54" t="s">
        <v>16</v>
      </c>
      <c r="I54" t="s">
        <v>17</v>
      </c>
      <c r="J54" t="s">
        <v>18</v>
      </c>
      <c r="K54" t="s">
        <v>19</v>
      </c>
      <c r="L54" t="s">
        <v>207</v>
      </c>
      <c r="M54" t="str">
        <f>CONCATENATE(E54,"-G-P-W")</f>
        <v>77442313-G-P-W</v>
      </c>
      <c r="N54" t="str">
        <f>$I$2</f>
        <v>G - 1016 x 1525</v>
      </c>
      <c r="O54" t="str">
        <f>$C$3</f>
        <v>Photographic Paper</v>
      </c>
      <c r="P54" t="str">
        <f>$D$4</f>
        <v>White</v>
      </c>
      <c r="Q54">
        <f>$I$4</f>
        <v>3200</v>
      </c>
      <c r="R54">
        <f t="shared" ref="R54:R55" si="28">ROUND((2000*$N$2),0)</f>
        <v>2120</v>
      </c>
      <c r="S54">
        <f t="shared" ref="S54" si="29">ROUND((1535*$N$2),0)</f>
        <v>1627</v>
      </c>
      <c r="T54" t="s">
        <v>32</v>
      </c>
    </row>
    <row r="55" spans="1:20" x14ac:dyDescent="0.25">
      <c r="A55" t="s">
        <v>15</v>
      </c>
      <c r="B55" t="s">
        <v>208</v>
      </c>
      <c r="C55">
        <v>1</v>
      </c>
      <c r="D55" t="s">
        <v>35</v>
      </c>
      <c r="E55" s="1">
        <v>77442313</v>
      </c>
      <c r="H55" t="s">
        <v>16</v>
      </c>
      <c r="I55" t="s">
        <v>17</v>
      </c>
      <c r="J55" t="s">
        <v>18</v>
      </c>
      <c r="K55" t="s">
        <v>19</v>
      </c>
      <c r="L55" t="s">
        <v>207</v>
      </c>
      <c r="M55" t="str">
        <f>CONCATENATE(E55,"-G-C-W")</f>
        <v>77442313-G-C-W</v>
      </c>
      <c r="N55" t="str">
        <f>$I$2</f>
        <v>G - 1016 x 1525</v>
      </c>
      <c r="O55" t="str">
        <f>$C$15</f>
        <v>Canvas</v>
      </c>
      <c r="P55" t="str">
        <f>$D$16</f>
        <v xml:space="preserve">White </v>
      </c>
      <c r="Q55">
        <f>$I$16</f>
        <v>2915</v>
      </c>
      <c r="R55">
        <f t="shared" si="28"/>
        <v>2120</v>
      </c>
      <c r="S55">
        <f t="shared" ref="S55" si="30">ROUND((1250*$N$2),0)</f>
        <v>1325</v>
      </c>
      <c r="T55" t="s">
        <v>32</v>
      </c>
    </row>
    <row r="56" spans="1:20" x14ac:dyDescent="0.25">
      <c r="A56" t="s">
        <v>15</v>
      </c>
      <c r="B56" t="s">
        <v>208</v>
      </c>
      <c r="C56">
        <v>1</v>
      </c>
      <c r="D56" t="s">
        <v>47</v>
      </c>
      <c r="E56" s="1">
        <v>2716606</v>
      </c>
      <c r="H56" t="s">
        <v>16</v>
      </c>
      <c r="I56" t="s">
        <v>17</v>
      </c>
      <c r="J56" t="s">
        <v>18</v>
      </c>
      <c r="K56" t="s">
        <v>19</v>
      </c>
      <c r="L56" t="s">
        <v>207</v>
      </c>
      <c r="M56" t="str">
        <f>CONCATENATE(E56,"-C-P-N")</f>
        <v>2716606-C-P-N</v>
      </c>
      <c r="N56" t="str">
        <f>$E$2</f>
        <v>C - 406 x 508</v>
      </c>
      <c r="O56" t="str">
        <f>$C$3</f>
        <v>Photographic Paper</v>
      </c>
      <c r="P56" t="str">
        <f>$D$3</f>
        <v>None</v>
      </c>
      <c r="Q56">
        <f>$E$3</f>
        <v>553</v>
      </c>
      <c r="R56">
        <f t="shared" ref="R56" si="31">ROUND((360*$N$2),0)</f>
        <v>382</v>
      </c>
      <c r="S56">
        <f t="shared" ref="S56" si="32">ROUND((230*$N$2),0)</f>
        <v>244</v>
      </c>
      <c r="T56" t="s">
        <v>32</v>
      </c>
    </row>
    <row r="57" spans="1:20" x14ac:dyDescent="0.25">
      <c r="A57" t="s">
        <v>15</v>
      </c>
      <c r="B57" t="s">
        <v>208</v>
      </c>
      <c r="C57">
        <v>1</v>
      </c>
      <c r="D57" t="s">
        <v>47</v>
      </c>
      <c r="E57" s="1">
        <v>2716606</v>
      </c>
      <c r="H57" t="s">
        <v>16</v>
      </c>
      <c r="I57" t="s">
        <v>17</v>
      </c>
      <c r="J57" t="s">
        <v>18</v>
      </c>
      <c r="K57" t="s">
        <v>19</v>
      </c>
      <c r="L57" t="s">
        <v>207</v>
      </c>
      <c r="M57" t="str">
        <f>CONCATENATE(E57,"-C-P-W")</f>
        <v>2716606-C-P-W</v>
      </c>
      <c r="N57" t="str">
        <f>$E$2</f>
        <v>C - 406 x 508</v>
      </c>
      <c r="O57" t="str">
        <f>$C$3</f>
        <v>Photographic Paper</v>
      </c>
      <c r="P57" t="str">
        <f>$D$4</f>
        <v>White</v>
      </c>
      <c r="Q57">
        <f>$E$4</f>
        <v>1052</v>
      </c>
      <c r="R57">
        <f t="shared" ref="R57" si="33">ROUND((704*$N$2),0)</f>
        <v>746</v>
      </c>
      <c r="S57">
        <f t="shared" ref="S57" si="34">ROUND((440*$N$2),0)</f>
        <v>466</v>
      </c>
      <c r="T57" t="s">
        <v>32</v>
      </c>
    </row>
    <row r="58" spans="1:20" x14ac:dyDescent="0.25">
      <c r="A58" t="s">
        <v>15</v>
      </c>
      <c r="B58" t="s">
        <v>208</v>
      </c>
      <c r="C58">
        <v>1</v>
      </c>
      <c r="D58" t="s">
        <v>47</v>
      </c>
      <c r="E58" s="1">
        <v>2716606</v>
      </c>
      <c r="H58" t="s">
        <v>16</v>
      </c>
      <c r="I58" t="s">
        <v>17</v>
      </c>
      <c r="J58" t="s">
        <v>18</v>
      </c>
      <c r="K58" t="s">
        <v>19</v>
      </c>
      <c r="L58" t="s">
        <v>207</v>
      </c>
      <c r="M58" t="str">
        <f>CONCATENATE(E58,"-D-P-N")</f>
        <v>2716606-D-P-N</v>
      </c>
      <c r="N58" t="str">
        <f>$F$2</f>
        <v>D - 508 x 610</v>
      </c>
      <c r="O58" t="str">
        <f>$C$3</f>
        <v>Photographic Paper</v>
      </c>
      <c r="P58" t="str">
        <f>$D$3</f>
        <v>None</v>
      </c>
      <c r="Q58">
        <f>$F$3</f>
        <v>646</v>
      </c>
      <c r="R58">
        <f t="shared" ref="R58" si="35">ROUND((432*$N$2),0)</f>
        <v>458</v>
      </c>
      <c r="S58">
        <f t="shared" ref="S58" si="36">ROUND((270*$N$2),0)</f>
        <v>286</v>
      </c>
      <c r="T58" t="s">
        <v>32</v>
      </c>
    </row>
    <row r="59" spans="1:20" x14ac:dyDescent="0.25">
      <c r="A59" t="s">
        <v>15</v>
      </c>
      <c r="B59" t="s">
        <v>208</v>
      </c>
      <c r="C59">
        <v>1</v>
      </c>
      <c r="D59" t="s">
        <v>47</v>
      </c>
      <c r="E59" s="1">
        <v>2716606</v>
      </c>
      <c r="H59" t="s">
        <v>16</v>
      </c>
      <c r="I59" t="s">
        <v>17</v>
      </c>
      <c r="J59" t="s">
        <v>18</v>
      </c>
      <c r="K59" t="s">
        <v>19</v>
      </c>
      <c r="L59" t="s">
        <v>207</v>
      </c>
      <c r="M59" t="str">
        <f>CONCATENATE(E59,"-D-P-W")</f>
        <v>2716606-D-P-W</v>
      </c>
      <c r="N59" t="str">
        <f>$F$2</f>
        <v>D - 508 x 610</v>
      </c>
      <c r="O59" t="str">
        <f>$C$3</f>
        <v>Photographic Paper</v>
      </c>
      <c r="P59" t="str">
        <f>$D$4</f>
        <v>White</v>
      </c>
      <c r="Q59">
        <f>$F$4</f>
        <v>1313</v>
      </c>
      <c r="R59">
        <f t="shared" ref="R59" si="37">ROUND((880*$N$2),0)</f>
        <v>933</v>
      </c>
      <c r="S59">
        <f t="shared" ref="S59" si="38">ROUND((560*$N$2),0)</f>
        <v>594</v>
      </c>
      <c r="T59" t="s">
        <v>32</v>
      </c>
    </row>
    <row r="60" spans="1:20" x14ac:dyDescent="0.25">
      <c r="A60" t="s">
        <v>15</v>
      </c>
      <c r="B60" t="s">
        <v>208</v>
      </c>
      <c r="C60">
        <v>1</v>
      </c>
      <c r="D60" t="s">
        <v>47</v>
      </c>
      <c r="E60" s="1">
        <v>2716606</v>
      </c>
      <c r="H60" t="s">
        <v>16</v>
      </c>
      <c r="I60" t="s">
        <v>17</v>
      </c>
      <c r="J60" t="s">
        <v>18</v>
      </c>
      <c r="K60" t="s">
        <v>19</v>
      </c>
      <c r="L60" t="s">
        <v>207</v>
      </c>
      <c r="M60" t="str">
        <f>CONCATENATE(E60,"-E-P-N")</f>
        <v>2716606-E-P-N</v>
      </c>
      <c r="N60" t="str">
        <f>$G$2</f>
        <v>E - 508 x 762</v>
      </c>
      <c r="O60" t="str">
        <f>$C$3</f>
        <v>Photographic Paper</v>
      </c>
      <c r="P60" t="str">
        <f>$D$3</f>
        <v>None</v>
      </c>
      <c r="Q60">
        <f>$G$3</f>
        <v>825</v>
      </c>
      <c r="R60">
        <f t="shared" ref="R60" si="39">ROUND((552*$N$2),0)</f>
        <v>585</v>
      </c>
      <c r="S60">
        <f t="shared" ref="S60" si="40">ROUND((345*$N$2),0)</f>
        <v>366</v>
      </c>
      <c r="T60" t="s">
        <v>32</v>
      </c>
    </row>
    <row r="61" spans="1:20" x14ac:dyDescent="0.25">
      <c r="A61" t="s">
        <v>15</v>
      </c>
      <c r="B61" t="s">
        <v>208</v>
      </c>
      <c r="C61">
        <v>1</v>
      </c>
      <c r="D61" t="s">
        <v>47</v>
      </c>
      <c r="E61" s="1">
        <v>2716606</v>
      </c>
      <c r="H61" t="s">
        <v>16</v>
      </c>
      <c r="I61" t="s">
        <v>17</v>
      </c>
      <c r="J61" t="s">
        <v>18</v>
      </c>
      <c r="K61" t="s">
        <v>19</v>
      </c>
      <c r="L61" t="s">
        <v>207</v>
      </c>
      <c r="M61" t="str">
        <f>CONCATENATE(E61,"-E-C-N")</f>
        <v>2716606-E-C-N</v>
      </c>
      <c r="N61" t="str">
        <f>$G$2</f>
        <v>E - 508 x 762</v>
      </c>
      <c r="O61" t="str">
        <f>$C$15</f>
        <v>Canvas</v>
      </c>
      <c r="P61" t="str">
        <f>$D$15</f>
        <v>None</v>
      </c>
      <c r="Q61">
        <f>$G$15</f>
        <v>1324</v>
      </c>
      <c r="R61">
        <f t="shared" ref="R61" si="41">ROUND((832*$N$2),0)</f>
        <v>882</v>
      </c>
      <c r="S61">
        <f t="shared" ref="S61" si="42">ROUND((550*$N$2),0)</f>
        <v>583</v>
      </c>
      <c r="T61" t="s">
        <v>32</v>
      </c>
    </row>
    <row r="62" spans="1:20" x14ac:dyDescent="0.25">
      <c r="A62" t="s">
        <v>15</v>
      </c>
      <c r="B62" t="s">
        <v>208</v>
      </c>
      <c r="C62">
        <v>1</v>
      </c>
      <c r="D62" t="s">
        <v>47</v>
      </c>
      <c r="E62" s="1">
        <v>2716606</v>
      </c>
      <c r="H62" t="s">
        <v>16</v>
      </c>
      <c r="I62" t="s">
        <v>17</v>
      </c>
      <c r="J62" t="s">
        <v>18</v>
      </c>
      <c r="K62" t="s">
        <v>19</v>
      </c>
      <c r="L62" t="s">
        <v>207</v>
      </c>
      <c r="M62" t="str">
        <f>CONCATENATE(E62,"-E-P-W")</f>
        <v>2716606-E-P-W</v>
      </c>
      <c r="N62" t="str">
        <f>$G$2</f>
        <v>E - 508 x 762</v>
      </c>
      <c r="O62" t="str">
        <f>$C$3</f>
        <v>Photographic Paper</v>
      </c>
      <c r="P62" t="str">
        <f>$D$4</f>
        <v>White</v>
      </c>
      <c r="Q62">
        <f>$G$4</f>
        <v>1660</v>
      </c>
      <c r="R62">
        <f t="shared" ref="R62" si="43">ROUND((1112*$N$2),0)</f>
        <v>1179</v>
      </c>
      <c r="S62">
        <f t="shared" ref="S62" si="44">ROUND((760*$N$2),0)</f>
        <v>806</v>
      </c>
      <c r="T62" t="s">
        <v>32</v>
      </c>
    </row>
    <row r="63" spans="1:20" x14ac:dyDescent="0.25">
      <c r="A63" t="s">
        <v>15</v>
      </c>
      <c r="B63" t="s">
        <v>208</v>
      </c>
      <c r="C63">
        <v>1</v>
      </c>
      <c r="D63" t="s">
        <v>47</v>
      </c>
      <c r="E63" s="1">
        <v>2716606</v>
      </c>
      <c r="H63" t="s">
        <v>16</v>
      </c>
      <c r="I63" t="s">
        <v>17</v>
      </c>
      <c r="J63" t="s">
        <v>18</v>
      </c>
      <c r="K63" t="s">
        <v>19</v>
      </c>
      <c r="L63" t="s">
        <v>207</v>
      </c>
      <c r="M63" t="str">
        <f>CONCATENATE(E63,"-E-C-W")</f>
        <v>2716606-E-C-W</v>
      </c>
      <c r="N63" t="str">
        <f>$G$2</f>
        <v>E - 508 x 762</v>
      </c>
      <c r="O63" t="str">
        <f>$C$15</f>
        <v>Canvas</v>
      </c>
      <c r="P63" t="str">
        <f>$D$16</f>
        <v xml:space="preserve">White </v>
      </c>
      <c r="Q63">
        <f>$G$16</f>
        <v>1964</v>
      </c>
      <c r="R63" s="2">
        <f t="shared" ref="R63" si="45">ROUND((1320*$N$2),0)</f>
        <v>1399</v>
      </c>
      <c r="S63">
        <f t="shared" ref="S63" si="46">ROUND((825*$N$2),0)</f>
        <v>875</v>
      </c>
      <c r="T63" t="s">
        <v>32</v>
      </c>
    </row>
    <row r="64" spans="1:20" x14ac:dyDescent="0.25">
      <c r="A64" t="s">
        <v>15</v>
      </c>
      <c r="B64" t="s">
        <v>208</v>
      </c>
      <c r="C64">
        <v>1</v>
      </c>
      <c r="D64" t="s">
        <v>47</v>
      </c>
      <c r="E64" s="1">
        <v>2716606</v>
      </c>
      <c r="H64" t="s">
        <v>16</v>
      </c>
      <c r="I64" t="s">
        <v>17</v>
      </c>
      <c r="J64" t="s">
        <v>18</v>
      </c>
      <c r="K64" t="s">
        <v>19</v>
      </c>
      <c r="L64" t="s">
        <v>207</v>
      </c>
      <c r="M64" t="str">
        <f>CONCATENATE(E64,"-F-P-N")</f>
        <v>2716606-F-P-N</v>
      </c>
      <c r="N64" t="str">
        <f>$H$2</f>
        <v>F - 762 x 1016</v>
      </c>
      <c r="O64" t="str">
        <f>$C$3</f>
        <v>Photographic Paper</v>
      </c>
      <c r="P64" t="str">
        <f>$D$3</f>
        <v>None</v>
      </c>
      <c r="Q64">
        <f>$H$3</f>
        <v>1410</v>
      </c>
      <c r="R64">
        <f t="shared" ref="R64" si="47">ROUND((944*$N$2),0)</f>
        <v>1001</v>
      </c>
      <c r="S64">
        <f t="shared" ref="S64" si="48">ROUND((590*$N$2),0)</f>
        <v>625</v>
      </c>
      <c r="T64" t="s">
        <v>32</v>
      </c>
    </row>
    <row r="65" spans="1:20" x14ac:dyDescent="0.25">
      <c r="A65" t="s">
        <v>15</v>
      </c>
      <c r="B65" t="s">
        <v>208</v>
      </c>
      <c r="C65">
        <v>1</v>
      </c>
      <c r="D65" t="s">
        <v>47</v>
      </c>
      <c r="E65" s="1">
        <v>2716606</v>
      </c>
      <c r="H65" t="s">
        <v>16</v>
      </c>
      <c r="I65" t="s">
        <v>17</v>
      </c>
      <c r="J65" t="s">
        <v>18</v>
      </c>
      <c r="K65" t="s">
        <v>19</v>
      </c>
      <c r="L65" t="s">
        <v>207</v>
      </c>
      <c r="M65" t="str">
        <f>CONCATENATE(E65,"-F-C-N")</f>
        <v>2716606-F-C-N</v>
      </c>
      <c r="N65" t="str">
        <f>$H$2</f>
        <v>F - 762 x 1016</v>
      </c>
      <c r="O65" t="str">
        <f>$C$15</f>
        <v>Canvas</v>
      </c>
      <c r="P65" t="str">
        <f>$D$15</f>
        <v>None</v>
      </c>
      <c r="Q65">
        <f>$H$15</f>
        <v>1865.6000000000001</v>
      </c>
      <c r="R65">
        <f t="shared" ref="R65" si="49">ROUND((1200*$N$2),0)</f>
        <v>1272</v>
      </c>
      <c r="S65">
        <f t="shared" ref="S65" si="50">ROUND((800*$N$2),0)</f>
        <v>848</v>
      </c>
      <c r="T65" t="s">
        <v>32</v>
      </c>
    </row>
    <row r="66" spans="1:20" x14ac:dyDescent="0.25">
      <c r="A66" t="s">
        <v>15</v>
      </c>
      <c r="B66" t="s">
        <v>208</v>
      </c>
      <c r="C66">
        <v>1</v>
      </c>
      <c r="D66" t="s">
        <v>47</v>
      </c>
      <c r="E66" s="1">
        <v>2716606</v>
      </c>
      <c r="H66" t="s">
        <v>16</v>
      </c>
      <c r="I66" t="s">
        <v>17</v>
      </c>
      <c r="J66" t="s">
        <v>18</v>
      </c>
      <c r="K66" t="s">
        <v>19</v>
      </c>
      <c r="L66" t="s">
        <v>207</v>
      </c>
      <c r="M66" t="str">
        <f>CONCATENATE(E66,"-F-P-W")</f>
        <v>2716606-F-P-W</v>
      </c>
      <c r="N66" t="str">
        <f>$H$2</f>
        <v>F - 762 x 1016</v>
      </c>
      <c r="O66" t="str">
        <f>$C$3</f>
        <v>Photographic Paper</v>
      </c>
      <c r="P66" t="str">
        <f>$D$4</f>
        <v>White</v>
      </c>
      <c r="Q66">
        <f>$H$4</f>
        <v>2387</v>
      </c>
      <c r="R66">
        <f t="shared" ref="R66" si="51">ROUND((1510*$N$2),0)</f>
        <v>1601</v>
      </c>
      <c r="S66">
        <f t="shared" ref="S66" si="52">ROUND((1150*$N$2),0)</f>
        <v>1219</v>
      </c>
      <c r="T66" t="s">
        <v>32</v>
      </c>
    </row>
    <row r="67" spans="1:20" x14ac:dyDescent="0.25">
      <c r="A67" t="s">
        <v>15</v>
      </c>
      <c r="B67" t="s">
        <v>208</v>
      </c>
      <c r="C67">
        <v>1</v>
      </c>
      <c r="D67" t="s">
        <v>47</v>
      </c>
      <c r="E67" s="1">
        <v>2716606</v>
      </c>
      <c r="H67" t="s">
        <v>16</v>
      </c>
      <c r="I67" t="s">
        <v>17</v>
      </c>
      <c r="J67" t="s">
        <v>18</v>
      </c>
      <c r="K67" t="s">
        <v>19</v>
      </c>
      <c r="L67" t="s">
        <v>207</v>
      </c>
      <c r="M67" t="str">
        <f>CONCATENATE(E67,"-F-C-W")</f>
        <v>2716606-F-C-W</v>
      </c>
      <c r="N67" t="str">
        <f>$H$2</f>
        <v>F - 762 x 1016</v>
      </c>
      <c r="O67" t="str">
        <f>$C$15</f>
        <v>Canvas</v>
      </c>
      <c r="P67" t="str">
        <f>$D$16</f>
        <v xml:space="preserve">White </v>
      </c>
      <c r="Q67">
        <f>$H$16</f>
        <v>2565.2000000000003</v>
      </c>
      <c r="R67">
        <f t="shared" ref="R67" si="53">ROUND((1760*$N$2),0)</f>
        <v>1866</v>
      </c>
      <c r="S67">
        <f t="shared" ref="S67" si="54">ROUND((1100*$N$2),0)</f>
        <v>1166</v>
      </c>
      <c r="T67" t="s">
        <v>32</v>
      </c>
    </row>
    <row r="68" spans="1:20" x14ac:dyDescent="0.25">
      <c r="A68" t="s">
        <v>15</v>
      </c>
      <c r="B68" t="s">
        <v>208</v>
      </c>
      <c r="C68">
        <v>1</v>
      </c>
      <c r="D68" t="s">
        <v>47</v>
      </c>
      <c r="E68" s="1">
        <v>2716606</v>
      </c>
      <c r="H68" t="s">
        <v>16</v>
      </c>
      <c r="I68" t="s">
        <v>17</v>
      </c>
      <c r="J68" t="s">
        <v>18</v>
      </c>
      <c r="K68" t="s">
        <v>19</v>
      </c>
      <c r="L68" t="s">
        <v>207</v>
      </c>
      <c r="M68" t="str">
        <f>CONCATENATE(E68,"-G-P-N")</f>
        <v>2716606-G-P-N</v>
      </c>
      <c r="N68" t="str">
        <f>$I$2</f>
        <v>G - 1016 x 1525</v>
      </c>
      <c r="O68" t="str">
        <f>$C$3</f>
        <v>Photographic Paper</v>
      </c>
      <c r="P68" t="str">
        <f>$D$3</f>
        <v>None</v>
      </c>
      <c r="Q68">
        <f>$I$3</f>
        <v>1763</v>
      </c>
      <c r="R68">
        <f t="shared" ref="R68" si="55">ROUND((1180*$N$2),0)</f>
        <v>1251</v>
      </c>
      <c r="S68">
        <f t="shared" ref="S68" si="56">ROUND((735*$N$2),0)</f>
        <v>779</v>
      </c>
      <c r="T68" t="s">
        <v>32</v>
      </c>
    </row>
    <row r="69" spans="1:20" x14ac:dyDescent="0.25">
      <c r="A69" t="s">
        <v>15</v>
      </c>
      <c r="B69" t="s">
        <v>208</v>
      </c>
      <c r="C69">
        <v>1</v>
      </c>
      <c r="D69" t="s">
        <v>47</v>
      </c>
      <c r="E69" s="1">
        <v>2716606</v>
      </c>
      <c r="H69" t="s">
        <v>16</v>
      </c>
      <c r="I69" t="s">
        <v>17</v>
      </c>
      <c r="J69" t="s">
        <v>18</v>
      </c>
      <c r="K69" t="s">
        <v>19</v>
      </c>
      <c r="L69" t="s">
        <v>207</v>
      </c>
      <c r="M69" t="str">
        <f>CONCATENATE(E69,"-G-C-N")</f>
        <v>2716606-G-C-N</v>
      </c>
      <c r="N69" t="str">
        <f>$I$2</f>
        <v>G - 1016 x 1525</v>
      </c>
      <c r="O69" t="str">
        <f>$C$15</f>
        <v>Canvas</v>
      </c>
      <c r="P69" t="str">
        <f>$D$15</f>
        <v>None</v>
      </c>
      <c r="Q69">
        <f>$I$15</f>
        <v>1982.2</v>
      </c>
      <c r="R69">
        <f t="shared" ref="R69" si="57">ROUND((1275*$N$2),0)</f>
        <v>1352</v>
      </c>
      <c r="S69">
        <f t="shared" ref="S69" si="58">ROUND((850*$N$2),0)</f>
        <v>901</v>
      </c>
      <c r="T69" t="s">
        <v>32</v>
      </c>
    </row>
    <row r="70" spans="1:20" x14ac:dyDescent="0.25">
      <c r="A70" t="s">
        <v>15</v>
      </c>
      <c r="B70" t="s">
        <v>208</v>
      </c>
      <c r="C70">
        <v>1</v>
      </c>
      <c r="D70" t="s">
        <v>47</v>
      </c>
      <c r="E70" s="1">
        <v>2716606</v>
      </c>
      <c r="H70" t="s">
        <v>16</v>
      </c>
      <c r="I70" t="s">
        <v>17</v>
      </c>
      <c r="J70" t="s">
        <v>18</v>
      </c>
      <c r="K70" t="s">
        <v>19</v>
      </c>
      <c r="L70" t="s">
        <v>207</v>
      </c>
      <c r="M70" t="str">
        <f>CONCATENATE(E70,"-G-P-W")</f>
        <v>2716606-G-P-W</v>
      </c>
      <c r="N70" t="str">
        <f>$I$2</f>
        <v>G - 1016 x 1525</v>
      </c>
      <c r="O70" t="str">
        <f>$C$3</f>
        <v>Photographic Paper</v>
      </c>
      <c r="P70" t="str">
        <f>$D$4</f>
        <v>White</v>
      </c>
      <c r="Q70">
        <f>$I$4</f>
        <v>3200</v>
      </c>
      <c r="R70">
        <f t="shared" ref="R70:R71" si="59">ROUND((2000*$N$2),0)</f>
        <v>2120</v>
      </c>
      <c r="S70">
        <f t="shared" ref="S70" si="60">ROUND((1535*$N$2),0)</f>
        <v>1627</v>
      </c>
      <c r="T70" t="s">
        <v>32</v>
      </c>
    </row>
    <row r="71" spans="1:20" x14ac:dyDescent="0.25">
      <c r="A71" t="s">
        <v>15</v>
      </c>
      <c r="B71" t="s">
        <v>208</v>
      </c>
      <c r="C71">
        <v>1</v>
      </c>
      <c r="D71" t="s">
        <v>47</v>
      </c>
      <c r="E71" s="1">
        <v>2716606</v>
      </c>
      <c r="H71" t="s">
        <v>16</v>
      </c>
      <c r="I71" t="s">
        <v>17</v>
      </c>
      <c r="J71" t="s">
        <v>18</v>
      </c>
      <c r="K71" t="s">
        <v>19</v>
      </c>
      <c r="L71" t="s">
        <v>207</v>
      </c>
      <c r="M71" t="str">
        <f>CONCATENATE(E71,"-G-C-W")</f>
        <v>2716606-G-C-W</v>
      </c>
      <c r="N71" t="str">
        <f>$I$2</f>
        <v>G - 1016 x 1525</v>
      </c>
      <c r="O71" t="str">
        <f>$C$15</f>
        <v>Canvas</v>
      </c>
      <c r="P71" t="str">
        <f>$D$16</f>
        <v xml:space="preserve">White </v>
      </c>
      <c r="Q71">
        <f>$I$16</f>
        <v>2915</v>
      </c>
      <c r="R71">
        <f t="shared" si="59"/>
        <v>2120</v>
      </c>
      <c r="S71">
        <f t="shared" ref="S71" si="61">ROUND((1250*$N$2),0)</f>
        <v>1325</v>
      </c>
      <c r="T71" t="s">
        <v>32</v>
      </c>
    </row>
    <row r="72" spans="1:20" x14ac:dyDescent="0.25">
      <c r="A72" t="s">
        <v>15</v>
      </c>
      <c r="B72" t="s">
        <v>208</v>
      </c>
      <c r="C72">
        <v>1</v>
      </c>
      <c r="D72" t="s">
        <v>48</v>
      </c>
      <c r="E72" s="1">
        <v>3438896</v>
      </c>
      <c r="H72" t="s">
        <v>16</v>
      </c>
      <c r="I72" t="s">
        <v>17</v>
      </c>
      <c r="J72" t="s">
        <v>18</v>
      </c>
      <c r="K72" t="s">
        <v>19</v>
      </c>
      <c r="L72" t="s">
        <v>207</v>
      </c>
      <c r="M72" t="str">
        <f>CONCATENATE(E72,"-C-P-N")</f>
        <v>3438896-C-P-N</v>
      </c>
      <c r="N72" t="str">
        <f>$E$2</f>
        <v>C - 406 x 508</v>
      </c>
      <c r="O72" t="str">
        <f>$C$3</f>
        <v>Photographic Paper</v>
      </c>
      <c r="P72" t="str">
        <f>$D$3</f>
        <v>None</v>
      </c>
      <c r="Q72">
        <f>$E$3</f>
        <v>553</v>
      </c>
      <c r="R72">
        <f t="shared" ref="R72" si="62">ROUND((360*$N$2),0)</f>
        <v>382</v>
      </c>
      <c r="S72">
        <f t="shared" ref="S72" si="63">ROUND((230*$N$2),0)</f>
        <v>244</v>
      </c>
      <c r="T72" t="s">
        <v>32</v>
      </c>
    </row>
    <row r="73" spans="1:20" x14ac:dyDescent="0.25">
      <c r="A73" t="s">
        <v>15</v>
      </c>
      <c r="B73" t="s">
        <v>208</v>
      </c>
      <c r="C73">
        <v>1</v>
      </c>
      <c r="D73" t="s">
        <v>48</v>
      </c>
      <c r="E73" s="1">
        <v>3438896</v>
      </c>
      <c r="H73" t="s">
        <v>16</v>
      </c>
      <c r="I73" t="s">
        <v>17</v>
      </c>
      <c r="J73" t="s">
        <v>18</v>
      </c>
      <c r="K73" t="s">
        <v>19</v>
      </c>
      <c r="L73" t="s">
        <v>207</v>
      </c>
      <c r="M73" t="str">
        <f>CONCATENATE(E73,"-C-P-W")</f>
        <v>3438896-C-P-W</v>
      </c>
      <c r="N73" t="str">
        <f>$E$2</f>
        <v>C - 406 x 508</v>
      </c>
      <c r="O73" t="str">
        <f>$C$3</f>
        <v>Photographic Paper</v>
      </c>
      <c r="P73" t="str">
        <f>$D$4</f>
        <v>White</v>
      </c>
      <c r="Q73">
        <f>$E$4</f>
        <v>1052</v>
      </c>
      <c r="R73">
        <f t="shared" ref="R73" si="64">ROUND((704*$N$2),0)</f>
        <v>746</v>
      </c>
      <c r="S73">
        <f t="shared" ref="S73" si="65">ROUND((440*$N$2),0)</f>
        <v>466</v>
      </c>
      <c r="T73" t="s">
        <v>32</v>
      </c>
    </row>
    <row r="74" spans="1:20" x14ac:dyDescent="0.25">
      <c r="A74" t="s">
        <v>15</v>
      </c>
      <c r="B74" t="s">
        <v>208</v>
      </c>
      <c r="C74">
        <v>1</v>
      </c>
      <c r="D74" t="s">
        <v>48</v>
      </c>
      <c r="E74" s="1">
        <v>3438896</v>
      </c>
      <c r="H74" t="s">
        <v>16</v>
      </c>
      <c r="I74" t="s">
        <v>17</v>
      </c>
      <c r="J74" t="s">
        <v>18</v>
      </c>
      <c r="K74" t="s">
        <v>19</v>
      </c>
      <c r="L74" t="s">
        <v>207</v>
      </c>
      <c r="M74" t="str">
        <f>CONCATENATE(E74,"-D-P-N")</f>
        <v>3438896-D-P-N</v>
      </c>
      <c r="N74" t="str">
        <f>$F$2</f>
        <v>D - 508 x 610</v>
      </c>
      <c r="O74" t="str">
        <f>$C$3</f>
        <v>Photographic Paper</v>
      </c>
      <c r="P74" t="str">
        <f>$D$3</f>
        <v>None</v>
      </c>
      <c r="Q74">
        <f>$F$3</f>
        <v>646</v>
      </c>
      <c r="R74">
        <f t="shared" ref="R74" si="66">ROUND((432*$N$2),0)</f>
        <v>458</v>
      </c>
      <c r="S74">
        <f t="shared" ref="S74" si="67">ROUND((270*$N$2),0)</f>
        <v>286</v>
      </c>
      <c r="T74" t="s">
        <v>32</v>
      </c>
    </row>
    <row r="75" spans="1:20" x14ac:dyDescent="0.25">
      <c r="A75" t="s">
        <v>15</v>
      </c>
      <c r="B75" t="s">
        <v>208</v>
      </c>
      <c r="C75">
        <v>1</v>
      </c>
      <c r="D75" t="s">
        <v>48</v>
      </c>
      <c r="E75" s="1">
        <v>3438896</v>
      </c>
      <c r="H75" t="s">
        <v>16</v>
      </c>
      <c r="I75" t="s">
        <v>17</v>
      </c>
      <c r="J75" t="s">
        <v>18</v>
      </c>
      <c r="K75" t="s">
        <v>19</v>
      </c>
      <c r="L75" t="s">
        <v>207</v>
      </c>
      <c r="M75" t="str">
        <f>CONCATENATE(E75,"-D-P-W")</f>
        <v>3438896-D-P-W</v>
      </c>
      <c r="N75" t="str">
        <f>$F$2</f>
        <v>D - 508 x 610</v>
      </c>
      <c r="O75" t="str">
        <f>$C$3</f>
        <v>Photographic Paper</v>
      </c>
      <c r="P75" t="str">
        <f>$D$4</f>
        <v>White</v>
      </c>
      <c r="Q75">
        <f>$F$4</f>
        <v>1313</v>
      </c>
      <c r="R75">
        <f t="shared" ref="R75" si="68">ROUND((880*$N$2),0)</f>
        <v>933</v>
      </c>
      <c r="S75">
        <f t="shared" ref="S75" si="69">ROUND((560*$N$2),0)</f>
        <v>594</v>
      </c>
      <c r="T75" t="s">
        <v>32</v>
      </c>
    </row>
    <row r="76" spans="1:20" x14ac:dyDescent="0.25">
      <c r="A76" t="s">
        <v>15</v>
      </c>
      <c r="B76" t="s">
        <v>208</v>
      </c>
      <c r="C76">
        <v>1</v>
      </c>
      <c r="D76" t="s">
        <v>48</v>
      </c>
      <c r="E76" s="1">
        <v>3438896</v>
      </c>
      <c r="H76" t="s">
        <v>16</v>
      </c>
      <c r="I76" t="s">
        <v>17</v>
      </c>
      <c r="J76" t="s">
        <v>18</v>
      </c>
      <c r="K76" t="s">
        <v>19</v>
      </c>
      <c r="L76" t="s">
        <v>207</v>
      </c>
      <c r="M76" t="str">
        <f>CONCATENATE(E76,"-E-P-N")</f>
        <v>3438896-E-P-N</v>
      </c>
      <c r="N76" t="str">
        <f>$G$2</f>
        <v>E - 508 x 762</v>
      </c>
      <c r="O76" t="str">
        <f>$C$3</f>
        <v>Photographic Paper</v>
      </c>
      <c r="P76" t="str">
        <f>$D$3</f>
        <v>None</v>
      </c>
      <c r="Q76">
        <f>$G$3</f>
        <v>825</v>
      </c>
      <c r="R76">
        <f t="shared" ref="R76" si="70">ROUND((552*$N$2),0)</f>
        <v>585</v>
      </c>
      <c r="S76">
        <f t="shared" ref="S76" si="71">ROUND((345*$N$2),0)</f>
        <v>366</v>
      </c>
      <c r="T76" t="s">
        <v>32</v>
      </c>
    </row>
    <row r="77" spans="1:20" x14ac:dyDescent="0.25">
      <c r="A77" t="s">
        <v>15</v>
      </c>
      <c r="B77" t="s">
        <v>208</v>
      </c>
      <c r="C77">
        <v>1</v>
      </c>
      <c r="D77" t="s">
        <v>48</v>
      </c>
      <c r="E77" s="1">
        <v>3438896</v>
      </c>
      <c r="H77" t="s">
        <v>16</v>
      </c>
      <c r="I77" t="s">
        <v>17</v>
      </c>
      <c r="J77" t="s">
        <v>18</v>
      </c>
      <c r="K77" t="s">
        <v>19</v>
      </c>
      <c r="L77" t="s">
        <v>207</v>
      </c>
      <c r="M77" t="str">
        <f>CONCATENATE(E77,"-E-C-N")</f>
        <v>3438896-E-C-N</v>
      </c>
      <c r="N77" t="str">
        <f>$G$2</f>
        <v>E - 508 x 762</v>
      </c>
      <c r="O77" t="str">
        <f>$C$15</f>
        <v>Canvas</v>
      </c>
      <c r="P77" t="str">
        <f>$D$15</f>
        <v>None</v>
      </c>
      <c r="Q77">
        <f>$G$15</f>
        <v>1324</v>
      </c>
      <c r="R77">
        <f t="shared" ref="R77" si="72">ROUND((832*$N$2),0)</f>
        <v>882</v>
      </c>
      <c r="S77">
        <f t="shared" ref="S77" si="73">ROUND((550*$N$2),0)</f>
        <v>583</v>
      </c>
      <c r="T77" t="s">
        <v>32</v>
      </c>
    </row>
    <row r="78" spans="1:20" x14ac:dyDescent="0.25">
      <c r="A78" t="s">
        <v>15</v>
      </c>
      <c r="B78" t="s">
        <v>208</v>
      </c>
      <c r="C78">
        <v>1</v>
      </c>
      <c r="D78" t="s">
        <v>48</v>
      </c>
      <c r="E78" s="1">
        <v>3438896</v>
      </c>
      <c r="H78" t="s">
        <v>16</v>
      </c>
      <c r="I78" t="s">
        <v>17</v>
      </c>
      <c r="J78" t="s">
        <v>18</v>
      </c>
      <c r="K78" t="s">
        <v>19</v>
      </c>
      <c r="L78" t="s">
        <v>207</v>
      </c>
      <c r="M78" t="str">
        <f>CONCATENATE(E78,"-E-P-W")</f>
        <v>3438896-E-P-W</v>
      </c>
      <c r="N78" t="str">
        <f>$G$2</f>
        <v>E - 508 x 762</v>
      </c>
      <c r="O78" t="str">
        <f>$C$3</f>
        <v>Photographic Paper</v>
      </c>
      <c r="P78" t="str">
        <f>$D$4</f>
        <v>White</v>
      </c>
      <c r="Q78">
        <f>$G$4</f>
        <v>1660</v>
      </c>
      <c r="R78">
        <f t="shared" ref="R78" si="74">ROUND((1112*$N$2),0)</f>
        <v>1179</v>
      </c>
      <c r="S78">
        <f t="shared" ref="S78" si="75">ROUND((760*$N$2),0)</f>
        <v>806</v>
      </c>
      <c r="T78" t="s">
        <v>32</v>
      </c>
    </row>
    <row r="79" spans="1:20" x14ac:dyDescent="0.25">
      <c r="A79" t="s">
        <v>15</v>
      </c>
      <c r="B79" t="s">
        <v>208</v>
      </c>
      <c r="C79">
        <v>1</v>
      </c>
      <c r="D79" t="s">
        <v>48</v>
      </c>
      <c r="E79" s="1">
        <v>3438896</v>
      </c>
      <c r="H79" t="s">
        <v>16</v>
      </c>
      <c r="I79" t="s">
        <v>17</v>
      </c>
      <c r="J79" t="s">
        <v>18</v>
      </c>
      <c r="K79" t="s">
        <v>19</v>
      </c>
      <c r="L79" t="s">
        <v>207</v>
      </c>
      <c r="M79" t="str">
        <f>CONCATENATE(E79,"-E-C-W")</f>
        <v>3438896-E-C-W</v>
      </c>
      <c r="N79" t="str">
        <f>$G$2</f>
        <v>E - 508 x 762</v>
      </c>
      <c r="O79" t="str">
        <f>$C$15</f>
        <v>Canvas</v>
      </c>
      <c r="P79" t="str">
        <f>$D$16</f>
        <v xml:space="preserve">White </v>
      </c>
      <c r="Q79">
        <f>$G$16</f>
        <v>1964</v>
      </c>
      <c r="R79" s="2">
        <f t="shared" ref="R79" si="76">ROUND((1320*$N$2),0)</f>
        <v>1399</v>
      </c>
      <c r="S79">
        <f t="shared" ref="S79" si="77">ROUND((825*$N$2),0)</f>
        <v>875</v>
      </c>
      <c r="T79" t="s">
        <v>32</v>
      </c>
    </row>
    <row r="80" spans="1:20" x14ac:dyDescent="0.25">
      <c r="A80" t="s">
        <v>15</v>
      </c>
      <c r="B80" t="s">
        <v>208</v>
      </c>
      <c r="C80">
        <v>1</v>
      </c>
      <c r="D80" t="s">
        <v>48</v>
      </c>
      <c r="E80" s="1">
        <v>3438896</v>
      </c>
      <c r="H80" t="s">
        <v>16</v>
      </c>
      <c r="I80" t="s">
        <v>17</v>
      </c>
      <c r="J80" t="s">
        <v>18</v>
      </c>
      <c r="K80" t="s">
        <v>19</v>
      </c>
      <c r="L80" t="s">
        <v>207</v>
      </c>
      <c r="M80" t="str">
        <f>CONCATENATE(E80,"-F-P-N")</f>
        <v>3438896-F-P-N</v>
      </c>
      <c r="N80" t="str">
        <f>$H$2</f>
        <v>F - 762 x 1016</v>
      </c>
      <c r="O80" t="str">
        <f>$C$3</f>
        <v>Photographic Paper</v>
      </c>
      <c r="P80" t="str">
        <f>$D$3</f>
        <v>None</v>
      </c>
      <c r="Q80">
        <f>$H$3</f>
        <v>1410</v>
      </c>
      <c r="R80">
        <f t="shared" ref="R80" si="78">ROUND((944*$N$2),0)</f>
        <v>1001</v>
      </c>
      <c r="S80">
        <f t="shared" ref="S80" si="79">ROUND((590*$N$2),0)</f>
        <v>625</v>
      </c>
      <c r="T80" t="s">
        <v>32</v>
      </c>
    </row>
    <row r="81" spans="1:20" x14ac:dyDescent="0.25">
      <c r="A81" t="s">
        <v>15</v>
      </c>
      <c r="B81" t="s">
        <v>208</v>
      </c>
      <c r="C81">
        <v>1</v>
      </c>
      <c r="D81" t="s">
        <v>48</v>
      </c>
      <c r="E81" s="1">
        <v>3438896</v>
      </c>
      <c r="H81" t="s">
        <v>16</v>
      </c>
      <c r="I81" t="s">
        <v>17</v>
      </c>
      <c r="J81" t="s">
        <v>18</v>
      </c>
      <c r="K81" t="s">
        <v>19</v>
      </c>
      <c r="L81" t="s">
        <v>207</v>
      </c>
      <c r="M81" t="str">
        <f>CONCATENATE(E81,"-F-C-N")</f>
        <v>3438896-F-C-N</v>
      </c>
      <c r="N81" t="str">
        <f>$H$2</f>
        <v>F - 762 x 1016</v>
      </c>
      <c r="O81" t="str">
        <f>$C$15</f>
        <v>Canvas</v>
      </c>
      <c r="P81" t="str">
        <f>$D$15</f>
        <v>None</v>
      </c>
      <c r="Q81">
        <f>$H$15</f>
        <v>1865.6000000000001</v>
      </c>
      <c r="R81">
        <f t="shared" ref="R81" si="80">ROUND((1200*$N$2),0)</f>
        <v>1272</v>
      </c>
      <c r="S81">
        <f t="shared" ref="S81" si="81">ROUND((800*$N$2),0)</f>
        <v>848</v>
      </c>
      <c r="T81" t="s">
        <v>32</v>
      </c>
    </row>
    <row r="82" spans="1:20" x14ac:dyDescent="0.25">
      <c r="A82" t="s">
        <v>15</v>
      </c>
      <c r="B82" t="s">
        <v>208</v>
      </c>
      <c r="C82">
        <v>1</v>
      </c>
      <c r="D82" t="s">
        <v>48</v>
      </c>
      <c r="E82" s="1">
        <v>3438896</v>
      </c>
      <c r="H82" t="s">
        <v>16</v>
      </c>
      <c r="I82" t="s">
        <v>17</v>
      </c>
      <c r="J82" t="s">
        <v>18</v>
      </c>
      <c r="K82" t="s">
        <v>19</v>
      </c>
      <c r="L82" t="s">
        <v>207</v>
      </c>
      <c r="M82" t="str">
        <f>CONCATENATE(E82,"-F-P-W")</f>
        <v>3438896-F-P-W</v>
      </c>
      <c r="N82" t="str">
        <f>$H$2</f>
        <v>F - 762 x 1016</v>
      </c>
      <c r="O82" t="str">
        <f>$C$3</f>
        <v>Photographic Paper</v>
      </c>
      <c r="P82" t="str">
        <f>$D$4</f>
        <v>White</v>
      </c>
      <c r="Q82">
        <f>$H$4</f>
        <v>2387</v>
      </c>
      <c r="R82">
        <f t="shared" ref="R82" si="82">ROUND((1510*$N$2),0)</f>
        <v>1601</v>
      </c>
      <c r="S82">
        <f t="shared" ref="S82" si="83">ROUND((1150*$N$2),0)</f>
        <v>1219</v>
      </c>
      <c r="T82" t="s">
        <v>32</v>
      </c>
    </row>
    <row r="83" spans="1:20" x14ac:dyDescent="0.25">
      <c r="A83" t="s">
        <v>15</v>
      </c>
      <c r="B83" t="s">
        <v>208</v>
      </c>
      <c r="C83">
        <v>1</v>
      </c>
      <c r="D83" t="s">
        <v>48</v>
      </c>
      <c r="E83" s="1">
        <v>3438896</v>
      </c>
      <c r="H83" t="s">
        <v>16</v>
      </c>
      <c r="I83" t="s">
        <v>17</v>
      </c>
      <c r="J83" t="s">
        <v>18</v>
      </c>
      <c r="K83" t="s">
        <v>19</v>
      </c>
      <c r="L83" t="s">
        <v>207</v>
      </c>
      <c r="M83" t="str">
        <f>CONCATENATE(E83,"-F-C-W")</f>
        <v>3438896-F-C-W</v>
      </c>
      <c r="N83" t="str">
        <f>$H$2</f>
        <v>F - 762 x 1016</v>
      </c>
      <c r="O83" t="str">
        <f>$C$15</f>
        <v>Canvas</v>
      </c>
      <c r="P83" t="str">
        <f>$D$16</f>
        <v xml:space="preserve">White </v>
      </c>
      <c r="Q83">
        <f>$H$16</f>
        <v>2565.2000000000003</v>
      </c>
      <c r="R83">
        <f t="shared" ref="R83" si="84">ROUND((1760*$N$2),0)</f>
        <v>1866</v>
      </c>
      <c r="S83">
        <f t="shared" ref="S83" si="85">ROUND((1100*$N$2),0)</f>
        <v>1166</v>
      </c>
      <c r="T83" t="s">
        <v>32</v>
      </c>
    </row>
    <row r="84" spans="1:20" x14ac:dyDescent="0.25">
      <c r="A84" t="s">
        <v>15</v>
      </c>
      <c r="B84" t="s">
        <v>208</v>
      </c>
      <c r="C84">
        <v>1</v>
      </c>
      <c r="D84" t="s">
        <v>48</v>
      </c>
      <c r="E84" s="1">
        <v>3438896</v>
      </c>
      <c r="H84" t="s">
        <v>16</v>
      </c>
      <c r="I84" t="s">
        <v>17</v>
      </c>
      <c r="J84" t="s">
        <v>18</v>
      </c>
      <c r="K84" t="s">
        <v>19</v>
      </c>
      <c r="L84" t="s">
        <v>207</v>
      </c>
      <c r="M84" t="str">
        <f>CONCATENATE(E84,"-G-P-N")</f>
        <v>3438896-G-P-N</v>
      </c>
      <c r="N84" t="str">
        <f>$I$2</f>
        <v>G - 1016 x 1525</v>
      </c>
      <c r="O84" t="str">
        <f>$C$3</f>
        <v>Photographic Paper</v>
      </c>
      <c r="P84" t="str">
        <f>$D$3</f>
        <v>None</v>
      </c>
      <c r="Q84">
        <f>$I$3</f>
        <v>1763</v>
      </c>
      <c r="R84">
        <f t="shared" ref="R84" si="86">ROUND((1180*$N$2),0)</f>
        <v>1251</v>
      </c>
      <c r="S84">
        <f t="shared" ref="S84" si="87">ROUND((735*$N$2),0)</f>
        <v>779</v>
      </c>
      <c r="T84" t="s">
        <v>32</v>
      </c>
    </row>
    <row r="85" spans="1:20" x14ac:dyDescent="0.25">
      <c r="A85" t="s">
        <v>15</v>
      </c>
      <c r="B85" t="s">
        <v>208</v>
      </c>
      <c r="C85">
        <v>1</v>
      </c>
      <c r="D85" t="s">
        <v>48</v>
      </c>
      <c r="E85" s="1">
        <v>3438896</v>
      </c>
      <c r="H85" t="s">
        <v>16</v>
      </c>
      <c r="I85" t="s">
        <v>17</v>
      </c>
      <c r="J85" t="s">
        <v>18</v>
      </c>
      <c r="K85" t="s">
        <v>19</v>
      </c>
      <c r="L85" t="s">
        <v>207</v>
      </c>
      <c r="M85" t="str">
        <f>CONCATENATE(E85,"-G-C-N")</f>
        <v>3438896-G-C-N</v>
      </c>
      <c r="N85" t="str">
        <f>$I$2</f>
        <v>G - 1016 x 1525</v>
      </c>
      <c r="O85" t="str">
        <f>$C$15</f>
        <v>Canvas</v>
      </c>
      <c r="P85" t="str">
        <f>$D$15</f>
        <v>None</v>
      </c>
      <c r="Q85">
        <f>$I$15</f>
        <v>1982.2</v>
      </c>
      <c r="R85">
        <f t="shared" ref="R85" si="88">ROUND((1275*$N$2),0)</f>
        <v>1352</v>
      </c>
      <c r="S85">
        <f t="shared" ref="S85" si="89">ROUND((850*$N$2),0)</f>
        <v>901</v>
      </c>
      <c r="T85" t="s">
        <v>32</v>
      </c>
    </row>
    <row r="86" spans="1:20" x14ac:dyDescent="0.25">
      <c r="A86" t="s">
        <v>15</v>
      </c>
      <c r="B86" t="s">
        <v>208</v>
      </c>
      <c r="C86">
        <v>1</v>
      </c>
      <c r="D86" t="s">
        <v>48</v>
      </c>
      <c r="E86" s="1">
        <v>3438896</v>
      </c>
      <c r="H86" t="s">
        <v>16</v>
      </c>
      <c r="I86" t="s">
        <v>17</v>
      </c>
      <c r="J86" t="s">
        <v>18</v>
      </c>
      <c r="K86" t="s">
        <v>19</v>
      </c>
      <c r="L86" t="s">
        <v>207</v>
      </c>
      <c r="M86" t="str">
        <f>CONCATENATE(E86,"-G-P-W")</f>
        <v>3438896-G-P-W</v>
      </c>
      <c r="N86" t="str">
        <f>$I$2</f>
        <v>G - 1016 x 1525</v>
      </c>
      <c r="O86" t="str">
        <f>$C$3</f>
        <v>Photographic Paper</v>
      </c>
      <c r="P86" t="str">
        <f>$D$4</f>
        <v>White</v>
      </c>
      <c r="Q86">
        <f>$I$4</f>
        <v>3200</v>
      </c>
      <c r="R86">
        <f t="shared" ref="R86:R87" si="90">ROUND((2000*$N$2),0)</f>
        <v>2120</v>
      </c>
      <c r="S86">
        <f t="shared" ref="S86" si="91">ROUND((1535*$N$2),0)</f>
        <v>1627</v>
      </c>
      <c r="T86" t="s">
        <v>32</v>
      </c>
    </row>
    <row r="87" spans="1:20" x14ac:dyDescent="0.25">
      <c r="A87" t="s">
        <v>15</v>
      </c>
      <c r="B87" t="s">
        <v>208</v>
      </c>
      <c r="C87">
        <v>1</v>
      </c>
      <c r="D87" t="s">
        <v>48</v>
      </c>
      <c r="E87" s="1">
        <v>3438896</v>
      </c>
      <c r="H87" t="s">
        <v>16</v>
      </c>
      <c r="I87" t="s">
        <v>17</v>
      </c>
      <c r="J87" t="s">
        <v>18</v>
      </c>
      <c r="K87" t="s">
        <v>19</v>
      </c>
      <c r="L87" t="s">
        <v>207</v>
      </c>
      <c r="M87" t="str">
        <f>CONCATENATE(E87,"-G-C-W")</f>
        <v>3438896-G-C-W</v>
      </c>
      <c r="N87" t="str">
        <f>$I$2</f>
        <v>G - 1016 x 1525</v>
      </c>
      <c r="O87" t="str">
        <f>$C$15</f>
        <v>Canvas</v>
      </c>
      <c r="P87" t="str">
        <f>$D$16</f>
        <v xml:space="preserve">White </v>
      </c>
      <c r="Q87">
        <f>$I$16</f>
        <v>2915</v>
      </c>
      <c r="R87">
        <f t="shared" si="90"/>
        <v>2120</v>
      </c>
      <c r="S87">
        <f t="shared" ref="S87" si="92">ROUND((1250*$N$2),0)</f>
        <v>1325</v>
      </c>
      <c r="T87" t="s">
        <v>32</v>
      </c>
    </row>
    <row r="88" spans="1:20" x14ac:dyDescent="0.25">
      <c r="A88" t="s">
        <v>15</v>
      </c>
      <c r="B88" t="s">
        <v>208</v>
      </c>
      <c r="C88">
        <v>1</v>
      </c>
      <c r="D88" t="s">
        <v>50</v>
      </c>
      <c r="E88" s="1">
        <v>95738179</v>
      </c>
      <c r="H88" t="s">
        <v>16</v>
      </c>
      <c r="I88" t="s">
        <v>17</v>
      </c>
      <c r="J88" t="s">
        <v>18</v>
      </c>
      <c r="K88" t="s">
        <v>19</v>
      </c>
      <c r="L88" t="s">
        <v>207</v>
      </c>
      <c r="M88" t="str">
        <f>CONCATENATE(E88,"-C-P-N")</f>
        <v>95738179-C-P-N</v>
      </c>
      <c r="N88" t="str">
        <f>$E$2</f>
        <v>C - 406 x 508</v>
      </c>
      <c r="O88" t="str">
        <f>$C$3</f>
        <v>Photographic Paper</v>
      </c>
      <c r="P88" t="str">
        <f>$D$3</f>
        <v>None</v>
      </c>
      <c r="Q88">
        <f>$E$3</f>
        <v>553</v>
      </c>
      <c r="R88">
        <f t="shared" ref="R88" si="93">ROUND((360*$N$2),0)</f>
        <v>382</v>
      </c>
      <c r="S88">
        <f t="shared" ref="S88" si="94">ROUND((230*$N$2),0)</f>
        <v>244</v>
      </c>
      <c r="T88" t="s">
        <v>32</v>
      </c>
    </row>
    <row r="89" spans="1:20" x14ac:dyDescent="0.25">
      <c r="A89" t="s">
        <v>15</v>
      </c>
      <c r="B89" t="s">
        <v>208</v>
      </c>
      <c r="C89">
        <v>1</v>
      </c>
      <c r="D89" t="s">
        <v>50</v>
      </c>
      <c r="E89" s="1">
        <v>95738179</v>
      </c>
      <c r="H89" t="s">
        <v>16</v>
      </c>
      <c r="I89" t="s">
        <v>17</v>
      </c>
      <c r="J89" t="s">
        <v>18</v>
      </c>
      <c r="K89" t="s">
        <v>19</v>
      </c>
      <c r="L89" t="s">
        <v>207</v>
      </c>
      <c r="M89" t="str">
        <f>CONCATENATE(E89,"-C-P-W")</f>
        <v>95738179-C-P-W</v>
      </c>
      <c r="N89" t="str">
        <f>$E$2</f>
        <v>C - 406 x 508</v>
      </c>
      <c r="O89" t="str">
        <f>$C$3</f>
        <v>Photographic Paper</v>
      </c>
      <c r="P89" t="str">
        <f>$D$4</f>
        <v>White</v>
      </c>
      <c r="Q89">
        <f>$E$4</f>
        <v>1052</v>
      </c>
      <c r="R89">
        <f t="shared" ref="R89" si="95">ROUND((704*$N$2),0)</f>
        <v>746</v>
      </c>
      <c r="S89">
        <f t="shared" ref="S89" si="96">ROUND((440*$N$2),0)</f>
        <v>466</v>
      </c>
      <c r="T89" t="s">
        <v>32</v>
      </c>
    </row>
    <row r="90" spans="1:20" x14ac:dyDescent="0.25">
      <c r="A90" t="s">
        <v>15</v>
      </c>
      <c r="B90" t="s">
        <v>208</v>
      </c>
      <c r="C90">
        <v>1</v>
      </c>
      <c r="D90" t="s">
        <v>50</v>
      </c>
      <c r="E90" s="1">
        <v>95738179</v>
      </c>
      <c r="H90" t="s">
        <v>16</v>
      </c>
      <c r="I90" t="s">
        <v>17</v>
      </c>
      <c r="J90" t="s">
        <v>18</v>
      </c>
      <c r="K90" t="s">
        <v>19</v>
      </c>
      <c r="L90" t="s">
        <v>207</v>
      </c>
      <c r="M90" t="str">
        <f>CONCATENATE(E90,"-D-P-N")</f>
        <v>95738179-D-P-N</v>
      </c>
      <c r="N90" t="str">
        <f>$F$2</f>
        <v>D - 508 x 610</v>
      </c>
      <c r="O90" t="str">
        <f>$C$3</f>
        <v>Photographic Paper</v>
      </c>
      <c r="P90" t="str">
        <f>$D$3</f>
        <v>None</v>
      </c>
      <c r="Q90">
        <f>$F$3</f>
        <v>646</v>
      </c>
      <c r="R90">
        <f t="shared" ref="R90" si="97">ROUND((432*$N$2),0)</f>
        <v>458</v>
      </c>
      <c r="S90">
        <f t="shared" ref="S90" si="98">ROUND((270*$N$2),0)</f>
        <v>286</v>
      </c>
      <c r="T90" t="s">
        <v>32</v>
      </c>
    </row>
    <row r="91" spans="1:20" x14ac:dyDescent="0.25">
      <c r="A91" t="s">
        <v>15</v>
      </c>
      <c r="B91" t="s">
        <v>208</v>
      </c>
      <c r="C91">
        <v>1</v>
      </c>
      <c r="D91" t="s">
        <v>50</v>
      </c>
      <c r="E91" s="1">
        <v>95738179</v>
      </c>
      <c r="H91" t="s">
        <v>16</v>
      </c>
      <c r="I91" t="s">
        <v>17</v>
      </c>
      <c r="J91" t="s">
        <v>18</v>
      </c>
      <c r="K91" t="s">
        <v>19</v>
      </c>
      <c r="L91" t="s">
        <v>207</v>
      </c>
      <c r="M91" t="str">
        <f>CONCATENATE(E91,"-D-P-W")</f>
        <v>95738179-D-P-W</v>
      </c>
      <c r="N91" t="str">
        <f>$F$2</f>
        <v>D - 508 x 610</v>
      </c>
      <c r="O91" t="str">
        <f>$C$3</f>
        <v>Photographic Paper</v>
      </c>
      <c r="P91" t="str">
        <f>$D$4</f>
        <v>White</v>
      </c>
      <c r="Q91">
        <f>$F$4</f>
        <v>1313</v>
      </c>
      <c r="R91">
        <f t="shared" ref="R91" si="99">ROUND((880*$N$2),0)</f>
        <v>933</v>
      </c>
      <c r="S91">
        <f t="shared" ref="S91" si="100">ROUND((560*$N$2),0)</f>
        <v>594</v>
      </c>
      <c r="T91" t="s">
        <v>32</v>
      </c>
    </row>
    <row r="92" spans="1:20" x14ac:dyDescent="0.25">
      <c r="A92" t="s">
        <v>15</v>
      </c>
      <c r="B92" t="s">
        <v>208</v>
      </c>
      <c r="C92">
        <v>1</v>
      </c>
      <c r="D92" t="s">
        <v>50</v>
      </c>
      <c r="E92" s="1">
        <v>95738179</v>
      </c>
      <c r="H92" t="s">
        <v>16</v>
      </c>
      <c r="I92" t="s">
        <v>17</v>
      </c>
      <c r="J92" t="s">
        <v>18</v>
      </c>
      <c r="K92" t="s">
        <v>19</v>
      </c>
      <c r="L92" t="s">
        <v>207</v>
      </c>
      <c r="M92" t="str">
        <f>CONCATENATE(E92,"-E-P-N")</f>
        <v>95738179-E-P-N</v>
      </c>
      <c r="N92" t="str">
        <f>$G$2</f>
        <v>E - 508 x 762</v>
      </c>
      <c r="O92" t="str">
        <f>$C$3</f>
        <v>Photographic Paper</v>
      </c>
      <c r="P92" t="str">
        <f>$D$3</f>
        <v>None</v>
      </c>
      <c r="Q92">
        <f>$G$3</f>
        <v>825</v>
      </c>
      <c r="R92">
        <f t="shared" ref="R92" si="101">ROUND((552*$N$2),0)</f>
        <v>585</v>
      </c>
      <c r="S92">
        <f t="shared" ref="S92" si="102">ROUND((345*$N$2),0)</f>
        <v>366</v>
      </c>
      <c r="T92" t="s">
        <v>32</v>
      </c>
    </row>
    <row r="93" spans="1:20" x14ac:dyDescent="0.25">
      <c r="A93" t="s">
        <v>15</v>
      </c>
      <c r="B93" t="s">
        <v>208</v>
      </c>
      <c r="C93">
        <v>1</v>
      </c>
      <c r="D93" t="s">
        <v>50</v>
      </c>
      <c r="E93" s="1">
        <v>95738179</v>
      </c>
      <c r="H93" t="s">
        <v>16</v>
      </c>
      <c r="I93" t="s">
        <v>17</v>
      </c>
      <c r="J93" t="s">
        <v>18</v>
      </c>
      <c r="K93" t="s">
        <v>19</v>
      </c>
      <c r="L93" t="s">
        <v>207</v>
      </c>
      <c r="M93" t="str">
        <f>CONCATENATE(E93,"-E-C-N")</f>
        <v>95738179-E-C-N</v>
      </c>
      <c r="N93" t="str">
        <f>$G$2</f>
        <v>E - 508 x 762</v>
      </c>
      <c r="O93" t="str">
        <f>$C$15</f>
        <v>Canvas</v>
      </c>
      <c r="P93" t="str">
        <f>$D$15</f>
        <v>None</v>
      </c>
      <c r="Q93">
        <f>$G$15</f>
        <v>1324</v>
      </c>
      <c r="R93">
        <f t="shared" ref="R93" si="103">ROUND((832*$N$2),0)</f>
        <v>882</v>
      </c>
      <c r="S93">
        <f t="shared" ref="S93" si="104">ROUND((550*$N$2),0)</f>
        <v>583</v>
      </c>
      <c r="T93" t="s">
        <v>32</v>
      </c>
    </row>
    <row r="94" spans="1:20" x14ac:dyDescent="0.25">
      <c r="A94" t="s">
        <v>15</v>
      </c>
      <c r="B94" t="s">
        <v>208</v>
      </c>
      <c r="C94">
        <v>1</v>
      </c>
      <c r="D94" t="s">
        <v>50</v>
      </c>
      <c r="E94" s="1">
        <v>95738179</v>
      </c>
      <c r="H94" t="s">
        <v>16</v>
      </c>
      <c r="I94" t="s">
        <v>17</v>
      </c>
      <c r="J94" t="s">
        <v>18</v>
      </c>
      <c r="K94" t="s">
        <v>19</v>
      </c>
      <c r="L94" t="s">
        <v>207</v>
      </c>
      <c r="M94" t="str">
        <f>CONCATENATE(E94,"-E-P-W")</f>
        <v>95738179-E-P-W</v>
      </c>
      <c r="N94" t="str">
        <f>$G$2</f>
        <v>E - 508 x 762</v>
      </c>
      <c r="O94" t="str">
        <f>$C$3</f>
        <v>Photographic Paper</v>
      </c>
      <c r="P94" t="str">
        <f>$D$4</f>
        <v>White</v>
      </c>
      <c r="Q94">
        <f>$G$4</f>
        <v>1660</v>
      </c>
      <c r="R94">
        <f t="shared" ref="R94" si="105">ROUND((1112*$N$2),0)</f>
        <v>1179</v>
      </c>
      <c r="S94">
        <f t="shared" ref="S94" si="106">ROUND((760*$N$2),0)</f>
        <v>806</v>
      </c>
      <c r="T94" t="s">
        <v>32</v>
      </c>
    </row>
    <row r="95" spans="1:20" x14ac:dyDescent="0.25">
      <c r="A95" t="s">
        <v>15</v>
      </c>
      <c r="B95" t="s">
        <v>208</v>
      </c>
      <c r="C95">
        <v>1</v>
      </c>
      <c r="D95" t="s">
        <v>50</v>
      </c>
      <c r="E95" s="1">
        <v>95738179</v>
      </c>
      <c r="H95" t="s">
        <v>16</v>
      </c>
      <c r="I95" t="s">
        <v>17</v>
      </c>
      <c r="J95" t="s">
        <v>18</v>
      </c>
      <c r="K95" t="s">
        <v>19</v>
      </c>
      <c r="L95" t="s">
        <v>207</v>
      </c>
      <c r="M95" t="str">
        <f>CONCATENATE(E95,"-E-C-W")</f>
        <v>95738179-E-C-W</v>
      </c>
      <c r="N95" t="str">
        <f>$G$2</f>
        <v>E - 508 x 762</v>
      </c>
      <c r="O95" t="str">
        <f>$C$15</f>
        <v>Canvas</v>
      </c>
      <c r="P95" t="str">
        <f>$D$16</f>
        <v xml:space="preserve">White </v>
      </c>
      <c r="Q95">
        <f>$G$16</f>
        <v>1964</v>
      </c>
      <c r="R95" s="2">
        <f t="shared" ref="R95" si="107">ROUND((1320*$N$2),0)</f>
        <v>1399</v>
      </c>
      <c r="S95">
        <f t="shared" ref="S95" si="108">ROUND((825*$N$2),0)</f>
        <v>875</v>
      </c>
      <c r="T95" t="s">
        <v>32</v>
      </c>
    </row>
    <row r="96" spans="1:20" x14ac:dyDescent="0.25">
      <c r="A96" t="s">
        <v>15</v>
      </c>
      <c r="B96" t="s">
        <v>208</v>
      </c>
      <c r="C96">
        <v>1</v>
      </c>
      <c r="D96" t="s">
        <v>50</v>
      </c>
      <c r="E96" s="1">
        <v>95738179</v>
      </c>
      <c r="H96" t="s">
        <v>16</v>
      </c>
      <c r="I96" t="s">
        <v>17</v>
      </c>
      <c r="J96" t="s">
        <v>18</v>
      </c>
      <c r="K96" t="s">
        <v>19</v>
      </c>
      <c r="L96" t="s">
        <v>207</v>
      </c>
      <c r="M96" t="str">
        <f>CONCATENATE(E96,"-F-P-N")</f>
        <v>95738179-F-P-N</v>
      </c>
      <c r="N96" t="str">
        <f>$H$2</f>
        <v>F - 762 x 1016</v>
      </c>
      <c r="O96" t="str">
        <f>$C$3</f>
        <v>Photographic Paper</v>
      </c>
      <c r="P96" t="str">
        <f>$D$3</f>
        <v>None</v>
      </c>
      <c r="Q96">
        <f>$H$3</f>
        <v>1410</v>
      </c>
      <c r="R96">
        <f t="shared" ref="R96" si="109">ROUND((944*$N$2),0)</f>
        <v>1001</v>
      </c>
      <c r="S96">
        <f t="shared" ref="S96" si="110">ROUND((590*$N$2),0)</f>
        <v>625</v>
      </c>
      <c r="T96" t="s">
        <v>32</v>
      </c>
    </row>
    <row r="97" spans="1:20" x14ac:dyDescent="0.25">
      <c r="A97" t="s">
        <v>15</v>
      </c>
      <c r="B97" t="s">
        <v>208</v>
      </c>
      <c r="C97">
        <v>1</v>
      </c>
      <c r="D97" t="s">
        <v>50</v>
      </c>
      <c r="E97" s="1">
        <v>95738179</v>
      </c>
      <c r="H97" t="s">
        <v>16</v>
      </c>
      <c r="I97" t="s">
        <v>17</v>
      </c>
      <c r="J97" t="s">
        <v>18</v>
      </c>
      <c r="K97" t="s">
        <v>19</v>
      </c>
      <c r="L97" t="s">
        <v>207</v>
      </c>
      <c r="M97" t="str">
        <f>CONCATENATE(E97,"-F-C-N")</f>
        <v>95738179-F-C-N</v>
      </c>
      <c r="N97" t="str">
        <f>$H$2</f>
        <v>F - 762 x 1016</v>
      </c>
      <c r="O97" t="str">
        <f>$C$15</f>
        <v>Canvas</v>
      </c>
      <c r="P97" t="str">
        <f>$D$15</f>
        <v>None</v>
      </c>
      <c r="Q97">
        <f>$H$15</f>
        <v>1865.6000000000001</v>
      </c>
      <c r="R97">
        <f t="shared" ref="R97" si="111">ROUND((1200*$N$2),0)</f>
        <v>1272</v>
      </c>
      <c r="S97">
        <f t="shared" ref="S97" si="112">ROUND((800*$N$2),0)</f>
        <v>848</v>
      </c>
      <c r="T97" t="s">
        <v>32</v>
      </c>
    </row>
    <row r="98" spans="1:20" x14ac:dyDescent="0.25">
      <c r="A98" t="s">
        <v>15</v>
      </c>
      <c r="B98" t="s">
        <v>208</v>
      </c>
      <c r="C98">
        <v>1</v>
      </c>
      <c r="D98" t="s">
        <v>50</v>
      </c>
      <c r="E98" s="1">
        <v>95738179</v>
      </c>
      <c r="H98" t="s">
        <v>16</v>
      </c>
      <c r="I98" t="s">
        <v>17</v>
      </c>
      <c r="J98" t="s">
        <v>18</v>
      </c>
      <c r="K98" t="s">
        <v>19</v>
      </c>
      <c r="L98" t="s">
        <v>207</v>
      </c>
      <c r="M98" t="str">
        <f>CONCATENATE(E98,"-F-P-W")</f>
        <v>95738179-F-P-W</v>
      </c>
      <c r="N98" t="str">
        <f>$H$2</f>
        <v>F - 762 x 1016</v>
      </c>
      <c r="O98" t="str">
        <f>$C$3</f>
        <v>Photographic Paper</v>
      </c>
      <c r="P98" t="str">
        <f>$D$4</f>
        <v>White</v>
      </c>
      <c r="Q98">
        <f>$H$4</f>
        <v>2387</v>
      </c>
      <c r="R98">
        <f t="shared" ref="R98" si="113">ROUND((1510*$N$2),0)</f>
        <v>1601</v>
      </c>
      <c r="S98">
        <f t="shared" ref="S98" si="114">ROUND((1150*$N$2),0)</f>
        <v>1219</v>
      </c>
      <c r="T98" t="s">
        <v>32</v>
      </c>
    </row>
    <row r="99" spans="1:20" x14ac:dyDescent="0.25">
      <c r="A99" t="s">
        <v>15</v>
      </c>
      <c r="B99" t="s">
        <v>208</v>
      </c>
      <c r="C99">
        <v>1</v>
      </c>
      <c r="D99" t="s">
        <v>50</v>
      </c>
      <c r="E99" s="1">
        <v>95738179</v>
      </c>
      <c r="H99" t="s">
        <v>16</v>
      </c>
      <c r="I99" t="s">
        <v>17</v>
      </c>
      <c r="J99" t="s">
        <v>18</v>
      </c>
      <c r="K99" t="s">
        <v>19</v>
      </c>
      <c r="L99" t="s">
        <v>207</v>
      </c>
      <c r="M99" t="str">
        <f>CONCATENATE(E99,"-F-C-W")</f>
        <v>95738179-F-C-W</v>
      </c>
      <c r="N99" t="str">
        <f>$H$2</f>
        <v>F - 762 x 1016</v>
      </c>
      <c r="O99" t="str">
        <f>$C$15</f>
        <v>Canvas</v>
      </c>
      <c r="P99" t="str">
        <f>$D$16</f>
        <v xml:space="preserve">White </v>
      </c>
      <c r="Q99">
        <f>$H$16</f>
        <v>2565.2000000000003</v>
      </c>
      <c r="R99">
        <f t="shared" ref="R99" si="115">ROUND((1760*$N$2),0)</f>
        <v>1866</v>
      </c>
      <c r="S99">
        <f t="shared" ref="S99" si="116">ROUND((1100*$N$2),0)</f>
        <v>1166</v>
      </c>
      <c r="T99" t="s">
        <v>32</v>
      </c>
    </row>
    <row r="100" spans="1:20" x14ac:dyDescent="0.25">
      <c r="A100" t="s">
        <v>15</v>
      </c>
      <c r="B100" t="s">
        <v>208</v>
      </c>
      <c r="C100">
        <v>1</v>
      </c>
      <c r="D100" t="s">
        <v>50</v>
      </c>
      <c r="E100" s="1">
        <v>95738179</v>
      </c>
      <c r="H100" t="s">
        <v>16</v>
      </c>
      <c r="I100" t="s">
        <v>17</v>
      </c>
      <c r="J100" t="s">
        <v>18</v>
      </c>
      <c r="K100" t="s">
        <v>19</v>
      </c>
      <c r="L100" t="s">
        <v>207</v>
      </c>
      <c r="M100" t="str">
        <f>CONCATENATE(E100,"-G-P-N")</f>
        <v>95738179-G-P-N</v>
      </c>
      <c r="N100" t="str">
        <f>$I$2</f>
        <v>G - 1016 x 1525</v>
      </c>
      <c r="O100" t="str">
        <f>$C$3</f>
        <v>Photographic Paper</v>
      </c>
      <c r="P100" t="str">
        <f>$D$3</f>
        <v>None</v>
      </c>
      <c r="Q100">
        <f>$I$3</f>
        <v>1763</v>
      </c>
      <c r="R100">
        <f t="shared" ref="R100" si="117">ROUND((1180*$N$2),0)</f>
        <v>1251</v>
      </c>
      <c r="S100">
        <f t="shared" ref="S100" si="118">ROUND((735*$N$2),0)</f>
        <v>779</v>
      </c>
      <c r="T100" t="s">
        <v>32</v>
      </c>
    </row>
    <row r="101" spans="1:20" x14ac:dyDescent="0.25">
      <c r="A101" t="s">
        <v>15</v>
      </c>
      <c r="B101" t="s">
        <v>208</v>
      </c>
      <c r="C101">
        <v>1</v>
      </c>
      <c r="D101" t="s">
        <v>50</v>
      </c>
      <c r="E101" s="1">
        <v>95738179</v>
      </c>
      <c r="H101" t="s">
        <v>16</v>
      </c>
      <c r="I101" t="s">
        <v>17</v>
      </c>
      <c r="J101" t="s">
        <v>18</v>
      </c>
      <c r="K101" t="s">
        <v>19</v>
      </c>
      <c r="L101" t="s">
        <v>207</v>
      </c>
      <c r="M101" t="str">
        <f>CONCATENATE(E101,"-G-C-N")</f>
        <v>95738179-G-C-N</v>
      </c>
      <c r="N101" t="str">
        <f>$I$2</f>
        <v>G - 1016 x 1525</v>
      </c>
      <c r="O101" t="str">
        <f>$C$15</f>
        <v>Canvas</v>
      </c>
      <c r="P101" t="str">
        <f>$D$15</f>
        <v>None</v>
      </c>
      <c r="Q101">
        <f>$I$15</f>
        <v>1982.2</v>
      </c>
      <c r="R101">
        <f t="shared" ref="R101" si="119">ROUND((1275*$N$2),0)</f>
        <v>1352</v>
      </c>
      <c r="S101">
        <f t="shared" ref="S101" si="120">ROUND((850*$N$2),0)</f>
        <v>901</v>
      </c>
      <c r="T101" t="s">
        <v>32</v>
      </c>
    </row>
    <row r="102" spans="1:20" x14ac:dyDescent="0.25">
      <c r="A102" t="s">
        <v>15</v>
      </c>
      <c r="B102" t="s">
        <v>208</v>
      </c>
      <c r="C102">
        <v>1</v>
      </c>
      <c r="D102" t="s">
        <v>50</v>
      </c>
      <c r="E102" s="1">
        <v>95738179</v>
      </c>
      <c r="H102" t="s">
        <v>16</v>
      </c>
      <c r="I102" t="s">
        <v>17</v>
      </c>
      <c r="J102" t="s">
        <v>18</v>
      </c>
      <c r="K102" t="s">
        <v>19</v>
      </c>
      <c r="L102" t="s">
        <v>207</v>
      </c>
      <c r="M102" t="str">
        <f>CONCATENATE(E102,"-G-P-W")</f>
        <v>95738179-G-P-W</v>
      </c>
      <c r="N102" t="str">
        <f>$I$2</f>
        <v>G - 1016 x 1525</v>
      </c>
      <c r="O102" t="str">
        <f>$C$3</f>
        <v>Photographic Paper</v>
      </c>
      <c r="P102" t="str">
        <f>$D$4</f>
        <v>White</v>
      </c>
      <c r="Q102">
        <f>$I$4</f>
        <v>3200</v>
      </c>
      <c r="R102">
        <f t="shared" ref="R102:R103" si="121">ROUND((2000*$N$2),0)</f>
        <v>2120</v>
      </c>
      <c r="S102">
        <f t="shared" ref="S102" si="122">ROUND((1535*$N$2),0)</f>
        <v>1627</v>
      </c>
      <c r="T102" t="s">
        <v>32</v>
      </c>
    </row>
    <row r="103" spans="1:20" x14ac:dyDescent="0.25">
      <c r="A103" t="s">
        <v>15</v>
      </c>
      <c r="B103" t="s">
        <v>208</v>
      </c>
      <c r="C103">
        <v>1</v>
      </c>
      <c r="D103" t="s">
        <v>50</v>
      </c>
      <c r="E103" s="1">
        <v>95738179</v>
      </c>
      <c r="H103" t="s">
        <v>16</v>
      </c>
      <c r="I103" t="s">
        <v>17</v>
      </c>
      <c r="J103" t="s">
        <v>18</v>
      </c>
      <c r="K103" t="s">
        <v>19</v>
      </c>
      <c r="L103" t="s">
        <v>207</v>
      </c>
      <c r="M103" t="str">
        <f>CONCATENATE(E103,"-G-C-W")</f>
        <v>95738179-G-C-W</v>
      </c>
      <c r="N103" t="str">
        <f>$I$2</f>
        <v>G - 1016 x 1525</v>
      </c>
      <c r="O103" t="str">
        <f>$C$15</f>
        <v>Canvas</v>
      </c>
      <c r="P103" t="str">
        <f>$D$16</f>
        <v xml:space="preserve">White </v>
      </c>
      <c r="Q103">
        <f>$I$16</f>
        <v>2915</v>
      </c>
      <c r="R103">
        <f t="shared" si="121"/>
        <v>2120</v>
      </c>
      <c r="S103">
        <f t="shared" ref="S103" si="123">ROUND((1250*$N$2),0)</f>
        <v>1325</v>
      </c>
      <c r="T103" t="s">
        <v>32</v>
      </c>
    </row>
    <row r="104" spans="1:20" x14ac:dyDescent="0.25">
      <c r="A104" t="s">
        <v>15</v>
      </c>
      <c r="B104" t="s">
        <v>208</v>
      </c>
      <c r="C104">
        <v>1</v>
      </c>
      <c r="D104" t="s">
        <v>51</v>
      </c>
      <c r="E104" s="1">
        <v>95720181</v>
      </c>
      <c r="H104" t="s">
        <v>16</v>
      </c>
      <c r="I104" t="s">
        <v>17</v>
      </c>
      <c r="J104" t="s">
        <v>18</v>
      </c>
      <c r="K104" t="s">
        <v>19</v>
      </c>
      <c r="L104" t="s">
        <v>207</v>
      </c>
      <c r="M104" t="str">
        <f>CONCATENATE(E104,"-C-P-N")</f>
        <v>95720181-C-P-N</v>
      </c>
      <c r="N104" t="str">
        <f>$E$2</f>
        <v>C - 406 x 508</v>
      </c>
      <c r="O104" t="str">
        <f>$C$3</f>
        <v>Photographic Paper</v>
      </c>
      <c r="P104" t="str">
        <f>$D$3</f>
        <v>None</v>
      </c>
      <c r="Q104">
        <f>$E$3</f>
        <v>553</v>
      </c>
      <c r="R104">
        <f t="shared" ref="R104" si="124">ROUND((360*$N$2),0)</f>
        <v>382</v>
      </c>
      <c r="S104">
        <f t="shared" ref="S104" si="125">ROUND((230*$N$2),0)</f>
        <v>244</v>
      </c>
      <c r="T104" t="s">
        <v>32</v>
      </c>
    </row>
    <row r="105" spans="1:20" x14ac:dyDescent="0.25">
      <c r="A105" t="s">
        <v>15</v>
      </c>
      <c r="B105" t="s">
        <v>208</v>
      </c>
      <c r="C105">
        <v>1</v>
      </c>
      <c r="D105" t="s">
        <v>51</v>
      </c>
      <c r="E105" s="1">
        <v>95720181</v>
      </c>
      <c r="H105" t="s">
        <v>16</v>
      </c>
      <c r="I105" t="s">
        <v>17</v>
      </c>
      <c r="J105" t="s">
        <v>18</v>
      </c>
      <c r="K105" t="s">
        <v>19</v>
      </c>
      <c r="L105" t="s">
        <v>207</v>
      </c>
      <c r="M105" t="str">
        <f>CONCATENATE(E105,"-C-P-W")</f>
        <v>95720181-C-P-W</v>
      </c>
      <c r="N105" t="str">
        <f>$E$2</f>
        <v>C - 406 x 508</v>
      </c>
      <c r="O105" t="str">
        <f>$C$3</f>
        <v>Photographic Paper</v>
      </c>
      <c r="P105" t="str">
        <f>$D$4</f>
        <v>White</v>
      </c>
      <c r="Q105">
        <f>$E$4</f>
        <v>1052</v>
      </c>
      <c r="R105">
        <f t="shared" ref="R105" si="126">ROUND((704*$N$2),0)</f>
        <v>746</v>
      </c>
      <c r="S105">
        <f t="shared" ref="S105" si="127">ROUND((440*$N$2),0)</f>
        <v>466</v>
      </c>
      <c r="T105" t="s">
        <v>32</v>
      </c>
    </row>
    <row r="106" spans="1:20" ht="15.75" customHeight="1" x14ac:dyDescent="0.25">
      <c r="A106" t="s">
        <v>15</v>
      </c>
      <c r="B106" t="s">
        <v>208</v>
      </c>
      <c r="C106">
        <v>1</v>
      </c>
      <c r="D106" t="s">
        <v>51</v>
      </c>
      <c r="E106" s="1">
        <v>95720181</v>
      </c>
      <c r="H106" t="s">
        <v>16</v>
      </c>
      <c r="I106" t="s">
        <v>17</v>
      </c>
      <c r="J106" t="s">
        <v>18</v>
      </c>
      <c r="K106" t="s">
        <v>19</v>
      </c>
      <c r="L106" t="s">
        <v>207</v>
      </c>
      <c r="M106" t="str">
        <f>CONCATENATE(E106,"-D-P-N")</f>
        <v>95720181-D-P-N</v>
      </c>
      <c r="N106" t="str">
        <f>$F$2</f>
        <v>D - 508 x 610</v>
      </c>
      <c r="O106" t="str">
        <f>$C$3</f>
        <v>Photographic Paper</v>
      </c>
      <c r="P106" t="str">
        <f>$D$3</f>
        <v>None</v>
      </c>
      <c r="Q106">
        <f>$F$3</f>
        <v>646</v>
      </c>
      <c r="R106">
        <f t="shared" ref="R106" si="128">ROUND((432*$N$2),0)</f>
        <v>458</v>
      </c>
      <c r="S106">
        <f t="shared" ref="S106" si="129">ROUND((270*$N$2),0)</f>
        <v>286</v>
      </c>
      <c r="T106" t="s">
        <v>32</v>
      </c>
    </row>
    <row r="107" spans="1:20" ht="15.75" customHeight="1" x14ac:dyDescent="0.25">
      <c r="A107" t="s">
        <v>15</v>
      </c>
      <c r="B107" t="s">
        <v>208</v>
      </c>
      <c r="C107">
        <v>1</v>
      </c>
      <c r="D107" t="s">
        <v>51</v>
      </c>
      <c r="E107" s="1">
        <v>95720181</v>
      </c>
      <c r="H107" t="s">
        <v>16</v>
      </c>
      <c r="I107" t="s">
        <v>17</v>
      </c>
      <c r="J107" t="s">
        <v>18</v>
      </c>
      <c r="K107" t="s">
        <v>19</v>
      </c>
      <c r="L107" t="s">
        <v>207</v>
      </c>
      <c r="M107" t="str">
        <f>CONCATENATE(E107,"-D-P-W")</f>
        <v>95720181-D-P-W</v>
      </c>
      <c r="N107" t="str">
        <f>$F$2</f>
        <v>D - 508 x 610</v>
      </c>
      <c r="O107" t="str">
        <f>$C$3</f>
        <v>Photographic Paper</v>
      </c>
      <c r="P107" t="str">
        <f>$D$4</f>
        <v>White</v>
      </c>
      <c r="Q107">
        <f>$F$4</f>
        <v>1313</v>
      </c>
      <c r="R107">
        <f t="shared" ref="R107" si="130">ROUND((880*$N$2),0)</f>
        <v>933</v>
      </c>
      <c r="S107">
        <f t="shared" ref="S107" si="131">ROUND((560*$N$2),0)</f>
        <v>594</v>
      </c>
      <c r="T107" t="s">
        <v>32</v>
      </c>
    </row>
    <row r="108" spans="1:20" x14ac:dyDescent="0.25">
      <c r="A108" t="s">
        <v>15</v>
      </c>
      <c r="B108" t="s">
        <v>208</v>
      </c>
      <c r="C108">
        <v>1</v>
      </c>
      <c r="D108" t="s">
        <v>51</v>
      </c>
      <c r="E108" s="1">
        <v>95720181</v>
      </c>
      <c r="H108" t="s">
        <v>16</v>
      </c>
      <c r="I108" t="s">
        <v>17</v>
      </c>
      <c r="J108" t="s">
        <v>18</v>
      </c>
      <c r="K108" t="s">
        <v>19</v>
      </c>
      <c r="L108" t="s">
        <v>207</v>
      </c>
      <c r="M108" t="str">
        <f>CONCATENATE(E108,"-E-P-N")</f>
        <v>95720181-E-P-N</v>
      </c>
      <c r="N108" t="str">
        <f>$G$2</f>
        <v>E - 508 x 762</v>
      </c>
      <c r="O108" t="str">
        <f>$C$3</f>
        <v>Photographic Paper</v>
      </c>
      <c r="P108" t="str">
        <f>$D$3</f>
        <v>None</v>
      </c>
      <c r="Q108">
        <f>$G$3</f>
        <v>825</v>
      </c>
      <c r="R108">
        <f t="shared" ref="R108" si="132">ROUND((552*$N$2),0)</f>
        <v>585</v>
      </c>
      <c r="S108">
        <f t="shared" ref="S108" si="133">ROUND((345*$N$2),0)</f>
        <v>366</v>
      </c>
      <c r="T108" t="s">
        <v>32</v>
      </c>
    </row>
    <row r="109" spans="1:20" x14ac:dyDescent="0.25">
      <c r="A109" t="s">
        <v>15</v>
      </c>
      <c r="B109" t="s">
        <v>208</v>
      </c>
      <c r="C109">
        <v>1</v>
      </c>
      <c r="D109" t="s">
        <v>51</v>
      </c>
      <c r="E109" s="1">
        <v>95720181</v>
      </c>
      <c r="H109" t="s">
        <v>16</v>
      </c>
      <c r="I109" t="s">
        <v>17</v>
      </c>
      <c r="J109" t="s">
        <v>18</v>
      </c>
      <c r="K109" t="s">
        <v>19</v>
      </c>
      <c r="L109" t="s">
        <v>207</v>
      </c>
      <c r="M109" t="str">
        <f>CONCATENATE(E109,"-E-C-N")</f>
        <v>95720181-E-C-N</v>
      </c>
      <c r="N109" t="str">
        <f>$G$2</f>
        <v>E - 508 x 762</v>
      </c>
      <c r="O109" t="str">
        <f>$C$15</f>
        <v>Canvas</v>
      </c>
      <c r="P109" t="str">
        <f>$D$15</f>
        <v>None</v>
      </c>
      <c r="Q109">
        <f>$G$15</f>
        <v>1324</v>
      </c>
      <c r="R109">
        <f t="shared" ref="R109" si="134">ROUND((832*$N$2),0)</f>
        <v>882</v>
      </c>
      <c r="S109">
        <f t="shared" ref="S109" si="135">ROUND((550*$N$2),0)</f>
        <v>583</v>
      </c>
      <c r="T109" t="s">
        <v>32</v>
      </c>
    </row>
    <row r="110" spans="1:20" x14ac:dyDescent="0.25">
      <c r="A110" t="s">
        <v>15</v>
      </c>
      <c r="B110" t="s">
        <v>208</v>
      </c>
      <c r="C110">
        <v>1</v>
      </c>
      <c r="D110" t="s">
        <v>51</v>
      </c>
      <c r="E110" s="1">
        <v>95720181</v>
      </c>
      <c r="H110" t="s">
        <v>16</v>
      </c>
      <c r="I110" t="s">
        <v>17</v>
      </c>
      <c r="J110" t="s">
        <v>18</v>
      </c>
      <c r="K110" t="s">
        <v>19</v>
      </c>
      <c r="L110" t="s">
        <v>207</v>
      </c>
      <c r="M110" t="str">
        <f>CONCATENATE(E110,"-E-P-W")</f>
        <v>95720181-E-P-W</v>
      </c>
      <c r="N110" t="str">
        <f>$G$2</f>
        <v>E - 508 x 762</v>
      </c>
      <c r="O110" t="str">
        <f>$C$3</f>
        <v>Photographic Paper</v>
      </c>
      <c r="P110" t="str">
        <f>$D$4</f>
        <v>White</v>
      </c>
      <c r="Q110">
        <f>$G$4</f>
        <v>1660</v>
      </c>
      <c r="R110">
        <f t="shared" ref="R110" si="136">ROUND((1112*$N$2),0)</f>
        <v>1179</v>
      </c>
      <c r="S110">
        <f t="shared" ref="S110" si="137">ROUND((760*$N$2),0)</f>
        <v>806</v>
      </c>
      <c r="T110" t="s">
        <v>32</v>
      </c>
    </row>
    <row r="111" spans="1:20" x14ac:dyDescent="0.25">
      <c r="A111" t="s">
        <v>15</v>
      </c>
      <c r="B111" t="s">
        <v>208</v>
      </c>
      <c r="C111">
        <v>1</v>
      </c>
      <c r="D111" t="s">
        <v>51</v>
      </c>
      <c r="E111" s="1">
        <v>95720181</v>
      </c>
      <c r="H111" t="s">
        <v>16</v>
      </c>
      <c r="I111" t="s">
        <v>17</v>
      </c>
      <c r="J111" t="s">
        <v>18</v>
      </c>
      <c r="K111" t="s">
        <v>19</v>
      </c>
      <c r="L111" t="s">
        <v>207</v>
      </c>
      <c r="M111" t="str">
        <f>CONCATENATE(E111,"-E-C-W")</f>
        <v>95720181-E-C-W</v>
      </c>
      <c r="N111" t="str">
        <f>$G$2</f>
        <v>E - 508 x 762</v>
      </c>
      <c r="O111" t="str">
        <f>$C$15</f>
        <v>Canvas</v>
      </c>
      <c r="P111" t="str">
        <f>$D$16</f>
        <v xml:space="preserve">White </v>
      </c>
      <c r="Q111">
        <f>$G$16</f>
        <v>1964</v>
      </c>
      <c r="R111" s="2">
        <f t="shared" ref="R111" si="138">ROUND((1320*$N$2),0)</f>
        <v>1399</v>
      </c>
      <c r="S111">
        <f t="shared" ref="S111" si="139">ROUND((825*$N$2),0)</f>
        <v>875</v>
      </c>
      <c r="T111" t="s">
        <v>32</v>
      </c>
    </row>
    <row r="112" spans="1:20" x14ac:dyDescent="0.25">
      <c r="A112" t="s">
        <v>15</v>
      </c>
      <c r="B112" t="s">
        <v>208</v>
      </c>
      <c r="C112">
        <v>1</v>
      </c>
      <c r="D112" t="s">
        <v>51</v>
      </c>
      <c r="E112" s="1">
        <v>95720181</v>
      </c>
      <c r="H112" t="s">
        <v>16</v>
      </c>
      <c r="I112" t="s">
        <v>17</v>
      </c>
      <c r="J112" t="s">
        <v>18</v>
      </c>
      <c r="K112" t="s">
        <v>19</v>
      </c>
      <c r="L112" t="s">
        <v>207</v>
      </c>
      <c r="M112" t="str">
        <f>CONCATENATE(E112,"-F-P-N")</f>
        <v>95720181-F-P-N</v>
      </c>
      <c r="N112" t="str">
        <f>$H$2</f>
        <v>F - 762 x 1016</v>
      </c>
      <c r="O112" t="str">
        <f>$C$3</f>
        <v>Photographic Paper</v>
      </c>
      <c r="P112" t="str">
        <f>$D$3</f>
        <v>None</v>
      </c>
      <c r="Q112">
        <f>$H$3</f>
        <v>1410</v>
      </c>
      <c r="R112">
        <f t="shared" ref="R112" si="140">ROUND((944*$N$2),0)</f>
        <v>1001</v>
      </c>
      <c r="S112">
        <f t="shared" ref="S112" si="141">ROUND((590*$N$2),0)</f>
        <v>625</v>
      </c>
      <c r="T112" t="s">
        <v>32</v>
      </c>
    </row>
    <row r="113" spans="1:20" x14ac:dyDescent="0.25">
      <c r="A113" t="s">
        <v>15</v>
      </c>
      <c r="B113" t="s">
        <v>208</v>
      </c>
      <c r="C113">
        <v>1</v>
      </c>
      <c r="D113" t="s">
        <v>51</v>
      </c>
      <c r="E113" s="1">
        <v>95720181</v>
      </c>
      <c r="H113" t="s">
        <v>16</v>
      </c>
      <c r="I113" t="s">
        <v>17</v>
      </c>
      <c r="J113" t="s">
        <v>18</v>
      </c>
      <c r="K113" t="s">
        <v>19</v>
      </c>
      <c r="L113" t="s">
        <v>207</v>
      </c>
      <c r="M113" t="str">
        <f>CONCATENATE(E113,"-F-C-N")</f>
        <v>95720181-F-C-N</v>
      </c>
      <c r="N113" t="str">
        <f>$H$2</f>
        <v>F - 762 x 1016</v>
      </c>
      <c r="O113" t="str">
        <f>$C$15</f>
        <v>Canvas</v>
      </c>
      <c r="P113" t="str">
        <f>$D$15</f>
        <v>None</v>
      </c>
      <c r="Q113">
        <f>$H$15</f>
        <v>1865.6000000000001</v>
      </c>
      <c r="R113">
        <f t="shared" ref="R113" si="142">ROUND((1200*$N$2),0)</f>
        <v>1272</v>
      </c>
      <c r="S113">
        <f t="shared" ref="S113" si="143">ROUND((800*$N$2),0)</f>
        <v>848</v>
      </c>
      <c r="T113" t="s">
        <v>32</v>
      </c>
    </row>
    <row r="114" spans="1:20" x14ac:dyDescent="0.25">
      <c r="A114" t="s">
        <v>15</v>
      </c>
      <c r="B114" t="s">
        <v>208</v>
      </c>
      <c r="C114">
        <v>1</v>
      </c>
      <c r="D114" t="s">
        <v>51</v>
      </c>
      <c r="E114" s="1">
        <v>95720181</v>
      </c>
      <c r="H114" t="s">
        <v>16</v>
      </c>
      <c r="I114" t="s">
        <v>17</v>
      </c>
      <c r="J114" t="s">
        <v>18</v>
      </c>
      <c r="K114" t="s">
        <v>19</v>
      </c>
      <c r="L114" t="s">
        <v>207</v>
      </c>
      <c r="M114" t="str">
        <f>CONCATENATE(E114,"-F-P-W")</f>
        <v>95720181-F-P-W</v>
      </c>
      <c r="N114" t="str">
        <f>$H$2</f>
        <v>F - 762 x 1016</v>
      </c>
      <c r="O114" t="str">
        <f>$C$3</f>
        <v>Photographic Paper</v>
      </c>
      <c r="P114" t="str">
        <f>$D$4</f>
        <v>White</v>
      </c>
      <c r="Q114">
        <f>$H$4</f>
        <v>2387</v>
      </c>
      <c r="R114">
        <f t="shared" ref="R114" si="144">ROUND((1510*$N$2),0)</f>
        <v>1601</v>
      </c>
      <c r="S114">
        <f t="shared" ref="S114" si="145">ROUND((1150*$N$2),0)</f>
        <v>1219</v>
      </c>
      <c r="T114" t="s">
        <v>32</v>
      </c>
    </row>
    <row r="115" spans="1:20" x14ac:dyDescent="0.25">
      <c r="A115" t="s">
        <v>15</v>
      </c>
      <c r="B115" t="s">
        <v>208</v>
      </c>
      <c r="C115">
        <v>1</v>
      </c>
      <c r="D115" t="s">
        <v>51</v>
      </c>
      <c r="E115" s="1">
        <v>95720181</v>
      </c>
      <c r="H115" t="s">
        <v>16</v>
      </c>
      <c r="I115" t="s">
        <v>17</v>
      </c>
      <c r="J115" t="s">
        <v>18</v>
      </c>
      <c r="K115" t="s">
        <v>19</v>
      </c>
      <c r="L115" t="s">
        <v>207</v>
      </c>
      <c r="M115" t="str">
        <f>CONCATENATE(E115,"-F-C-W")</f>
        <v>95720181-F-C-W</v>
      </c>
      <c r="N115" t="str">
        <f>$H$2</f>
        <v>F - 762 x 1016</v>
      </c>
      <c r="O115" t="str">
        <f>$C$15</f>
        <v>Canvas</v>
      </c>
      <c r="P115" t="str">
        <f>$D$16</f>
        <v xml:space="preserve">White </v>
      </c>
      <c r="Q115">
        <f>$H$16</f>
        <v>2565.2000000000003</v>
      </c>
      <c r="R115">
        <f t="shared" ref="R115" si="146">ROUND((1760*$N$2),0)</f>
        <v>1866</v>
      </c>
      <c r="S115">
        <f t="shared" ref="S115" si="147">ROUND((1100*$N$2),0)</f>
        <v>1166</v>
      </c>
      <c r="T115" t="s">
        <v>32</v>
      </c>
    </row>
    <row r="116" spans="1:20" x14ac:dyDescent="0.25">
      <c r="A116" t="s">
        <v>15</v>
      </c>
      <c r="B116" t="s">
        <v>208</v>
      </c>
      <c r="C116">
        <v>1</v>
      </c>
      <c r="D116" t="s">
        <v>51</v>
      </c>
      <c r="E116" s="1">
        <v>95720181</v>
      </c>
      <c r="H116" t="s">
        <v>16</v>
      </c>
      <c r="I116" t="s">
        <v>17</v>
      </c>
      <c r="J116" t="s">
        <v>18</v>
      </c>
      <c r="K116" t="s">
        <v>19</v>
      </c>
      <c r="L116" t="s">
        <v>207</v>
      </c>
      <c r="M116" t="str">
        <f>CONCATENATE(E116,"-G-P-N")</f>
        <v>95720181-G-P-N</v>
      </c>
      <c r="N116" t="str">
        <f>$I$2</f>
        <v>G - 1016 x 1525</v>
      </c>
      <c r="O116" t="str">
        <f>$C$3</f>
        <v>Photographic Paper</v>
      </c>
      <c r="P116" t="str">
        <f>$D$3</f>
        <v>None</v>
      </c>
      <c r="Q116">
        <f>$I$3</f>
        <v>1763</v>
      </c>
      <c r="R116">
        <f t="shared" ref="R116" si="148">ROUND((1180*$N$2),0)</f>
        <v>1251</v>
      </c>
      <c r="S116">
        <f t="shared" ref="S116" si="149">ROUND((735*$N$2),0)</f>
        <v>779</v>
      </c>
      <c r="T116" t="s">
        <v>32</v>
      </c>
    </row>
    <row r="117" spans="1:20" x14ac:dyDescent="0.25">
      <c r="A117" t="s">
        <v>15</v>
      </c>
      <c r="B117" t="s">
        <v>208</v>
      </c>
      <c r="C117">
        <v>1</v>
      </c>
      <c r="D117" t="s">
        <v>51</v>
      </c>
      <c r="E117" s="1">
        <v>95720181</v>
      </c>
      <c r="H117" t="s">
        <v>16</v>
      </c>
      <c r="I117" t="s">
        <v>17</v>
      </c>
      <c r="J117" t="s">
        <v>18</v>
      </c>
      <c r="K117" t="s">
        <v>19</v>
      </c>
      <c r="L117" t="s">
        <v>207</v>
      </c>
      <c r="M117" t="str">
        <f>CONCATENATE(E117,"-G-C-N")</f>
        <v>95720181-G-C-N</v>
      </c>
      <c r="N117" t="str">
        <f>$I$2</f>
        <v>G - 1016 x 1525</v>
      </c>
      <c r="O117" t="str">
        <f>$C$15</f>
        <v>Canvas</v>
      </c>
      <c r="P117" t="str">
        <f>$D$15</f>
        <v>None</v>
      </c>
      <c r="Q117">
        <f>$I$15</f>
        <v>1982.2</v>
      </c>
      <c r="R117">
        <f t="shared" ref="R117" si="150">ROUND((1275*$N$2),0)</f>
        <v>1352</v>
      </c>
      <c r="S117">
        <f t="shared" ref="S117" si="151">ROUND((850*$N$2),0)</f>
        <v>901</v>
      </c>
      <c r="T117" t="s">
        <v>32</v>
      </c>
    </row>
    <row r="118" spans="1:20" x14ac:dyDescent="0.25">
      <c r="A118" t="s">
        <v>15</v>
      </c>
      <c r="B118" t="s">
        <v>208</v>
      </c>
      <c r="C118">
        <v>1</v>
      </c>
      <c r="D118" t="s">
        <v>51</v>
      </c>
      <c r="E118" s="1">
        <v>95720181</v>
      </c>
      <c r="H118" t="s">
        <v>16</v>
      </c>
      <c r="I118" t="s">
        <v>17</v>
      </c>
      <c r="J118" t="s">
        <v>18</v>
      </c>
      <c r="K118" t="s">
        <v>19</v>
      </c>
      <c r="L118" t="s">
        <v>207</v>
      </c>
      <c r="M118" t="str">
        <f>CONCATENATE(E118,"-G-P-W")</f>
        <v>95720181-G-P-W</v>
      </c>
      <c r="N118" t="str">
        <f>$I$2</f>
        <v>G - 1016 x 1525</v>
      </c>
      <c r="O118" t="str">
        <f>$C$3</f>
        <v>Photographic Paper</v>
      </c>
      <c r="P118" t="str">
        <f>$D$4</f>
        <v>White</v>
      </c>
      <c r="Q118">
        <f>$I$4</f>
        <v>3200</v>
      </c>
      <c r="R118">
        <f t="shared" ref="R118:R119" si="152">ROUND((2000*$N$2),0)</f>
        <v>2120</v>
      </c>
      <c r="S118">
        <f t="shared" ref="S118" si="153">ROUND((1535*$N$2),0)</f>
        <v>1627</v>
      </c>
      <c r="T118" t="s">
        <v>32</v>
      </c>
    </row>
    <row r="119" spans="1:20" x14ac:dyDescent="0.25">
      <c r="A119" t="s">
        <v>15</v>
      </c>
      <c r="B119" t="s">
        <v>208</v>
      </c>
      <c r="C119">
        <v>1</v>
      </c>
      <c r="D119" t="s">
        <v>51</v>
      </c>
      <c r="E119" s="1">
        <v>95720181</v>
      </c>
      <c r="H119" t="s">
        <v>16</v>
      </c>
      <c r="I119" t="s">
        <v>17</v>
      </c>
      <c r="J119" t="s">
        <v>18</v>
      </c>
      <c r="K119" t="s">
        <v>19</v>
      </c>
      <c r="L119" t="s">
        <v>207</v>
      </c>
      <c r="M119" t="str">
        <f>CONCATENATE(E119,"-G-C-W")</f>
        <v>95720181-G-C-W</v>
      </c>
      <c r="N119" t="str">
        <f>$I$2</f>
        <v>G - 1016 x 1525</v>
      </c>
      <c r="O119" t="str">
        <f>$C$15</f>
        <v>Canvas</v>
      </c>
      <c r="P119" t="str">
        <f>$D$16</f>
        <v xml:space="preserve">White </v>
      </c>
      <c r="Q119">
        <f>$I$16</f>
        <v>2915</v>
      </c>
      <c r="R119">
        <f t="shared" si="152"/>
        <v>2120</v>
      </c>
      <c r="S119">
        <f t="shared" ref="S119" si="154">ROUND((1250*$N$2),0)</f>
        <v>1325</v>
      </c>
      <c r="T119" t="s">
        <v>32</v>
      </c>
    </row>
    <row r="120" spans="1:20" x14ac:dyDescent="0.25">
      <c r="A120" t="s">
        <v>15</v>
      </c>
      <c r="B120" t="s">
        <v>208</v>
      </c>
      <c r="C120">
        <v>1</v>
      </c>
      <c r="D120" t="s">
        <v>52</v>
      </c>
      <c r="E120" s="1">
        <v>114211583</v>
      </c>
      <c r="H120" t="s">
        <v>16</v>
      </c>
      <c r="I120" t="s">
        <v>17</v>
      </c>
      <c r="J120" t="s">
        <v>18</v>
      </c>
      <c r="K120" t="s">
        <v>19</v>
      </c>
      <c r="L120" t="s">
        <v>207</v>
      </c>
      <c r="M120" t="str">
        <f>CONCATENATE(E120,"-C-P-N")</f>
        <v>114211583-C-P-N</v>
      </c>
      <c r="N120" t="str">
        <f>$E$2</f>
        <v>C - 406 x 508</v>
      </c>
      <c r="O120" t="str">
        <f>$C$3</f>
        <v>Photographic Paper</v>
      </c>
      <c r="P120" t="str">
        <f>$D$3</f>
        <v>None</v>
      </c>
      <c r="Q120">
        <f>$E$3</f>
        <v>553</v>
      </c>
      <c r="R120">
        <f t="shared" ref="R120" si="155">ROUND((360*$N$2),0)</f>
        <v>382</v>
      </c>
      <c r="S120">
        <f t="shared" ref="S120" si="156">ROUND((230*$N$2),0)</f>
        <v>244</v>
      </c>
      <c r="T120" t="s">
        <v>32</v>
      </c>
    </row>
    <row r="121" spans="1:20" x14ac:dyDescent="0.25">
      <c r="A121" t="s">
        <v>15</v>
      </c>
      <c r="B121" t="s">
        <v>208</v>
      </c>
      <c r="C121">
        <v>1</v>
      </c>
      <c r="D121" t="s">
        <v>52</v>
      </c>
      <c r="E121" s="1">
        <v>114211583</v>
      </c>
      <c r="H121" t="s">
        <v>16</v>
      </c>
      <c r="I121" t="s">
        <v>17</v>
      </c>
      <c r="J121" t="s">
        <v>18</v>
      </c>
      <c r="K121" t="s">
        <v>19</v>
      </c>
      <c r="L121" t="s">
        <v>207</v>
      </c>
      <c r="M121" t="str">
        <f>CONCATENATE(E121,"-C-P-W")</f>
        <v>114211583-C-P-W</v>
      </c>
      <c r="N121" t="str">
        <f>$E$2</f>
        <v>C - 406 x 508</v>
      </c>
      <c r="O121" t="str">
        <f>$C$3</f>
        <v>Photographic Paper</v>
      </c>
      <c r="P121" t="str">
        <f>$D$4</f>
        <v>White</v>
      </c>
      <c r="Q121">
        <f>$E$4</f>
        <v>1052</v>
      </c>
      <c r="R121">
        <f t="shared" ref="R121" si="157">ROUND((704*$N$2),0)</f>
        <v>746</v>
      </c>
      <c r="S121">
        <f t="shared" ref="S121" si="158">ROUND((440*$N$2),0)</f>
        <v>466</v>
      </c>
      <c r="T121" t="s">
        <v>32</v>
      </c>
    </row>
    <row r="122" spans="1:20" x14ac:dyDescent="0.25">
      <c r="A122" t="s">
        <v>15</v>
      </c>
      <c r="B122" t="s">
        <v>208</v>
      </c>
      <c r="C122">
        <v>1</v>
      </c>
      <c r="D122" t="s">
        <v>52</v>
      </c>
      <c r="E122" s="1">
        <v>114211583</v>
      </c>
      <c r="H122" t="s">
        <v>16</v>
      </c>
      <c r="I122" t="s">
        <v>17</v>
      </c>
      <c r="J122" t="s">
        <v>18</v>
      </c>
      <c r="K122" t="s">
        <v>19</v>
      </c>
      <c r="L122" t="s">
        <v>207</v>
      </c>
      <c r="M122" t="str">
        <f>CONCATENATE(E122,"-D-P-N")</f>
        <v>114211583-D-P-N</v>
      </c>
      <c r="N122" t="str">
        <f>$F$2</f>
        <v>D - 508 x 610</v>
      </c>
      <c r="O122" t="str">
        <f>$C$3</f>
        <v>Photographic Paper</v>
      </c>
      <c r="P122" t="str">
        <f>$D$3</f>
        <v>None</v>
      </c>
      <c r="Q122">
        <f>$F$3</f>
        <v>646</v>
      </c>
      <c r="R122">
        <f t="shared" ref="R122" si="159">ROUND((432*$N$2),0)</f>
        <v>458</v>
      </c>
      <c r="S122">
        <f t="shared" ref="S122" si="160">ROUND((270*$N$2),0)</f>
        <v>286</v>
      </c>
      <c r="T122" t="s">
        <v>32</v>
      </c>
    </row>
    <row r="123" spans="1:20" x14ac:dyDescent="0.25">
      <c r="A123" t="s">
        <v>15</v>
      </c>
      <c r="B123" t="s">
        <v>208</v>
      </c>
      <c r="C123">
        <v>1</v>
      </c>
      <c r="D123" t="s">
        <v>52</v>
      </c>
      <c r="E123" s="1">
        <v>114211583</v>
      </c>
      <c r="H123" t="s">
        <v>16</v>
      </c>
      <c r="I123" t="s">
        <v>17</v>
      </c>
      <c r="J123" t="s">
        <v>18</v>
      </c>
      <c r="K123" t="s">
        <v>19</v>
      </c>
      <c r="L123" t="s">
        <v>207</v>
      </c>
      <c r="M123" t="str">
        <f>CONCATENATE(E123,"-D-P-W")</f>
        <v>114211583-D-P-W</v>
      </c>
      <c r="N123" t="str">
        <f>$F$2</f>
        <v>D - 508 x 610</v>
      </c>
      <c r="O123" t="str">
        <f>$C$3</f>
        <v>Photographic Paper</v>
      </c>
      <c r="P123" t="str">
        <f>$D$4</f>
        <v>White</v>
      </c>
      <c r="Q123">
        <f>$F$4</f>
        <v>1313</v>
      </c>
      <c r="R123">
        <f t="shared" ref="R123" si="161">ROUND((880*$N$2),0)</f>
        <v>933</v>
      </c>
      <c r="S123">
        <f t="shared" ref="S123" si="162">ROUND((560*$N$2),0)</f>
        <v>594</v>
      </c>
      <c r="T123" t="s">
        <v>32</v>
      </c>
    </row>
    <row r="124" spans="1:20" x14ac:dyDescent="0.25">
      <c r="A124" t="s">
        <v>15</v>
      </c>
      <c r="B124" t="s">
        <v>208</v>
      </c>
      <c r="C124">
        <v>1</v>
      </c>
      <c r="D124" t="s">
        <v>52</v>
      </c>
      <c r="E124" s="1">
        <v>114211583</v>
      </c>
      <c r="H124" t="s">
        <v>16</v>
      </c>
      <c r="I124" t="s">
        <v>17</v>
      </c>
      <c r="J124" t="s">
        <v>18</v>
      </c>
      <c r="K124" t="s">
        <v>19</v>
      </c>
      <c r="L124" t="s">
        <v>207</v>
      </c>
      <c r="M124" t="str">
        <f>CONCATENATE(E124,"-E-P-N")</f>
        <v>114211583-E-P-N</v>
      </c>
      <c r="N124" t="str">
        <f>$G$2</f>
        <v>E - 508 x 762</v>
      </c>
      <c r="O124" t="str">
        <f>$C$3</f>
        <v>Photographic Paper</v>
      </c>
      <c r="P124" t="str">
        <f>$D$3</f>
        <v>None</v>
      </c>
      <c r="Q124">
        <f>$G$3</f>
        <v>825</v>
      </c>
      <c r="R124">
        <f t="shared" ref="R124" si="163">ROUND((552*$N$2),0)</f>
        <v>585</v>
      </c>
      <c r="S124">
        <f t="shared" ref="S124" si="164">ROUND((345*$N$2),0)</f>
        <v>366</v>
      </c>
      <c r="T124" t="s">
        <v>32</v>
      </c>
    </row>
    <row r="125" spans="1:20" x14ac:dyDescent="0.25">
      <c r="A125" t="s">
        <v>15</v>
      </c>
      <c r="B125" t="s">
        <v>208</v>
      </c>
      <c r="C125">
        <v>1</v>
      </c>
      <c r="D125" t="s">
        <v>52</v>
      </c>
      <c r="E125" s="1">
        <v>114211583</v>
      </c>
      <c r="H125" t="s">
        <v>16</v>
      </c>
      <c r="I125" t="s">
        <v>17</v>
      </c>
      <c r="J125" t="s">
        <v>18</v>
      </c>
      <c r="K125" t="s">
        <v>19</v>
      </c>
      <c r="L125" t="s">
        <v>207</v>
      </c>
      <c r="M125" t="str">
        <f>CONCATENATE(E125,"-E-C-N")</f>
        <v>114211583-E-C-N</v>
      </c>
      <c r="N125" t="str">
        <f>$G$2</f>
        <v>E - 508 x 762</v>
      </c>
      <c r="O125" t="str">
        <f>$C$15</f>
        <v>Canvas</v>
      </c>
      <c r="P125" t="str">
        <f>$D$15</f>
        <v>None</v>
      </c>
      <c r="Q125">
        <f>$G$15</f>
        <v>1324</v>
      </c>
      <c r="R125">
        <f t="shared" ref="R125" si="165">ROUND((832*$N$2),0)</f>
        <v>882</v>
      </c>
      <c r="S125">
        <f t="shared" ref="S125" si="166">ROUND((550*$N$2),0)</f>
        <v>583</v>
      </c>
      <c r="T125" t="s">
        <v>32</v>
      </c>
    </row>
    <row r="126" spans="1:20" x14ac:dyDescent="0.25">
      <c r="A126" t="s">
        <v>15</v>
      </c>
      <c r="B126" t="s">
        <v>208</v>
      </c>
      <c r="C126">
        <v>1</v>
      </c>
      <c r="D126" t="s">
        <v>52</v>
      </c>
      <c r="E126" s="1">
        <v>114211583</v>
      </c>
      <c r="H126" t="s">
        <v>16</v>
      </c>
      <c r="I126" t="s">
        <v>17</v>
      </c>
      <c r="J126" t="s">
        <v>18</v>
      </c>
      <c r="K126" t="s">
        <v>19</v>
      </c>
      <c r="L126" t="s">
        <v>207</v>
      </c>
      <c r="M126" t="str">
        <f>CONCATENATE(E126,"-E-P-W")</f>
        <v>114211583-E-P-W</v>
      </c>
      <c r="N126" t="str">
        <f>$G$2</f>
        <v>E - 508 x 762</v>
      </c>
      <c r="O126" t="str">
        <f>$C$3</f>
        <v>Photographic Paper</v>
      </c>
      <c r="P126" t="str">
        <f>$D$4</f>
        <v>White</v>
      </c>
      <c r="Q126">
        <f>$G$4</f>
        <v>1660</v>
      </c>
      <c r="R126">
        <f t="shared" ref="R126" si="167">ROUND((1112*$N$2),0)</f>
        <v>1179</v>
      </c>
      <c r="S126">
        <f t="shared" ref="S126" si="168">ROUND((760*$N$2),0)</f>
        <v>806</v>
      </c>
      <c r="T126" t="s">
        <v>32</v>
      </c>
    </row>
    <row r="127" spans="1:20" x14ac:dyDescent="0.25">
      <c r="A127" t="s">
        <v>15</v>
      </c>
      <c r="B127" t="s">
        <v>208</v>
      </c>
      <c r="C127">
        <v>1</v>
      </c>
      <c r="D127" t="s">
        <v>52</v>
      </c>
      <c r="E127" s="1">
        <v>114211583</v>
      </c>
      <c r="H127" t="s">
        <v>16</v>
      </c>
      <c r="I127" t="s">
        <v>17</v>
      </c>
      <c r="J127" t="s">
        <v>18</v>
      </c>
      <c r="K127" t="s">
        <v>19</v>
      </c>
      <c r="L127" t="s">
        <v>207</v>
      </c>
      <c r="M127" t="str">
        <f>CONCATENATE(E127,"-E-C-W")</f>
        <v>114211583-E-C-W</v>
      </c>
      <c r="N127" t="str">
        <f>$G$2</f>
        <v>E - 508 x 762</v>
      </c>
      <c r="O127" t="str">
        <f>$C$15</f>
        <v>Canvas</v>
      </c>
      <c r="P127" t="str">
        <f>$D$16</f>
        <v xml:space="preserve">White </v>
      </c>
      <c r="Q127">
        <f>$G$16</f>
        <v>1964</v>
      </c>
      <c r="R127" s="2">
        <f t="shared" ref="R127" si="169">ROUND((1320*$N$2),0)</f>
        <v>1399</v>
      </c>
      <c r="S127">
        <f t="shared" ref="S127" si="170">ROUND((825*$N$2),0)</f>
        <v>875</v>
      </c>
      <c r="T127" t="s">
        <v>32</v>
      </c>
    </row>
    <row r="128" spans="1:20" x14ac:dyDescent="0.25">
      <c r="A128" t="s">
        <v>15</v>
      </c>
      <c r="B128" t="s">
        <v>208</v>
      </c>
      <c r="C128">
        <v>1</v>
      </c>
      <c r="D128" t="s">
        <v>52</v>
      </c>
      <c r="E128" s="1">
        <v>114211583</v>
      </c>
      <c r="H128" t="s">
        <v>16</v>
      </c>
      <c r="I128" t="s">
        <v>17</v>
      </c>
      <c r="J128" t="s">
        <v>18</v>
      </c>
      <c r="K128" t="s">
        <v>19</v>
      </c>
      <c r="L128" t="s">
        <v>207</v>
      </c>
      <c r="M128" t="str">
        <f>CONCATENATE(E128,"-F-P-N")</f>
        <v>114211583-F-P-N</v>
      </c>
      <c r="N128" t="str">
        <f>$H$2</f>
        <v>F - 762 x 1016</v>
      </c>
      <c r="O128" t="str">
        <f>$C$3</f>
        <v>Photographic Paper</v>
      </c>
      <c r="P128" t="str">
        <f>$D$3</f>
        <v>None</v>
      </c>
      <c r="Q128">
        <f>$H$3</f>
        <v>1410</v>
      </c>
      <c r="R128">
        <f t="shared" ref="R128" si="171">ROUND((944*$N$2),0)</f>
        <v>1001</v>
      </c>
      <c r="S128">
        <f t="shared" ref="S128" si="172">ROUND((590*$N$2),0)</f>
        <v>625</v>
      </c>
      <c r="T128" t="s">
        <v>32</v>
      </c>
    </row>
    <row r="129" spans="1:20" x14ac:dyDescent="0.25">
      <c r="A129" t="s">
        <v>15</v>
      </c>
      <c r="B129" t="s">
        <v>208</v>
      </c>
      <c r="C129">
        <v>1</v>
      </c>
      <c r="D129" t="s">
        <v>52</v>
      </c>
      <c r="E129" s="1">
        <v>114211583</v>
      </c>
      <c r="H129" t="s">
        <v>16</v>
      </c>
      <c r="I129" t="s">
        <v>17</v>
      </c>
      <c r="J129" t="s">
        <v>18</v>
      </c>
      <c r="K129" t="s">
        <v>19</v>
      </c>
      <c r="L129" t="s">
        <v>207</v>
      </c>
      <c r="M129" t="str">
        <f>CONCATENATE(E129,"-F-C-N")</f>
        <v>114211583-F-C-N</v>
      </c>
      <c r="N129" t="str">
        <f>$H$2</f>
        <v>F - 762 x 1016</v>
      </c>
      <c r="O129" t="str">
        <f>$C$15</f>
        <v>Canvas</v>
      </c>
      <c r="P129" t="str">
        <f>$D$15</f>
        <v>None</v>
      </c>
      <c r="Q129">
        <f>$H$15</f>
        <v>1865.6000000000001</v>
      </c>
      <c r="R129">
        <f t="shared" ref="R129" si="173">ROUND((1200*$N$2),0)</f>
        <v>1272</v>
      </c>
      <c r="S129">
        <f t="shared" ref="S129" si="174">ROUND((800*$N$2),0)</f>
        <v>848</v>
      </c>
      <c r="T129" t="s">
        <v>32</v>
      </c>
    </row>
    <row r="130" spans="1:20" x14ac:dyDescent="0.25">
      <c r="A130" t="s">
        <v>15</v>
      </c>
      <c r="B130" t="s">
        <v>208</v>
      </c>
      <c r="C130">
        <v>1</v>
      </c>
      <c r="D130" t="s">
        <v>52</v>
      </c>
      <c r="E130" s="1">
        <v>114211583</v>
      </c>
      <c r="H130" t="s">
        <v>16</v>
      </c>
      <c r="I130" t="s">
        <v>17</v>
      </c>
      <c r="J130" t="s">
        <v>18</v>
      </c>
      <c r="K130" t="s">
        <v>19</v>
      </c>
      <c r="L130" t="s">
        <v>207</v>
      </c>
      <c r="M130" t="str">
        <f>CONCATENATE(E130,"-F-P-W")</f>
        <v>114211583-F-P-W</v>
      </c>
      <c r="N130" t="str">
        <f>$H$2</f>
        <v>F - 762 x 1016</v>
      </c>
      <c r="O130" t="str">
        <f>$C$3</f>
        <v>Photographic Paper</v>
      </c>
      <c r="P130" t="str">
        <f>$D$4</f>
        <v>White</v>
      </c>
      <c r="Q130">
        <f>$H$4</f>
        <v>2387</v>
      </c>
      <c r="R130">
        <f t="shared" ref="R130" si="175">ROUND((1510*$N$2),0)</f>
        <v>1601</v>
      </c>
      <c r="S130">
        <f t="shared" ref="S130" si="176">ROUND((1150*$N$2),0)</f>
        <v>1219</v>
      </c>
      <c r="T130" t="s">
        <v>32</v>
      </c>
    </row>
    <row r="131" spans="1:20" x14ac:dyDescent="0.25">
      <c r="A131" t="s">
        <v>15</v>
      </c>
      <c r="B131" t="s">
        <v>208</v>
      </c>
      <c r="C131">
        <v>1</v>
      </c>
      <c r="D131" t="s">
        <v>52</v>
      </c>
      <c r="E131" s="1">
        <v>114211583</v>
      </c>
      <c r="H131" t="s">
        <v>16</v>
      </c>
      <c r="I131" t="s">
        <v>17</v>
      </c>
      <c r="J131" t="s">
        <v>18</v>
      </c>
      <c r="K131" t="s">
        <v>19</v>
      </c>
      <c r="L131" t="s">
        <v>207</v>
      </c>
      <c r="M131" t="str">
        <f>CONCATENATE(E131,"-F-C-W")</f>
        <v>114211583-F-C-W</v>
      </c>
      <c r="N131" t="str">
        <f>$H$2</f>
        <v>F - 762 x 1016</v>
      </c>
      <c r="O131" t="str">
        <f>$C$15</f>
        <v>Canvas</v>
      </c>
      <c r="P131" t="str">
        <f>$D$16</f>
        <v xml:space="preserve">White </v>
      </c>
      <c r="Q131">
        <f>$H$16</f>
        <v>2565.2000000000003</v>
      </c>
      <c r="R131">
        <f t="shared" ref="R131" si="177">ROUND((1760*$N$2),0)</f>
        <v>1866</v>
      </c>
      <c r="S131">
        <f t="shared" ref="S131" si="178">ROUND((1100*$N$2),0)</f>
        <v>1166</v>
      </c>
      <c r="T131" t="s">
        <v>32</v>
      </c>
    </row>
    <row r="132" spans="1:20" x14ac:dyDescent="0.25">
      <c r="A132" t="s">
        <v>15</v>
      </c>
      <c r="B132" t="s">
        <v>208</v>
      </c>
      <c r="C132">
        <v>1</v>
      </c>
      <c r="D132" t="s">
        <v>52</v>
      </c>
      <c r="E132" s="1">
        <v>114211583</v>
      </c>
      <c r="H132" t="s">
        <v>16</v>
      </c>
      <c r="I132" t="s">
        <v>17</v>
      </c>
      <c r="J132" t="s">
        <v>18</v>
      </c>
      <c r="K132" t="s">
        <v>19</v>
      </c>
      <c r="L132" t="s">
        <v>207</v>
      </c>
      <c r="M132" t="str">
        <f>CONCATENATE(E132,"-G-P-N")</f>
        <v>114211583-G-P-N</v>
      </c>
      <c r="N132" t="str">
        <f>$I$2</f>
        <v>G - 1016 x 1525</v>
      </c>
      <c r="O132" t="str">
        <f>$C$3</f>
        <v>Photographic Paper</v>
      </c>
      <c r="P132" t="str">
        <f>$D$3</f>
        <v>None</v>
      </c>
      <c r="Q132">
        <f>$I$3</f>
        <v>1763</v>
      </c>
      <c r="R132">
        <f t="shared" ref="R132" si="179">ROUND((1180*$N$2),0)</f>
        <v>1251</v>
      </c>
      <c r="S132">
        <f t="shared" ref="S132" si="180">ROUND((735*$N$2),0)</f>
        <v>779</v>
      </c>
      <c r="T132" t="s">
        <v>32</v>
      </c>
    </row>
    <row r="133" spans="1:20" x14ac:dyDescent="0.25">
      <c r="A133" t="s">
        <v>15</v>
      </c>
      <c r="B133" t="s">
        <v>208</v>
      </c>
      <c r="C133">
        <v>1</v>
      </c>
      <c r="D133" t="s">
        <v>52</v>
      </c>
      <c r="E133" s="1">
        <v>114211583</v>
      </c>
      <c r="H133" t="s">
        <v>16</v>
      </c>
      <c r="I133" t="s">
        <v>17</v>
      </c>
      <c r="J133" t="s">
        <v>18</v>
      </c>
      <c r="K133" t="s">
        <v>19</v>
      </c>
      <c r="L133" t="s">
        <v>207</v>
      </c>
      <c r="M133" t="str">
        <f>CONCATENATE(E133,"-G-C-N")</f>
        <v>114211583-G-C-N</v>
      </c>
      <c r="N133" t="str">
        <f>$I$2</f>
        <v>G - 1016 x 1525</v>
      </c>
      <c r="O133" t="str">
        <f>$C$15</f>
        <v>Canvas</v>
      </c>
      <c r="P133" t="str">
        <f>$D$15</f>
        <v>None</v>
      </c>
      <c r="Q133">
        <f>$I$15</f>
        <v>1982.2</v>
      </c>
      <c r="R133">
        <f t="shared" ref="R133" si="181">ROUND((1275*$N$2),0)</f>
        <v>1352</v>
      </c>
      <c r="S133">
        <f t="shared" ref="S133" si="182">ROUND((850*$N$2),0)</f>
        <v>901</v>
      </c>
      <c r="T133" t="s">
        <v>32</v>
      </c>
    </row>
    <row r="134" spans="1:20" x14ac:dyDescent="0.25">
      <c r="A134" t="s">
        <v>15</v>
      </c>
      <c r="B134" t="s">
        <v>208</v>
      </c>
      <c r="C134">
        <v>1</v>
      </c>
      <c r="D134" t="s">
        <v>52</v>
      </c>
      <c r="E134" s="1">
        <v>114211583</v>
      </c>
      <c r="H134" t="s">
        <v>16</v>
      </c>
      <c r="I134" t="s">
        <v>17</v>
      </c>
      <c r="J134" t="s">
        <v>18</v>
      </c>
      <c r="K134" t="s">
        <v>19</v>
      </c>
      <c r="L134" t="s">
        <v>207</v>
      </c>
      <c r="M134" t="str">
        <f>CONCATENATE(E134,"-G-P-W")</f>
        <v>114211583-G-P-W</v>
      </c>
      <c r="N134" t="str">
        <f>$I$2</f>
        <v>G - 1016 x 1525</v>
      </c>
      <c r="O134" t="str">
        <f>$C$3</f>
        <v>Photographic Paper</v>
      </c>
      <c r="P134" t="str">
        <f>$D$4</f>
        <v>White</v>
      </c>
      <c r="Q134">
        <f>$I$4</f>
        <v>3200</v>
      </c>
      <c r="R134">
        <f t="shared" ref="R134:R135" si="183">ROUND((2000*$N$2),0)</f>
        <v>2120</v>
      </c>
      <c r="S134">
        <f t="shared" ref="S134" si="184">ROUND((1535*$N$2),0)</f>
        <v>1627</v>
      </c>
      <c r="T134" t="s">
        <v>32</v>
      </c>
    </row>
    <row r="135" spans="1:20" x14ac:dyDescent="0.25">
      <c r="A135" t="s">
        <v>15</v>
      </c>
      <c r="B135" t="s">
        <v>208</v>
      </c>
      <c r="C135">
        <v>1</v>
      </c>
      <c r="D135" t="s">
        <v>52</v>
      </c>
      <c r="E135" s="1">
        <v>114211583</v>
      </c>
      <c r="H135" t="s">
        <v>16</v>
      </c>
      <c r="I135" t="s">
        <v>17</v>
      </c>
      <c r="J135" t="s">
        <v>18</v>
      </c>
      <c r="K135" t="s">
        <v>19</v>
      </c>
      <c r="L135" t="s">
        <v>207</v>
      </c>
      <c r="M135" t="str">
        <f>CONCATENATE(E135,"-G-C-W")</f>
        <v>114211583-G-C-W</v>
      </c>
      <c r="N135" t="str">
        <f>$I$2</f>
        <v>G - 1016 x 1525</v>
      </c>
      <c r="O135" t="str">
        <f>$C$15</f>
        <v>Canvas</v>
      </c>
      <c r="P135" t="str">
        <f>$D$16</f>
        <v xml:space="preserve">White </v>
      </c>
      <c r="Q135">
        <f>$I$16</f>
        <v>2915</v>
      </c>
      <c r="R135">
        <f t="shared" si="183"/>
        <v>2120</v>
      </c>
      <c r="S135">
        <f t="shared" ref="S135" si="185">ROUND((1250*$N$2),0)</f>
        <v>1325</v>
      </c>
      <c r="T135" t="s">
        <v>32</v>
      </c>
    </row>
    <row r="136" spans="1:20" x14ac:dyDescent="0.25">
      <c r="A136" t="s">
        <v>15</v>
      </c>
      <c r="B136" t="s">
        <v>208</v>
      </c>
      <c r="C136">
        <v>1</v>
      </c>
      <c r="D136" t="s">
        <v>53</v>
      </c>
      <c r="E136" s="1">
        <v>77442787</v>
      </c>
      <c r="H136" t="s">
        <v>16</v>
      </c>
      <c r="I136" t="s">
        <v>17</v>
      </c>
      <c r="J136" t="s">
        <v>18</v>
      </c>
      <c r="K136" t="s">
        <v>19</v>
      </c>
      <c r="L136" t="s">
        <v>207</v>
      </c>
      <c r="M136" t="str">
        <f>CONCATENATE(E136,"-C-P-N")</f>
        <v>77442787-C-P-N</v>
      </c>
      <c r="N136" t="str">
        <f>$E$2</f>
        <v>C - 406 x 508</v>
      </c>
      <c r="O136" t="str">
        <f>$C$3</f>
        <v>Photographic Paper</v>
      </c>
      <c r="P136" t="str">
        <f>$D$3</f>
        <v>None</v>
      </c>
      <c r="Q136">
        <f>$E$3</f>
        <v>553</v>
      </c>
      <c r="R136">
        <f t="shared" ref="R136" si="186">ROUND((360*$N$2),0)</f>
        <v>382</v>
      </c>
      <c r="S136">
        <f t="shared" ref="S136" si="187">ROUND((230*$N$2),0)</f>
        <v>244</v>
      </c>
      <c r="T136" t="s">
        <v>32</v>
      </c>
    </row>
    <row r="137" spans="1:20" x14ac:dyDescent="0.25">
      <c r="A137" t="s">
        <v>15</v>
      </c>
      <c r="B137" t="s">
        <v>208</v>
      </c>
      <c r="C137">
        <v>1</v>
      </c>
      <c r="D137" t="s">
        <v>53</v>
      </c>
      <c r="E137" s="1">
        <v>77442787</v>
      </c>
      <c r="H137" t="s">
        <v>16</v>
      </c>
      <c r="I137" t="s">
        <v>17</v>
      </c>
      <c r="J137" t="s">
        <v>18</v>
      </c>
      <c r="K137" t="s">
        <v>19</v>
      </c>
      <c r="L137" t="s">
        <v>207</v>
      </c>
      <c r="M137" t="str">
        <f>CONCATENATE(E137,"-C-P-W")</f>
        <v>77442787-C-P-W</v>
      </c>
      <c r="N137" t="str">
        <f>$E$2</f>
        <v>C - 406 x 508</v>
      </c>
      <c r="O137" t="str">
        <f>$C$3</f>
        <v>Photographic Paper</v>
      </c>
      <c r="P137" t="str">
        <f>$D$4</f>
        <v>White</v>
      </c>
      <c r="Q137">
        <f>$E$4</f>
        <v>1052</v>
      </c>
      <c r="R137">
        <f t="shared" ref="R137" si="188">ROUND((704*$N$2),0)</f>
        <v>746</v>
      </c>
      <c r="S137">
        <f t="shared" ref="S137" si="189">ROUND((440*$N$2),0)</f>
        <v>466</v>
      </c>
      <c r="T137" t="s">
        <v>32</v>
      </c>
    </row>
    <row r="138" spans="1:20" x14ac:dyDescent="0.25">
      <c r="A138" t="s">
        <v>15</v>
      </c>
      <c r="B138" t="s">
        <v>208</v>
      </c>
      <c r="C138">
        <v>1</v>
      </c>
      <c r="D138" t="s">
        <v>53</v>
      </c>
      <c r="E138" s="1">
        <v>77442787</v>
      </c>
      <c r="H138" t="s">
        <v>16</v>
      </c>
      <c r="I138" t="s">
        <v>17</v>
      </c>
      <c r="J138" t="s">
        <v>18</v>
      </c>
      <c r="K138" t="s">
        <v>19</v>
      </c>
      <c r="L138" t="s">
        <v>207</v>
      </c>
      <c r="M138" t="str">
        <f>CONCATENATE(E138,"-D-P-N")</f>
        <v>77442787-D-P-N</v>
      </c>
      <c r="N138" t="str">
        <f>$F$2</f>
        <v>D - 508 x 610</v>
      </c>
      <c r="O138" t="str">
        <f>$C$3</f>
        <v>Photographic Paper</v>
      </c>
      <c r="P138" t="str">
        <f>$D$3</f>
        <v>None</v>
      </c>
      <c r="Q138">
        <f>$F$3</f>
        <v>646</v>
      </c>
      <c r="R138">
        <f t="shared" ref="R138" si="190">ROUND((432*$N$2),0)</f>
        <v>458</v>
      </c>
      <c r="S138">
        <f t="shared" ref="S138" si="191">ROUND((270*$N$2),0)</f>
        <v>286</v>
      </c>
      <c r="T138" t="s">
        <v>32</v>
      </c>
    </row>
    <row r="139" spans="1:20" x14ac:dyDescent="0.25">
      <c r="A139" t="s">
        <v>15</v>
      </c>
      <c r="B139" t="s">
        <v>208</v>
      </c>
      <c r="C139">
        <v>1</v>
      </c>
      <c r="D139" t="s">
        <v>53</v>
      </c>
      <c r="E139" s="1">
        <v>77442787</v>
      </c>
      <c r="H139" t="s">
        <v>16</v>
      </c>
      <c r="I139" t="s">
        <v>17</v>
      </c>
      <c r="J139" t="s">
        <v>18</v>
      </c>
      <c r="K139" t="s">
        <v>19</v>
      </c>
      <c r="L139" t="s">
        <v>207</v>
      </c>
      <c r="M139" t="str">
        <f>CONCATENATE(E139,"-D-P-W")</f>
        <v>77442787-D-P-W</v>
      </c>
      <c r="N139" t="str">
        <f>$F$2</f>
        <v>D - 508 x 610</v>
      </c>
      <c r="O139" t="str">
        <f>$C$3</f>
        <v>Photographic Paper</v>
      </c>
      <c r="P139" t="str">
        <f>$D$4</f>
        <v>White</v>
      </c>
      <c r="Q139">
        <f>$F$4</f>
        <v>1313</v>
      </c>
      <c r="R139">
        <f t="shared" ref="R139" si="192">ROUND((880*$N$2),0)</f>
        <v>933</v>
      </c>
      <c r="S139">
        <f t="shared" ref="S139" si="193">ROUND((560*$N$2),0)</f>
        <v>594</v>
      </c>
      <c r="T139" t="s">
        <v>32</v>
      </c>
    </row>
    <row r="140" spans="1:20" x14ac:dyDescent="0.25">
      <c r="A140" t="s">
        <v>15</v>
      </c>
      <c r="B140" t="s">
        <v>208</v>
      </c>
      <c r="C140">
        <v>1</v>
      </c>
      <c r="D140" t="s">
        <v>53</v>
      </c>
      <c r="E140" s="1">
        <v>77442787</v>
      </c>
      <c r="H140" t="s">
        <v>16</v>
      </c>
      <c r="I140" t="s">
        <v>17</v>
      </c>
      <c r="J140" t="s">
        <v>18</v>
      </c>
      <c r="K140" t="s">
        <v>19</v>
      </c>
      <c r="L140" t="s">
        <v>207</v>
      </c>
      <c r="M140" t="str">
        <f>CONCATENATE(E140,"-E-P-N")</f>
        <v>77442787-E-P-N</v>
      </c>
      <c r="N140" t="str">
        <f>$G$2</f>
        <v>E - 508 x 762</v>
      </c>
      <c r="O140" t="str">
        <f>$C$3</f>
        <v>Photographic Paper</v>
      </c>
      <c r="P140" t="str">
        <f>$D$3</f>
        <v>None</v>
      </c>
      <c r="Q140">
        <f>$G$3</f>
        <v>825</v>
      </c>
      <c r="R140">
        <f t="shared" ref="R140" si="194">ROUND((552*$N$2),0)</f>
        <v>585</v>
      </c>
      <c r="S140">
        <f t="shared" ref="S140" si="195">ROUND((345*$N$2),0)</f>
        <v>366</v>
      </c>
      <c r="T140" t="s">
        <v>32</v>
      </c>
    </row>
    <row r="141" spans="1:20" x14ac:dyDescent="0.25">
      <c r="A141" t="s">
        <v>15</v>
      </c>
      <c r="B141" t="s">
        <v>208</v>
      </c>
      <c r="C141">
        <v>1</v>
      </c>
      <c r="D141" t="s">
        <v>53</v>
      </c>
      <c r="E141" s="1">
        <v>77442787</v>
      </c>
      <c r="H141" t="s">
        <v>16</v>
      </c>
      <c r="I141" t="s">
        <v>17</v>
      </c>
      <c r="J141" t="s">
        <v>18</v>
      </c>
      <c r="K141" t="s">
        <v>19</v>
      </c>
      <c r="L141" t="s">
        <v>207</v>
      </c>
      <c r="M141" t="str">
        <f>CONCATENATE(E141,"-E-C-N")</f>
        <v>77442787-E-C-N</v>
      </c>
      <c r="N141" t="str">
        <f>$G$2</f>
        <v>E - 508 x 762</v>
      </c>
      <c r="O141" t="str">
        <f>$C$15</f>
        <v>Canvas</v>
      </c>
      <c r="P141" t="str">
        <f>$D$15</f>
        <v>None</v>
      </c>
      <c r="Q141">
        <f>$G$15</f>
        <v>1324</v>
      </c>
      <c r="R141">
        <f t="shared" ref="R141" si="196">ROUND((832*$N$2),0)</f>
        <v>882</v>
      </c>
      <c r="S141">
        <f t="shared" ref="S141" si="197">ROUND((550*$N$2),0)</f>
        <v>583</v>
      </c>
      <c r="T141" t="s">
        <v>32</v>
      </c>
    </row>
    <row r="142" spans="1:20" x14ac:dyDescent="0.25">
      <c r="A142" t="s">
        <v>15</v>
      </c>
      <c r="B142" t="s">
        <v>208</v>
      </c>
      <c r="C142">
        <v>1</v>
      </c>
      <c r="D142" t="s">
        <v>53</v>
      </c>
      <c r="E142" s="1">
        <v>77442787</v>
      </c>
      <c r="H142" t="s">
        <v>16</v>
      </c>
      <c r="I142" t="s">
        <v>17</v>
      </c>
      <c r="J142" t="s">
        <v>18</v>
      </c>
      <c r="K142" t="s">
        <v>19</v>
      </c>
      <c r="L142" t="s">
        <v>207</v>
      </c>
      <c r="M142" t="str">
        <f>CONCATENATE(E142,"-E-P-W")</f>
        <v>77442787-E-P-W</v>
      </c>
      <c r="N142" t="str">
        <f>$G$2</f>
        <v>E - 508 x 762</v>
      </c>
      <c r="O142" t="str">
        <f>$C$3</f>
        <v>Photographic Paper</v>
      </c>
      <c r="P142" t="str">
        <f>$D$4</f>
        <v>White</v>
      </c>
      <c r="Q142">
        <f>$G$4</f>
        <v>1660</v>
      </c>
      <c r="R142">
        <f t="shared" ref="R142" si="198">ROUND((1112*$N$2),0)</f>
        <v>1179</v>
      </c>
      <c r="S142">
        <f t="shared" ref="S142" si="199">ROUND((760*$N$2),0)</f>
        <v>806</v>
      </c>
      <c r="T142" t="s">
        <v>32</v>
      </c>
    </row>
    <row r="143" spans="1:20" x14ac:dyDescent="0.25">
      <c r="A143" t="s">
        <v>15</v>
      </c>
      <c r="B143" t="s">
        <v>208</v>
      </c>
      <c r="C143">
        <v>1</v>
      </c>
      <c r="D143" t="s">
        <v>53</v>
      </c>
      <c r="E143" s="1">
        <v>77442787</v>
      </c>
      <c r="H143" t="s">
        <v>16</v>
      </c>
      <c r="I143" t="s">
        <v>17</v>
      </c>
      <c r="J143" t="s">
        <v>18</v>
      </c>
      <c r="K143" t="s">
        <v>19</v>
      </c>
      <c r="L143" t="s">
        <v>207</v>
      </c>
      <c r="M143" t="str">
        <f>CONCATENATE(E143,"-E-C-W")</f>
        <v>77442787-E-C-W</v>
      </c>
      <c r="N143" t="str">
        <f>$G$2</f>
        <v>E - 508 x 762</v>
      </c>
      <c r="O143" t="str">
        <f>$C$15</f>
        <v>Canvas</v>
      </c>
      <c r="P143" t="str">
        <f>$D$16</f>
        <v xml:space="preserve">White </v>
      </c>
      <c r="Q143">
        <f>$G$16</f>
        <v>1964</v>
      </c>
      <c r="R143" s="2">
        <f t="shared" ref="R143" si="200">ROUND((1320*$N$2),0)</f>
        <v>1399</v>
      </c>
      <c r="S143">
        <f t="shared" ref="S143" si="201">ROUND((825*$N$2),0)</f>
        <v>875</v>
      </c>
      <c r="T143" t="s">
        <v>32</v>
      </c>
    </row>
    <row r="144" spans="1:20" x14ac:dyDescent="0.25">
      <c r="A144" t="s">
        <v>15</v>
      </c>
      <c r="B144" t="s">
        <v>208</v>
      </c>
      <c r="C144">
        <v>1</v>
      </c>
      <c r="D144" t="s">
        <v>53</v>
      </c>
      <c r="E144" s="1">
        <v>77442787</v>
      </c>
      <c r="H144" t="s">
        <v>16</v>
      </c>
      <c r="I144" t="s">
        <v>17</v>
      </c>
      <c r="J144" t="s">
        <v>18</v>
      </c>
      <c r="K144" t="s">
        <v>19</v>
      </c>
      <c r="L144" t="s">
        <v>207</v>
      </c>
      <c r="M144" t="str">
        <f>CONCATENATE(E144,"-F-P-N")</f>
        <v>77442787-F-P-N</v>
      </c>
      <c r="N144" t="str">
        <f>$H$2</f>
        <v>F - 762 x 1016</v>
      </c>
      <c r="O144" t="str">
        <f>$C$3</f>
        <v>Photographic Paper</v>
      </c>
      <c r="P144" t="str">
        <f>$D$3</f>
        <v>None</v>
      </c>
      <c r="Q144">
        <f>$H$3</f>
        <v>1410</v>
      </c>
      <c r="R144">
        <f t="shared" ref="R144" si="202">ROUND((944*$N$2),0)</f>
        <v>1001</v>
      </c>
      <c r="S144">
        <f t="shared" ref="S144" si="203">ROUND((590*$N$2),0)</f>
        <v>625</v>
      </c>
      <c r="T144" t="s">
        <v>32</v>
      </c>
    </row>
    <row r="145" spans="1:20" x14ac:dyDescent="0.25">
      <c r="A145" t="s">
        <v>15</v>
      </c>
      <c r="B145" t="s">
        <v>208</v>
      </c>
      <c r="C145">
        <v>1</v>
      </c>
      <c r="D145" t="s">
        <v>53</v>
      </c>
      <c r="E145" s="1">
        <v>77442787</v>
      </c>
      <c r="H145" t="s">
        <v>16</v>
      </c>
      <c r="I145" t="s">
        <v>17</v>
      </c>
      <c r="J145" t="s">
        <v>18</v>
      </c>
      <c r="K145" t="s">
        <v>19</v>
      </c>
      <c r="L145" t="s">
        <v>207</v>
      </c>
      <c r="M145" t="str">
        <f>CONCATENATE(E145,"-F-C-N")</f>
        <v>77442787-F-C-N</v>
      </c>
      <c r="N145" t="str">
        <f>$H$2</f>
        <v>F - 762 x 1016</v>
      </c>
      <c r="O145" t="str">
        <f>$C$15</f>
        <v>Canvas</v>
      </c>
      <c r="P145" t="str">
        <f>$D$15</f>
        <v>None</v>
      </c>
      <c r="Q145">
        <f>$H$15</f>
        <v>1865.6000000000001</v>
      </c>
      <c r="R145">
        <f t="shared" ref="R145" si="204">ROUND((1200*$N$2),0)</f>
        <v>1272</v>
      </c>
      <c r="S145">
        <f t="shared" ref="S145" si="205">ROUND((800*$N$2),0)</f>
        <v>848</v>
      </c>
      <c r="T145" t="s">
        <v>32</v>
      </c>
    </row>
    <row r="146" spans="1:20" x14ac:dyDescent="0.25">
      <c r="A146" t="s">
        <v>15</v>
      </c>
      <c r="B146" t="s">
        <v>208</v>
      </c>
      <c r="C146">
        <v>1</v>
      </c>
      <c r="D146" t="s">
        <v>53</v>
      </c>
      <c r="E146" s="1">
        <v>77442787</v>
      </c>
      <c r="H146" t="s">
        <v>16</v>
      </c>
      <c r="I146" t="s">
        <v>17</v>
      </c>
      <c r="J146" t="s">
        <v>18</v>
      </c>
      <c r="K146" t="s">
        <v>19</v>
      </c>
      <c r="L146" t="s">
        <v>207</v>
      </c>
      <c r="M146" t="str">
        <f>CONCATENATE(E146,"-F-P-W")</f>
        <v>77442787-F-P-W</v>
      </c>
      <c r="N146" t="str">
        <f>$H$2</f>
        <v>F - 762 x 1016</v>
      </c>
      <c r="O146" t="str">
        <f>$C$3</f>
        <v>Photographic Paper</v>
      </c>
      <c r="P146" t="str">
        <f>$D$4</f>
        <v>White</v>
      </c>
      <c r="Q146">
        <f>$H$4</f>
        <v>2387</v>
      </c>
      <c r="R146">
        <f t="shared" ref="R146" si="206">ROUND((1510*$N$2),0)</f>
        <v>1601</v>
      </c>
      <c r="S146">
        <f t="shared" ref="S146" si="207">ROUND((1150*$N$2),0)</f>
        <v>1219</v>
      </c>
      <c r="T146" t="s">
        <v>32</v>
      </c>
    </row>
    <row r="147" spans="1:20" x14ac:dyDescent="0.25">
      <c r="A147" t="s">
        <v>15</v>
      </c>
      <c r="B147" t="s">
        <v>208</v>
      </c>
      <c r="C147">
        <v>1</v>
      </c>
      <c r="D147" t="s">
        <v>53</v>
      </c>
      <c r="E147" s="1">
        <v>77442787</v>
      </c>
      <c r="H147" t="s">
        <v>16</v>
      </c>
      <c r="I147" t="s">
        <v>17</v>
      </c>
      <c r="J147" t="s">
        <v>18</v>
      </c>
      <c r="K147" t="s">
        <v>19</v>
      </c>
      <c r="L147" t="s">
        <v>207</v>
      </c>
      <c r="M147" t="str">
        <f>CONCATENATE(E147,"-F-C-W")</f>
        <v>77442787-F-C-W</v>
      </c>
      <c r="N147" t="str">
        <f>$H$2</f>
        <v>F - 762 x 1016</v>
      </c>
      <c r="O147" t="str">
        <f>$C$15</f>
        <v>Canvas</v>
      </c>
      <c r="P147" t="str">
        <f>$D$16</f>
        <v xml:space="preserve">White </v>
      </c>
      <c r="Q147">
        <f>$H$16</f>
        <v>2565.2000000000003</v>
      </c>
      <c r="R147">
        <f t="shared" ref="R147" si="208">ROUND((1760*$N$2),0)</f>
        <v>1866</v>
      </c>
      <c r="S147">
        <f t="shared" ref="S147" si="209">ROUND((1100*$N$2),0)</f>
        <v>1166</v>
      </c>
      <c r="T147" t="s">
        <v>32</v>
      </c>
    </row>
    <row r="148" spans="1:20" x14ac:dyDescent="0.25">
      <c r="A148" t="s">
        <v>15</v>
      </c>
      <c r="B148" t="s">
        <v>208</v>
      </c>
      <c r="C148">
        <v>1</v>
      </c>
      <c r="D148" t="s">
        <v>53</v>
      </c>
      <c r="E148" s="1">
        <v>77442787</v>
      </c>
      <c r="H148" t="s">
        <v>16</v>
      </c>
      <c r="I148" t="s">
        <v>17</v>
      </c>
      <c r="J148" t="s">
        <v>18</v>
      </c>
      <c r="K148" t="s">
        <v>19</v>
      </c>
      <c r="L148" t="s">
        <v>207</v>
      </c>
      <c r="M148" t="str">
        <f>CONCATENATE(E148,"-G-P-N")</f>
        <v>77442787-G-P-N</v>
      </c>
      <c r="N148" t="str">
        <f>$I$2</f>
        <v>G - 1016 x 1525</v>
      </c>
      <c r="O148" t="str">
        <f>$C$3</f>
        <v>Photographic Paper</v>
      </c>
      <c r="P148" t="str">
        <f>$D$3</f>
        <v>None</v>
      </c>
      <c r="Q148">
        <f>$I$3</f>
        <v>1763</v>
      </c>
      <c r="R148">
        <f t="shared" ref="R148" si="210">ROUND((1180*$N$2),0)</f>
        <v>1251</v>
      </c>
      <c r="S148">
        <f t="shared" ref="S148" si="211">ROUND((735*$N$2),0)</f>
        <v>779</v>
      </c>
      <c r="T148" t="s">
        <v>32</v>
      </c>
    </row>
    <row r="149" spans="1:20" x14ac:dyDescent="0.25">
      <c r="A149" t="s">
        <v>15</v>
      </c>
      <c r="B149" t="s">
        <v>208</v>
      </c>
      <c r="C149">
        <v>1</v>
      </c>
      <c r="D149" t="s">
        <v>53</v>
      </c>
      <c r="E149" s="1">
        <v>77442787</v>
      </c>
      <c r="H149" t="s">
        <v>16</v>
      </c>
      <c r="I149" t="s">
        <v>17</v>
      </c>
      <c r="J149" t="s">
        <v>18</v>
      </c>
      <c r="K149" t="s">
        <v>19</v>
      </c>
      <c r="L149" t="s">
        <v>207</v>
      </c>
      <c r="M149" t="str">
        <f>CONCATENATE(E149,"-G-C-N")</f>
        <v>77442787-G-C-N</v>
      </c>
      <c r="N149" t="str">
        <f>$I$2</f>
        <v>G - 1016 x 1525</v>
      </c>
      <c r="O149" t="str">
        <f>$C$15</f>
        <v>Canvas</v>
      </c>
      <c r="P149" t="str">
        <f>$D$15</f>
        <v>None</v>
      </c>
      <c r="Q149">
        <f>$I$15</f>
        <v>1982.2</v>
      </c>
      <c r="R149">
        <f t="shared" ref="R149" si="212">ROUND((1275*$N$2),0)</f>
        <v>1352</v>
      </c>
      <c r="S149">
        <f t="shared" ref="S149" si="213">ROUND((850*$N$2),0)</f>
        <v>901</v>
      </c>
      <c r="T149" t="s">
        <v>32</v>
      </c>
    </row>
    <row r="150" spans="1:20" x14ac:dyDescent="0.25">
      <c r="A150" t="s">
        <v>15</v>
      </c>
      <c r="B150" t="s">
        <v>208</v>
      </c>
      <c r="C150">
        <v>1</v>
      </c>
      <c r="D150" t="s">
        <v>53</v>
      </c>
      <c r="E150" s="1">
        <v>77442787</v>
      </c>
      <c r="H150" t="s">
        <v>16</v>
      </c>
      <c r="I150" t="s">
        <v>17</v>
      </c>
      <c r="J150" t="s">
        <v>18</v>
      </c>
      <c r="K150" t="s">
        <v>19</v>
      </c>
      <c r="L150" t="s">
        <v>207</v>
      </c>
      <c r="M150" t="str">
        <f>CONCATENATE(E150,"-G-P-W")</f>
        <v>77442787-G-P-W</v>
      </c>
      <c r="N150" t="str">
        <f>$I$2</f>
        <v>G - 1016 x 1525</v>
      </c>
      <c r="O150" t="str">
        <f>$C$3</f>
        <v>Photographic Paper</v>
      </c>
      <c r="P150" t="str">
        <f>$D$4</f>
        <v>White</v>
      </c>
      <c r="Q150">
        <f>$I$4</f>
        <v>3200</v>
      </c>
      <c r="R150">
        <f t="shared" ref="R150:R151" si="214">ROUND((2000*$N$2),0)</f>
        <v>2120</v>
      </c>
      <c r="S150">
        <f t="shared" ref="S150" si="215">ROUND((1535*$N$2),0)</f>
        <v>1627</v>
      </c>
      <c r="T150" t="s">
        <v>32</v>
      </c>
    </row>
    <row r="151" spans="1:20" x14ac:dyDescent="0.25">
      <c r="A151" t="s">
        <v>15</v>
      </c>
      <c r="B151" t="s">
        <v>208</v>
      </c>
      <c r="C151">
        <v>1</v>
      </c>
      <c r="D151" t="s">
        <v>53</v>
      </c>
      <c r="E151" s="1">
        <v>77442787</v>
      </c>
      <c r="H151" t="s">
        <v>16</v>
      </c>
      <c r="I151" t="s">
        <v>17</v>
      </c>
      <c r="J151" t="s">
        <v>18</v>
      </c>
      <c r="K151" t="s">
        <v>19</v>
      </c>
      <c r="L151" t="s">
        <v>207</v>
      </c>
      <c r="M151" t="str">
        <f>CONCATENATE(E151,"-G-C-W")</f>
        <v>77442787-G-C-W</v>
      </c>
      <c r="N151" t="str">
        <f>$I$2</f>
        <v>G - 1016 x 1525</v>
      </c>
      <c r="O151" t="str">
        <f>$C$15</f>
        <v>Canvas</v>
      </c>
      <c r="P151" t="str">
        <f>$D$16</f>
        <v xml:space="preserve">White </v>
      </c>
      <c r="Q151">
        <f>$I$16</f>
        <v>2915</v>
      </c>
      <c r="R151">
        <f t="shared" si="214"/>
        <v>2120</v>
      </c>
      <c r="S151">
        <f t="shared" ref="S151" si="216">ROUND((1250*$N$2),0)</f>
        <v>1325</v>
      </c>
      <c r="T151" t="s">
        <v>32</v>
      </c>
    </row>
    <row r="152" spans="1:20" x14ac:dyDescent="0.25">
      <c r="A152" t="s">
        <v>15</v>
      </c>
      <c r="B152" t="s">
        <v>208</v>
      </c>
      <c r="C152">
        <v>1</v>
      </c>
      <c r="D152" t="s">
        <v>54</v>
      </c>
      <c r="E152" s="1">
        <v>674384077</v>
      </c>
      <c r="H152" t="s">
        <v>16</v>
      </c>
      <c r="I152" t="s">
        <v>17</v>
      </c>
      <c r="J152" t="s">
        <v>18</v>
      </c>
      <c r="K152" t="s">
        <v>19</v>
      </c>
      <c r="L152" t="s">
        <v>207</v>
      </c>
      <c r="M152" t="str">
        <f>CONCATENATE(E152,"-C-P-N")</f>
        <v>674384077-C-P-N</v>
      </c>
      <c r="N152" t="str">
        <f>$E$2</f>
        <v>C - 406 x 508</v>
      </c>
      <c r="O152" t="str">
        <f>$C$3</f>
        <v>Photographic Paper</v>
      </c>
      <c r="P152" t="str">
        <f>$D$3</f>
        <v>None</v>
      </c>
      <c r="Q152">
        <f>$E$3</f>
        <v>553</v>
      </c>
      <c r="R152">
        <f t="shared" ref="R152" si="217">ROUND((360*$N$2),0)</f>
        <v>382</v>
      </c>
      <c r="S152">
        <f t="shared" ref="S152" si="218">ROUND((230*$N$2),0)</f>
        <v>244</v>
      </c>
      <c r="T152" t="s">
        <v>32</v>
      </c>
    </row>
    <row r="153" spans="1:20" x14ac:dyDescent="0.25">
      <c r="A153" t="s">
        <v>15</v>
      </c>
      <c r="B153" t="s">
        <v>208</v>
      </c>
      <c r="C153">
        <v>1</v>
      </c>
      <c r="D153" t="s">
        <v>54</v>
      </c>
      <c r="E153" s="1">
        <v>674384077</v>
      </c>
      <c r="H153" t="s">
        <v>16</v>
      </c>
      <c r="I153" t="s">
        <v>17</v>
      </c>
      <c r="J153" t="s">
        <v>18</v>
      </c>
      <c r="K153" t="s">
        <v>19</v>
      </c>
      <c r="L153" t="s">
        <v>207</v>
      </c>
      <c r="M153" t="str">
        <f>CONCATENATE(E153,"-C-P-W")</f>
        <v>674384077-C-P-W</v>
      </c>
      <c r="N153" t="str">
        <f>$E$2</f>
        <v>C - 406 x 508</v>
      </c>
      <c r="O153" t="str">
        <f>$C$3</f>
        <v>Photographic Paper</v>
      </c>
      <c r="P153" t="str">
        <f>$D$4</f>
        <v>White</v>
      </c>
      <c r="Q153">
        <f>$E$4</f>
        <v>1052</v>
      </c>
      <c r="R153">
        <f t="shared" ref="R153" si="219">ROUND((704*$N$2),0)</f>
        <v>746</v>
      </c>
      <c r="S153">
        <f t="shared" ref="S153" si="220">ROUND((440*$N$2),0)</f>
        <v>466</v>
      </c>
      <c r="T153" t="s">
        <v>32</v>
      </c>
    </row>
    <row r="154" spans="1:20" x14ac:dyDescent="0.25">
      <c r="A154" t="s">
        <v>15</v>
      </c>
      <c r="B154" t="s">
        <v>208</v>
      </c>
      <c r="C154">
        <v>1</v>
      </c>
      <c r="D154" t="s">
        <v>54</v>
      </c>
      <c r="E154" s="1">
        <v>674384077</v>
      </c>
      <c r="H154" t="s">
        <v>16</v>
      </c>
      <c r="I154" t="s">
        <v>17</v>
      </c>
      <c r="J154" t="s">
        <v>18</v>
      </c>
      <c r="K154" t="s">
        <v>19</v>
      </c>
      <c r="L154" t="s">
        <v>207</v>
      </c>
      <c r="M154" t="str">
        <f>CONCATENATE(E154,"-D-P-N")</f>
        <v>674384077-D-P-N</v>
      </c>
      <c r="N154" t="str">
        <f>$F$2</f>
        <v>D - 508 x 610</v>
      </c>
      <c r="O154" t="str">
        <f>$C$3</f>
        <v>Photographic Paper</v>
      </c>
      <c r="P154" t="str">
        <f>$D$3</f>
        <v>None</v>
      </c>
      <c r="Q154">
        <f>$F$3</f>
        <v>646</v>
      </c>
      <c r="R154">
        <f t="shared" ref="R154" si="221">ROUND((432*$N$2),0)</f>
        <v>458</v>
      </c>
      <c r="S154">
        <f t="shared" ref="S154" si="222">ROUND((270*$N$2),0)</f>
        <v>286</v>
      </c>
      <c r="T154" t="s">
        <v>32</v>
      </c>
    </row>
    <row r="155" spans="1:20" x14ac:dyDescent="0.25">
      <c r="A155" t="s">
        <v>15</v>
      </c>
      <c r="B155" t="s">
        <v>208</v>
      </c>
      <c r="C155">
        <v>1</v>
      </c>
      <c r="D155" t="s">
        <v>54</v>
      </c>
      <c r="E155" s="1">
        <v>674384077</v>
      </c>
      <c r="H155" t="s">
        <v>16</v>
      </c>
      <c r="I155" t="s">
        <v>17</v>
      </c>
      <c r="J155" t="s">
        <v>18</v>
      </c>
      <c r="K155" t="s">
        <v>19</v>
      </c>
      <c r="L155" t="s">
        <v>207</v>
      </c>
      <c r="M155" t="str">
        <f>CONCATENATE(E155,"-D-P-W")</f>
        <v>674384077-D-P-W</v>
      </c>
      <c r="N155" t="str">
        <f>$F$2</f>
        <v>D - 508 x 610</v>
      </c>
      <c r="O155" t="str">
        <f>$C$3</f>
        <v>Photographic Paper</v>
      </c>
      <c r="P155" t="str">
        <f>$D$4</f>
        <v>White</v>
      </c>
      <c r="Q155">
        <f>$F$4</f>
        <v>1313</v>
      </c>
      <c r="R155">
        <f t="shared" ref="R155" si="223">ROUND((880*$N$2),0)</f>
        <v>933</v>
      </c>
      <c r="S155">
        <f t="shared" ref="S155" si="224">ROUND((560*$N$2),0)</f>
        <v>594</v>
      </c>
      <c r="T155" t="s">
        <v>32</v>
      </c>
    </row>
    <row r="156" spans="1:20" x14ac:dyDescent="0.25">
      <c r="A156" t="s">
        <v>15</v>
      </c>
      <c r="B156" t="s">
        <v>208</v>
      </c>
      <c r="C156">
        <v>1</v>
      </c>
      <c r="D156" t="s">
        <v>54</v>
      </c>
      <c r="E156" s="1">
        <v>674384077</v>
      </c>
      <c r="H156" t="s">
        <v>16</v>
      </c>
      <c r="I156" t="s">
        <v>17</v>
      </c>
      <c r="J156" t="s">
        <v>18</v>
      </c>
      <c r="K156" t="s">
        <v>19</v>
      </c>
      <c r="L156" t="s">
        <v>207</v>
      </c>
      <c r="M156" t="str">
        <f>CONCATENATE(E156,"-E-P-N")</f>
        <v>674384077-E-P-N</v>
      </c>
      <c r="N156" t="str">
        <f>$G$2</f>
        <v>E - 508 x 762</v>
      </c>
      <c r="O156" t="str">
        <f>$C$3</f>
        <v>Photographic Paper</v>
      </c>
      <c r="P156" t="str">
        <f>$D$3</f>
        <v>None</v>
      </c>
      <c r="Q156">
        <f>$G$3</f>
        <v>825</v>
      </c>
      <c r="R156">
        <f t="shared" ref="R156" si="225">ROUND((552*$N$2),0)</f>
        <v>585</v>
      </c>
      <c r="S156">
        <f t="shared" ref="S156" si="226">ROUND((345*$N$2),0)</f>
        <v>366</v>
      </c>
      <c r="T156" t="s">
        <v>32</v>
      </c>
    </row>
    <row r="157" spans="1:20" x14ac:dyDescent="0.25">
      <c r="A157" t="s">
        <v>15</v>
      </c>
      <c r="B157" t="s">
        <v>208</v>
      </c>
      <c r="C157">
        <v>1</v>
      </c>
      <c r="D157" t="s">
        <v>54</v>
      </c>
      <c r="E157" s="1">
        <v>674384077</v>
      </c>
      <c r="H157" t="s">
        <v>16</v>
      </c>
      <c r="I157" t="s">
        <v>17</v>
      </c>
      <c r="J157" t="s">
        <v>18</v>
      </c>
      <c r="K157" t="s">
        <v>19</v>
      </c>
      <c r="L157" t="s">
        <v>207</v>
      </c>
      <c r="M157" t="str">
        <f>CONCATENATE(E157,"-E-C-N")</f>
        <v>674384077-E-C-N</v>
      </c>
      <c r="N157" t="str">
        <f>$G$2</f>
        <v>E - 508 x 762</v>
      </c>
      <c r="O157" t="str">
        <f>$C$15</f>
        <v>Canvas</v>
      </c>
      <c r="P157" t="str">
        <f>$D$15</f>
        <v>None</v>
      </c>
      <c r="Q157">
        <f>$G$15</f>
        <v>1324</v>
      </c>
      <c r="R157">
        <f t="shared" ref="R157" si="227">ROUND((832*$N$2),0)</f>
        <v>882</v>
      </c>
      <c r="S157">
        <f t="shared" ref="S157" si="228">ROUND((550*$N$2),0)</f>
        <v>583</v>
      </c>
      <c r="T157" t="s">
        <v>32</v>
      </c>
    </row>
    <row r="158" spans="1:20" x14ac:dyDescent="0.25">
      <c r="A158" t="s">
        <v>15</v>
      </c>
      <c r="B158" t="s">
        <v>208</v>
      </c>
      <c r="C158">
        <v>1</v>
      </c>
      <c r="D158" t="s">
        <v>54</v>
      </c>
      <c r="E158" s="1">
        <v>674384077</v>
      </c>
      <c r="H158" t="s">
        <v>16</v>
      </c>
      <c r="I158" t="s">
        <v>17</v>
      </c>
      <c r="J158" t="s">
        <v>18</v>
      </c>
      <c r="K158" t="s">
        <v>19</v>
      </c>
      <c r="L158" t="s">
        <v>207</v>
      </c>
      <c r="M158" t="str">
        <f>CONCATENATE(E158,"-E-P-W")</f>
        <v>674384077-E-P-W</v>
      </c>
      <c r="N158" t="str">
        <f>$G$2</f>
        <v>E - 508 x 762</v>
      </c>
      <c r="O158" t="str">
        <f>$C$3</f>
        <v>Photographic Paper</v>
      </c>
      <c r="P158" t="str">
        <f>$D$4</f>
        <v>White</v>
      </c>
      <c r="Q158">
        <f>$G$4</f>
        <v>1660</v>
      </c>
      <c r="R158">
        <f t="shared" ref="R158" si="229">ROUND((1112*$N$2),0)</f>
        <v>1179</v>
      </c>
      <c r="S158">
        <f t="shared" ref="S158" si="230">ROUND((760*$N$2),0)</f>
        <v>806</v>
      </c>
      <c r="T158" t="s">
        <v>32</v>
      </c>
    </row>
    <row r="159" spans="1:20" x14ac:dyDescent="0.25">
      <c r="A159" t="s">
        <v>15</v>
      </c>
      <c r="B159" t="s">
        <v>208</v>
      </c>
      <c r="C159">
        <v>1</v>
      </c>
      <c r="D159" t="s">
        <v>54</v>
      </c>
      <c r="E159" s="1">
        <v>674384077</v>
      </c>
      <c r="H159" t="s">
        <v>16</v>
      </c>
      <c r="I159" t="s">
        <v>17</v>
      </c>
      <c r="J159" t="s">
        <v>18</v>
      </c>
      <c r="K159" t="s">
        <v>19</v>
      </c>
      <c r="L159" t="s">
        <v>207</v>
      </c>
      <c r="M159" t="str">
        <f>CONCATENATE(E159,"-E-C-W")</f>
        <v>674384077-E-C-W</v>
      </c>
      <c r="N159" t="str">
        <f>$G$2</f>
        <v>E - 508 x 762</v>
      </c>
      <c r="O159" t="str">
        <f>$C$15</f>
        <v>Canvas</v>
      </c>
      <c r="P159" t="str">
        <f>$D$16</f>
        <v xml:space="preserve">White </v>
      </c>
      <c r="Q159">
        <f>$G$16</f>
        <v>1964</v>
      </c>
      <c r="R159" s="2">
        <f t="shared" ref="R159" si="231">ROUND((1320*$N$2),0)</f>
        <v>1399</v>
      </c>
      <c r="S159">
        <f t="shared" ref="S159" si="232">ROUND((825*$N$2),0)</f>
        <v>875</v>
      </c>
      <c r="T159" t="s">
        <v>32</v>
      </c>
    </row>
    <row r="160" spans="1:20" x14ac:dyDescent="0.25">
      <c r="A160" t="s">
        <v>15</v>
      </c>
      <c r="B160" t="s">
        <v>208</v>
      </c>
      <c r="C160">
        <v>1</v>
      </c>
      <c r="D160" t="s">
        <v>54</v>
      </c>
      <c r="E160" s="1">
        <v>674384077</v>
      </c>
      <c r="H160" t="s">
        <v>16</v>
      </c>
      <c r="I160" t="s">
        <v>17</v>
      </c>
      <c r="J160" t="s">
        <v>18</v>
      </c>
      <c r="K160" t="s">
        <v>19</v>
      </c>
      <c r="L160" t="s">
        <v>207</v>
      </c>
      <c r="M160" t="str">
        <f>CONCATENATE(E160,"-F-P-N")</f>
        <v>674384077-F-P-N</v>
      </c>
      <c r="N160" t="str">
        <f>$H$2</f>
        <v>F - 762 x 1016</v>
      </c>
      <c r="O160" t="str">
        <f>$C$3</f>
        <v>Photographic Paper</v>
      </c>
      <c r="P160" t="str">
        <f>$D$3</f>
        <v>None</v>
      </c>
      <c r="Q160">
        <f>$H$3</f>
        <v>1410</v>
      </c>
      <c r="R160">
        <f t="shared" ref="R160" si="233">ROUND((944*$N$2),0)</f>
        <v>1001</v>
      </c>
      <c r="S160">
        <f t="shared" ref="S160" si="234">ROUND((590*$N$2),0)</f>
        <v>625</v>
      </c>
      <c r="T160" t="s">
        <v>32</v>
      </c>
    </row>
    <row r="161" spans="1:20" x14ac:dyDescent="0.25">
      <c r="A161" t="s">
        <v>15</v>
      </c>
      <c r="B161" t="s">
        <v>208</v>
      </c>
      <c r="C161">
        <v>1</v>
      </c>
      <c r="D161" t="s">
        <v>54</v>
      </c>
      <c r="E161" s="1">
        <v>674384077</v>
      </c>
      <c r="H161" t="s">
        <v>16</v>
      </c>
      <c r="I161" t="s">
        <v>17</v>
      </c>
      <c r="J161" t="s">
        <v>18</v>
      </c>
      <c r="K161" t="s">
        <v>19</v>
      </c>
      <c r="L161" t="s">
        <v>207</v>
      </c>
      <c r="M161" t="str">
        <f>CONCATENATE(E161,"-F-C-N")</f>
        <v>674384077-F-C-N</v>
      </c>
      <c r="N161" t="str">
        <f>$H$2</f>
        <v>F - 762 x 1016</v>
      </c>
      <c r="O161" t="str">
        <f>$C$15</f>
        <v>Canvas</v>
      </c>
      <c r="P161" t="str">
        <f>$D$15</f>
        <v>None</v>
      </c>
      <c r="Q161">
        <f>$H$15</f>
        <v>1865.6000000000001</v>
      </c>
      <c r="R161">
        <f t="shared" ref="R161" si="235">ROUND((1200*$N$2),0)</f>
        <v>1272</v>
      </c>
      <c r="S161">
        <f t="shared" ref="S161" si="236">ROUND((800*$N$2),0)</f>
        <v>848</v>
      </c>
      <c r="T161" t="s">
        <v>32</v>
      </c>
    </row>
    <row r="162" spans="1:20" x14ac:dyDescent="0.25">
      <c r="A162" t="s">
        <v>15</v>
      </c>
      <c r="B162" t="s">
        <v>208</v>
      </c>
      <c r="C162">
        <v>1</v>
      </c>
      <c r="D162" t="s">
        <v>54</v>
      </c>
      <c r="E162" s="1">
        <v>674384077</v>
      </c>
      <c r="H162" t="s">
        <v>16</v>
      </c>
      <c r="I162" t="s">
        <v>17</v>
      </c>
      <c r="J162" t="s">
        <v>18</v>
      </c>
      <c r="K162" t="s">
        <v>19</v>
      </c>
      <c r="L162" t="s">
        <v>207</v>
      </c>
      <c r="M162" t="str">
        <f>CONCATENATE(E162,"-F-P-W")</f>
        <v>674384077-F-P-W</v>
      </c>
      <c r="N162" t="str">
        <f>$H$2</f>
        <v>F - 762 x 1016</v>
      </c>
      <c r="O162" t="str">
        <f>$C$3</f>
        <v>Photographic Paper</v>
      </c>
      <c r="P162" t="str">
        <f>$D$4</f>
        <v>White</v>
      </c>
      <c r="Q162">
        <f>$H$4</f>
        <v>2387</v>
      </c>
      <c r="R162">
        <f t="shared" ref="R162" si="237">ROUND((1510*$N$2),0)</f>
        <v>1601</v>
      </c>
      <c r="S162">
        <f t="shared" ref="S162" si="238">ROUND((1150*$N$2),0)</f>
        <v>1219</v>
      </c>
      <c r="T162" t="s">
        <v>32</v>
      </c>
    </row>
    <row r="163" spans="1:20" x14ac:dyDescent="0.25">
      <c r="A163" t="s">
        <v>15</v>
      </c>
      <c r="B163" t="s">
        <v>208</v>
      </c>
      <c r="C163">
        <v>1</v>
      </c>
      <c r="D163" t="s">
        <v>54</v>
      </c>
      <c r="E163" s="1">
        <v>674384077</v>
      </c>
      <c r="H163" t="s">
        <v>16</v>
      </c>
      <c r="I163" t="s">
        <v>17</v>
      </c>
      <c r="J163" t="s">
        <v>18</v>
      </c>
      <c r="K163" t="s">
        <v>19</v>
      </c>
      <c r="L163" t="s">
        <v>207</v>
      </c>
      <c r="M163" t="str">
        <f>CONCATENATE(E163,"-F-C-W")</f>
        <v>674384077-F-C-W</v>
      </c>
      <c r="N163" t="str">
        <f>$H$2</f>
        <v>F - 762 x 1016</v>
      </c>
      <c r="O163" t="str">
        <f>$C$15</f>
        <v>Canvas</v>
      </c>
      <c r="P163" t="str">
        <f>$D$16</f>
        <v xml:space="preserve">White </v>
      </c>
      <c r="Q163">
        <f>$H$16</f>
        <v>2565.2000000000003</v>
      </c>
      <c r="R163">
        <f t="shared" ref="R163" si="239">ROUND((1760*$N$2),0)</f>
        <v>1866</v>
      </c>
      <c r="S163">
        <f t="shared" ref="S163" si="240">ROUND((1100*$N$2),0)</f>
        <v>1166</v>
      </c>
      <c r="T163" t="s">
        <v>32</v>
      </c>
    </row>
    <row r="164" spans="1:20" x14ac:dyDescent="0.25">
      <c r="A164" t="s">
        <v>15</v>
      </c>
      <c r="B164" t="s">
        <v>208</v>
      </c>
      <c r="C164">
        <v>1</v>
      </c>
      <c r="D164" t="s">
        <v>54</v>
      </c>
      <c r="E164" s="1">
        <v>674384077</v>
      </c>
      <c r="H164" t="s">
        <v>16</v>
      </c>
      <c r="I164" t="s">
        <v>17</v>
      </c>
      <c r="J164" t="s">
        <v>18</v>
      </c>
      <c r="K164" t="s">
        <v>19</v>
      </c>
      <c r="L164" t="s">
        <v>207</v>
      </c>
      <c r="M164" t="str">
        <f>CONCATENATE(E164,"-G-P-N")</f>
        <v>674384077-G-P-N</v>
      </c>
      <c r="N164" t="str">
        <f>$I$2</f>
        <v>G - 1016 x 1525</v>
      </c>
      <c r="O164" t="str">
        <f>$C$3</f>
        <v>Photographic Paper</v>
      </c>
      <c r="P164" t="str">
        <f>$D$3</f>
        <v>None</v>
      </c>
      <c r="Q164">
        <f>$I$3</f>
        <v>1763</v>
      </c>
      <c r="R164">
        <f t="shared" ref="R164" si="241">ROUND((1180*$N$2),0)</f>
        <v>1251</v>
      </c>
      <c r="S164">
        <f t="shared" ref="S164" si="242">ROUND((735*$N$2),0)</f>
        <v>779</v>
      </c>
      <c r="T164" t="s">
        <v>32</v>
      </c>
    </row>
    <row r="165" spans="1:20" x14ac:dyDescent="0.25">
      <c r="A165" t="s">
        <v>15</v>
      </c>
      <c r="B165" t="s">
        <v>208</v>
      </c>
      <c r="C165">
        <v>1</v>
      </c>
      <c r="D165" t="s">
        <v>54</v>
      </c>
      <c r="E165" s="1">
        <v>674384077</v>
      </c>
      <c r="H165" t="s">
        <v>16</v>
      </c>
      <c r="I165" t="s">
        <v>17</v>
      </c>
      <c r="J165" t="s">
        <v>18</v>
      </c>
      <c r="K165" t="s">
        <v>19</v>
      </c>
      <c r="L165" t="s">
        <v>207</v>
      </c>
      <c r="M165" t="str">
        <f>CONCATENATE(E165,"-G-C-N")</f>
        <v>674384077-G-C-N</v>
      </c>
      <c r="N165" t="str">
        <f>$I$2</f>
        <v>G - 1016 x 1525</v>
      </c>
      <c r="O165" t="str">
        <f>$C$15</f>
        <v>Canvas</v>
      </c>
      <c r="P165" t="str">
        <f>$D$15</f>
        <v>None</v>
      </c>
      <c r="Q165">
        <f>$I$15</f>
        <v>1982.2</v>
      </c>
      <c r="R165">
        <f t="shared" ref="R165" si="243">ROUND((1275*$N$2),0)</f>
        <v>1352</v>
      </c>
      <c r="S165">
        <f t="shared" ref="S165" si="244">ROUND((850*$N$2),0)</f>
        <v>901</v>
      </c>
      <c r="T165" t="s">
        <v>32</v>
      </c>
    </row>
    <row r="166" spans="1:20" x14ac:dyDescent="0.25">
      <c r="A166" t="s">
        <v>15</v>
      </c>
      <c r="B166" t="s">
        <v>208</v>
      </c>
      <c r="C166">
        <v>1</v>
      </c>
      <c r="D166" t="s">
        <v>54</v>
      </c>
      <c r="E166" s="1">
        <v>674384077</v>
      </c>
      <c r="H166" t="s">
        <v>16</v>
      </c>
      <c r="I166" t="s">
        <v>17</v>
      </c>
      <c r="J166" t="s">
        <v>18</v>
      </c>
      <c r="K166" t="s">
        <v>19</v>
      </c>
      <c r="L166" t="s">
        <v>207</v>
      </c>
      <c r="M166" t="str">
        <f>CONCATENATE(E166,"-G-P-W")</f>
        <v>674384077-G-P-W</v>
      </c>
      <c r="N166" t="str">
        <f>$I$2</f>
        <v>G - 1016 x 1525</v>
      </c>
      <c r="O166" t="str">
        <f>$C$3</f>
        <v>Photographic Paper</v>
      </c>
      <c r="P166" t="str">
        <f>$D$4</f>
        <v>White</v>
      </c>
      <c r="Q166">
        <f>$I$4</f>
        <v>3200</v>
      </c>
      <c r="R166">
        <f t="shared" ref="R166:R167" si="245">ROUND((2000*$N$2),0)</f>
        <v>2120</v>
      </c>
      <c r="S166">
        <f t="shared" ref="S166" si="246">ROUND((1535*$N$2),0)</f>
        <v>1627</v>
      </c>
      <c r="T166" t="s">
        <v>32</v>
      </c>
    </row>
    <row r="167" spans="1:20" x14ac:dyDescent="0.25">
      <c r="A167" t="s">
        <v>15</v>
      </c>
      <c r="B167" t="s">
        <v>208</v>
      </c>
      <c r="C167">
        <v>1</v>
      </c>
      <c r="D167" t="s">
        <v>54</v>
      </c>
      <c r="E167" s="1">
        <v>674384077</v>
      </c>
      <c r="H167" t="s">
        <v>16</v>
      </c>
      <c r="I167" t="s">
        <v>17</v>
      </c>
      <c r="J167" t="s">
        <v>18</v>
      </c>
      <c r="K167" t="s">
        <v>19</v>
      </c>
      <c r="L167" t="s">
        <v>207</v>
      </c>
      <c r="M167" t="str">
        <f>CONCATENATE(E167,"-G-C-W")</f>
        <v>674384077-G-C-W</v>
      </c>
      <c r="N167" t="str">
        <f>$I$2</f>
        <v>G - 1016 x 1525</v>
      </c>
      <c r="O167" t="str">
        <f>$C$15</f>
        <v>Canvas</v>
      </c>
      <c r="P167" t="str">
        <f>$D$16</f>
        <v xml:space="preserve">White </v>
      </c>
      <c r="Q167">
        <f>$I$16</f>
        <v>2915</v>
      </c>
      <c r="R167">
        <f t="shared" si="245"/>
        <v>2120</v>
      </c>
      <c r="S167">
        <f t="shared" ref="S167" si="247">ROUND((1250*$N$2),0)</f>
        <v>1325</v>
      </c>
      <c r="T167" t="s">
        <v>32</v>
      </c>
    </row>
    <row r="168" spans="1:20" x14ac:dyDescent="0.25">
      <c r="A168" t="s">
        <v>15</v>
      </c>
      <c r="B168" t="s">
        <v>208</v>
      </c>
      <c r="C168">
        <v>1</v>
      </c>
      <c r="D168" t="s">
        <v>61</v>
      </c>
      <c r="E168" s="1" t="s">
        <v>62</v>
      </c>
      <c r="H168" t="s">
        <v>16</v>
      </c>
      <c r="I168" t="s">
        <v>17</v>
      </c>
      <c r="J168" t="s">
        <v>18</v>
      </c>
      <c r="K168" t="s">
        <v>19</v>
      </c>
      <c r="L168" t="s">
        <v>207</v>
      </c>
      <c r="M168" t="str">
        <f>CONCATENATE(E168,"-C-P-N")</f>
        <v>3088794_8-C-P-N</v>
      </c>
      <c r="N168" t="str">
        <f>$E$2</f>
        <v>C - 406 x 508</v>
      </c>
      <c r="O168" t="str">
        <f>$C$3</f>
        <v>Photographic Paper</v>
      </c>
      <c r="P168" t="str">
        <f>$D$3</f>
        <v>None</v>
      </c>
      <c r="Q168">
        <f>$E$3</f>
        <v>553</v>
      </c>
      <c r="R168">
        <f t="shared" ref="R168" si="248">ROUND((360*$N$2),0)</f>
        <v>382</v>
      </c>
      <c r="S168">
        <f t="shared" ref="S168" si="249">ROUND((230*$N$2),0)</f>
        <v>244</v>
      </c>
      <c r="T168" t="s">
        <v>32</v>
      </c>
    </row>
    <row r="169" spans="1:20" x14ac:dyDescent="0.25">
      <c r="A169" t="s">
        <v>15</v>
      </c>
      <c r="B169" t="s">
        <v>208</v>
      </c>
      <c r="C169">
        <v>1</v>
      </c>
      <c r="D169" t="s">
        <v>61</v>
      </c>
      <c r="E169" s="1" t="s">
        <v>62</v>
      </c>
      <c r="H169" t="s">
        <v>16</v>
      </c>
      <c r="I169" t="s">
        <v>17</v>
      </c>
      <c r="J169" t="s">
        <v>18</v>
      </c>
      <c r="K169" t="s">
        <v>19</v>
      </c>
      <c r="L169" t="s">
        <v>207</v>
      </c>
      <c r="M169" t="str">
        <f>CONCATENATE(E169,"-C-P-W")</f>
        <v>3088794_8-C-P-W</v>
      </c>
      <c r="N169" t="str">
        <f>$E$2</f>
        <v>C - 406 x 508</v>
      </c>
      <c r="O169" t="str">
        <f>$C$3</f>
        <v>Photographic Paper</v>
      </c>
      <c r="P169" t="str">
        <f>$D$4</f>
        <v>White</v>
      </c>
      <c r="Q169">
        <f>$E$4</f>
        <v>1052</v>
      </c>
      <c r="R169">
        <f t="shared" ref="R169" si="250">ROUND((704*$N$2),0)</f>
        <v>746</v>
      </c>
      <c r="S169">
        <f t="shared" ref="S169" si="251">ROUND((440*$N$2),0)</f>
        <v>466</v>
      </c>
      <c r="T169" t="s">
        <v>32</v>
      </c>
    </row>
    <row r="170" spans="1:20" x14ac:dyDescent="0.25">
      <c r="A170" t="s">
        <v>15</v>
      </c>
      <c r="B170" t="s">
        <v>208</v>
      </c>
      <c r="C170">
        <v>1</v>
      </c>
      <c r="D170" t="s">
        <v>61</v>
      </c>
      <c r="E170" s="1" t="s">
        <v>62</v>
      </c>
      <c r="H170" t="s">
        <v>16</v>
      </c>
      <c r="I170" t="s">
        <v>17</v>
      </c>
      <c r="J170" t="s">
        <v>18</v>
      </c>
      <c r="K170" t="s">
        <v>19</v>
      </c>
      <c r="L170" t="s">
        <v>207</v>
      </c>
      <c r="M170" t="str">
        <f>CONCATENATE(E170,"-D-P-N")</f>
        <v>3088794_8-D-P-N</v>
      </c>
      <c r="N170" t="str">
        <f>$F$2</f>
        <v>D - 508 x 610</v>
      </c>
      <c r="O170" t="str">
        <f>$C$3</f>
        <v>Photographic Paper</v>
      </c>
      <c r="P170" t="str">
        <f>$D$3</f>
        <v>None</v>
      </c>
      <c r="Q170">
        <f>$F$3</f>
        <v>646</v>
      </c>
      <c r="R170">
        <f t="shared" ref="R170" si="252">ROUND((432*$N$2),0)</f>
        <v>458</v>
      </c>
      <c r="S170">
        <f t="shared" ref="S170" si="253">ROUND((270*$N$2),0)</f>
        <v>286</v>
      </c>
      <c r="T170" t="s">
        <v>32</v>
      </c>
    </row>
    <row r="171" spans="1:20" x14ac:dyDescent="0.25">
      <c r="A171" t="s">
        <v>15</v>
      </c>
      <c r="B171" t="s">
        <v>208</v>
      </c>
      <c r="C171">
        <v>1</v>
      </c>
      <c r="D171" t="s">
        <v>61</v>
      </c>
      <c r="E171" s="1" t="s">
        <v>62</v>
      </c>
      <c r="H171" t="s">
        <v>16</v>
      </c>
      <c r="I171" t="s">
        <v>17</v>
      </c>
      <c r="J171" t="s">
        <v>18</v>
      </c>
      <c r="K171" t="s">
        <v>19</v>
      </c>
      <c r="L171" t="s">
        <v>207</v>
      </c>
      <c r="M171" t="str">
        <f>CONCATENATE(E171,"-D-P-W")</f>
        <v>3088794_8-D-P-W</v>
      </c>
      <c r="N171" t="str">
        <f>$F$2</f>
        <v>D - 508 x 610</v>
      </c>
      <c r="O171" t="str">
        <f>$C$3</f>
        <v>Photographic Paper</v>
      </c>
      <c r="P171" t="str">
        <f>$D$4</f>
        <v>White</v>
      </c>
      <c r="Q171">
        <f>$F$4</f>
        <v>1313</v>
      </c>
      <c r="R171">
        <f t="shared" ref="R171" si="254">ROUND((880*$N$2),0)</f>
        <v>933</v>
      </c>
      <c r="S171">
        <f t="shared" ref="S171" si="255">ROUND((560*$N$2),0)</f>
        <v>594</v>
      </c>
      <c r="T171" t="s">
        <v>32</v>
      </c>
    </row>
    <row r="172" spans="1:20" x14ac:dyDescent="0.25">
      <c r="A172" t="s">
        <v>15</v>
      </c>
      <c r="B172" t="s">
        <v>208</v>
      </c>
      <c r="C172">
        <v>1</v>
      </c>
      <c r="D172" t="s">
        <v>61</v>
      </c>
      <c r="E172" s="1" t="s">
        <v>62</v>
      </c>
      <c r="H172" t="s">
        <v>16</v>
      </c>
      <c r="I172" t="s">
        <v>17</v>
      </c>
      <c r="J172" t="s">
        <v>18</v>
      </c>
      <c r="K172" t="s">
        <v>19</v>
      </c>
      <c r="L172" t="s">
        <v>207</v>
      </c>
      <c r="M172" t="str">
        <f>CONCATENATE(E172,"-E-P-N")</f>
        <v>3088794_8-E-P-N</v>
      </c>
      <c r="N172" t="str">
        <f>$G$2</f>
        <v>E - 508 x 762</v>
      </c>
      <c r="O172" t="str">
        <f>$C$3</f>
        <v>Photographic Paper</v>
      </c>
      <c r="P172" t="str">
        <f>$D$3</f>
        <v>None</v>
      </c>
      <c r="Q172">
        <f>$G$3</f>
        <v>825</v>
      </c>
      <c r="R172">
        <f t="shared" ref="R172" si="256">ROUND((552*$N$2),0)</f>
        <v>585</v>
      </c>
      <c r="S172">
        <f t="shared" ref="S172" si="257">ROUND((345*$N$2),0)</f>
        <v>366</v>
      </c>
      <c r="T172" t="s">
        <v>32</v>
      </c>
    </row>
    <row r="173" spans="1:20" x14ac:dyDescent="0.25">
      <c r="A173" t="s">
        <v>15</v>
      </c>
      <c r="B173" t="s">
        <v>208</v>
      </c>
      <c r="C173">
        <v>1</v>
      </c>
      <c r="D173" t="s">
        <v>61</v>
      </c>
      <c r="E173" s="1" t="s">
        <v>62</v>
      </c>
      <c r="H173" t="s">
        <v>16</v>
      </c>
      <c r="I173" t="s">
        <v>17</v>
      </c>
      <c r="J173" t="s">
        <v>18</v>
      </c>
      <c r="K173" t="s">
        <v>19</v>
      </c>
      <c r="L173" t="s">
        <v>207</v>
      </c>
      <c r="M173" t="str">
        <f>CONCATENATE(E173,"-E-C-N")</f>
        <v>3088794_8-E-C-N</v>
      </c>
      <c r="N173" t="str">
        <f>$G$2</f>
        <v>E - 508 x 762</v>
      </c>
      <c r="O173" t="str">
        <f>$C$15</f>
        <v>Canvas</v>
      </c>
      <c r="P173" t="str">
        <f>$D$15</f>
        <v>None</v>
      </c>
      <c r="Q173">
        <f>$G$15</f>
        <v>1324</v>
      </c>
      <c r="R173">
        <f t="shared" ref="R173" si="258">ROUND((832*$N$2),0)</f>
        <v>882</v>
      </c>
      <c r="S173">
        <f t="shared" ref="S173" si="259">ROUND((550*$N$2),0)</f>
        <v>583</v>
      </c>
      <c r="T173" t="s">
        <v>32</v>
      </c>
    </row>
    <row r="174" spans="1:20" x14ac:dyDescent="0.25">
      <c r="A174" t="s">
        <v>15</v>
      </c>
      <c r="B174" t="s">
        <v>208</v>
      </c>
      <c r="C174">
        <v>1</v>
      </c>
      <c r="D174" t="s">
        <v>61</v>
      </c>
      <c r="E174" s="1" t="s">
        <v>62</v>
      </c>
      <c r="H174" t="s">
        <v>16</v>
      </c>
      <c r="I174" t="s">
        <v>17</v>
      </c>
      <c r="J174" t="s">
        <v>18</v>
      </c>
      <c r="K174" t="s">
        <v>19</v>
      </c>
      <c r="L174" t="s">
        <v>207</v>
      </c>
      <c r="M174" t="str">
        <f>CONCATENATE(E174,"-E-P-W")</f>
        <v>3088794_8-E-P-W</v>
      </c>
      <c r="N174" t="str">
        <f>$G$2</f>
        <v>E - 508 x 762</v>
      </c>
      <c r="O174" t="str">
        <f>$C$3</f>
        <v>Photographic Paper</v>
      </c>
      <c r="P174" t="str">
        <f>$D$4</f>
        <v>White</v>
      </c>
      <c r="Q174">
        <f>$G$4</f>
        <v>1660</v>
      </c>
      <c r="R174">
        <f t="shared" ref="R174" si="260">ROUND((1112*$N$2),0)</f>
        <v>1179</v>
      </c>
      <c r="S174">
        <f t="shared" ref="S174" si="261">ROUND((760*$N$2),0)</f>
        <v>806</v>
      </c>
      <c r="T174" t="s">
        <v>32</v>
      </c>
    </row>
    <row r="175" spans="1:20" x14ac:dyDescent="0.25">
      <c r="A175" t="s">
        <v>15</v>
      </c>
      <c r="B175" t="s">
        <v>208</v>
      </c>
      <c r="C175">
        <v>1</v>
      </c>
      <c r="D175" t="s">
        <v>61</v>
      </c>
      <c r="E175" s="1" t="s">
        <v>62</v>
      </c>
      <c r="H175" t="s">
        <v>16</v>
      </c>
      <c r="I175" t="s">
        <v>17</v>
      </c>
      <c r="J175" t="s">
        <v>18</v>
      </c>
      <c r="K175" t="s">
        <v>19</v>
      </c>
      <c r="L175" t="s">
        <v>207</v>
      </c>
      <c r="M175" t="str">
        <f>CONCATENATE(E175,"-E-C-W")</f>
        <v>3088794_8-E-C-W</v>
      </c>
      <c r="N175" t="str">
        <f>$G$2</f>
        <v>E - 508 x 762</v>
      </c>
      <c r="O175" t="str">
        <f>$C$15</f>
        <v>Canvas</v>
      </c>
      <c r="P175" t="str">
        <f>$D$16</f>
        <v xml:space="preserve">White </v>
      </c>
      <c r="Q175">
        <f>$G$16</f>
        <v>1964</v>
      </c>
      <c r="R175" s="2">
        <f t="shared" ref="R175" si="262">ROUND((1320*$N$2),0)</f>
        <v>1399</v>
      </c>
      <c r="S175">
        <f t="shared" ref="S175" si="263">ROUND((825*$N$2),0)</f>
        <v>875</v>
      </c>
      <c r="T175" t="s">
        <v>32</v>
      </c>
    </row>
    <row r="176" spans="1:20" x14ac:dyDescent="0.25">
      <c r="A176" t="s">
        <v>15</v>
      </c>
      <c r="B176" t="s">
        <v>208</v>
      </c>
      <c r="C176">
        <v>1</v>
      </c>
      <c r="D176" t="s">
        <v>61</v>
      </c>
      <c r="E176" s="1" t="s">
        <v>62</v>
      </c>
      <c r="H176" t="s">
        <v>16</v>
      </c>
      <c r="I176" t="s">
        <v>17</v>
      </c>
      <c r="J176" t="s">
        <v>18</v>
      </c>
      <c r="K176" t="s">
        <v>19</v>
      </c>
      <c r="L176" t="s">
        <v>207</v>
      </c>
      <c r="M176" t="str">
        <f>CONCATENATE(E176,"-F-P-N")</f>
        <v>3088794_8-F-P-N</v>
      </c>
      <c r="N176" t="str">
        <f>$H$2</f>
        <v>F - 762 x 1016</v>
      </c>
      <c r="O176" t="str">
        <f>$C$3</f>
        <v>Photographic Paper</v>
      </c>
      <c r="P176" t="str">
        <f>$D$3</f>
        <v>None</v>
      </c>
      <c r="Q176">
        <f>$H$3</f>
        <v>1410</v>
      </c>
      <c r="R176">
        <f t="shared" ref="R176" si="264">ROUND((944*$N$2),0)</f>
        <v>1001</v>
      </c>
      <c r="S176">
        <f t="shared" ref="S176" si="265">ROUND((590*$N$2),0)</f>
        <v>625</v>
      </c>
      <c r="T176" t="s">
        <v>32</v>
      </c>
    </row>
    <row r="177" spans="1:20" x14ac:dyDescent="0.25">
      <c r="A177" t="s">
        <v>15</v>
      </c>
      <c r="B177" t="s">
        <v>208</v>
      </c>
      <c r="C177">
        <v>1</v>
      </c>
      <c r="D177" t="s">
        <v>61</v>
      </c>
      <c r="E177" s="1" t="s">
        <v>62</v>
      </c>
      <c r="H177" t="s">
        <v>16</v>
      </c>
      <c r="I177" t="s">
        <v>17</v>
      </c>
      <c r="J177" t="s">
        <v>18</v>
      </c>
      <c r="K177" t="s">
        <v>19</v>
      </c>
      <c r="L177" t="s">
        <v>207</v>
      </c>
      <c r="M177" t="str">
        <f>CONCATENATE(E177,"-F-C-N")</f>
        <v>3088794_8-F-C-N</v>
      </c>
      <c r="N177" t="str">
        <f>$H$2</f>
        <v>F - 762 x 1016</v>
      </c>
      <c r="O177" t="str">
        <f>$C$15</f>
        <v>Canvas</v>
      </c>
      <c r="P177" t="str">
        <f>$D$15</f>
        <v>None</v>
      </c>
      <c r="Q177">
        <f>$H$15</f>
        <v>1865.6000000000001</v>
      </c>
      <c r="R177">
        <f t="shared" ref="R177" si="266">ROUND((1200*$N$2),0)</f>
        <v>1272</v>
      </c>
      <c r="S177">
        <f t="shared" ref="S177" si="267">ROUND((800*$N$2),0)</f>
        <v>848</v>
      </c>
      <c r="T177" t="s">
        <v>32</v>
      </c>
    </row>
    <row r="178" spans="1:20" x14ac:dyDescent="0.25">
      <c r="A178" t="s">
        <v>15</v>
      </c>
      <c r="B178" t="s">
        <v>208</v>
      </c>
      <c r="C178">
        <v>1</v>
      </c>
      <c r="D178" t="s">
        <v>61</v>
      </c>
      <c r="E178" s="1" t="s">
        <v>62</v>
      </c>
      <c r="H178" t="s">
        <v>16</v>
      </c>
      <c r="I178" t="s">
        <v>17</v>
      </c>
      <c r="J178" t="s">
        <v>18</v>
      </c>
      <c r="K178" t="s">
        <v>19</v>
      </c>
      <c r="L178" t="s">
        <v>207</v>
      </c>
      <c r="M178" t="str">
        <f>CONCATENATE(E178,"-F-P-W")</f>
        <v>3088794_8-F-P-W</v>
      </c>
      <c r="N178" t="str">
        <f>$H$2</f>
        <v>F - 762 x 1016</v>
      </c>
      <c r="O178" t="str">
        <f>$C$3</f>
        <v>Photographic Paper</v>
      </c>
      <c r="P178" t="str">
        <f>$D$4</f>
        <v>White</v>
      </c>
      <c r="Q178">
        <f>$H$4</f>
        <v>2387</v>
      </c>
      <c r="R178">
        <f t="shared" ref="R178" si="268">ROUND((1510*$N$2),0)</f>
        <v>1601</v>
      </c>
      <c r="S178">
        <f t="shared" ref="S178" si="269">ROUND((1150*$N$2),0)</f>
        <v>1219</v>
      </c>
      <c r="T178" t="s">
        <v>32</v>
      </c>
    </row>
    <row r="179" spans="1:20" x14ac:dyDescent="0.25">
      <c r="A179" t="s">
        <v>15</v>
      </c>
      <c r="B179" t="s">
        <v>208</v>
      </c>
      <c r="C179">
        <v>1</v>
      </c>
      <c r="D179" t="s">
        <v>61</v>
      </c>
      <c r="E179" s="1" t="s">
        <v>62</v>
      </c>
      <c r="H179" t="s">
        <v>16</v>
      </c>
      <c r="I179" t="s">
        <v>17</v>
      </c>
      <c r="J179" t="s">
        <v>18</v>
      </c>
      <c r="K179" t="s">
        <v>19</v>
      </c>
      <c r="L179" t="s">
        <v>207</v>
      </c>
      <c r="M179" t="str">
        <f>CONCATENATE(E179,"-F-C-W")</f>
        <v>3088794_8-F-C-W</v>
      </c>
      <c r="N179" t="str">
        <f>$H$2</f>
        <v>F - 762 x 1016</v>
      </c>
      <c r="O179" t="str">
        <f>$C$15</f>
        <v>Canvas</v>
      </c>
      <c r="P179" t="str">
        <f>$D$16</f>
        <v xml:space="preserve">White </v>
      </c>
      <c r="Q179">
        <f>$H$16</f>
        <v>2565.2000000000003</v>
      </c>
      <c r="R179">
        <f t="shared" ref="R179" si="270">ROUND((1760*$N$2),0)</f>
        <v>1866</v>
      </c>
      <c r="S179">
        <f t="shared" ref="S179" si="271">ROUND((1100*$N$2),0)</f>
        <v>1166</v>
      </c>
      <c r="T179" t="s">
        <v>32</v>
      </c>
    </row>
    <row r="180" spans="1:20" x14ac:dyDescent="0.25">
      <c r="A180" t="s">
        <v>15</v>
      </c>
      <c r="B180" t="s">
        <v>208</v>
      </c>
      <c r="C180">
        <v>1</v>
      </c>
      <c r="D180" t="s">
        <v>61</v>
      </c>
      <c r="E180" s="1" t="s">
        <v>62</v>
      </c>
      <c r="H180" t="s">
        <v>16</v>
      </c>
      <c r="I180" t="s">
        <v>17</v>
      </c>
      <c r="J180" t="s">
        <v>18</v>
      </c>
      <c r="K180" t="s">
        <v>19</v>
      </c>
      <c r="L180" t="s">
        <v>207</v>
      </c>
      <c r="M180" t="str">
        <f>CONCATENATE(E180,"-G-P-N")</f>
        <v>3088794_8-G-P-N</v>
      </c>
      <c r="N180" t="str">
        <f>$I$2</f>
        <v>G - 1016 x 1525</v>
      </c>
      <c r="O180" t="str">
        <f>$C$3</f>
        <v>Photographic Paper</v>
      </c>
      <c r="P180" t="str">
        <f>$D$3</f>
        <v>None</v>
      </c>
      <c r="Q180">
        <f>$I$3</f>
        <v>1763</v>
      </c>
      <c r="R180">
        <f t="shared" ref="R180" si="272">ROUND((1180*$N$2),0)</f>
        <v>1251</v>
      </c>
      <c r="S180">
        <f t="shared" ref="S180" si="273">ROUND((735*$N$2),0)</f>
        <v>779</v>
      </c>
      <c r="T180" t="s">
        <v>32</v>
      </c>
    </row>
    <row r="181" spans="1:20" x14ac:dyDescent="0.25">
      <c r="A181" t="s">
        <v>15</v>
      </c>
      <c r="B181" t="s">
        <v>208</v>
      </c>
      <c r="C181">
        <v>1</v>
      </c>
      <c r="D181" t="s">
        <v>61</v>
      </c>
      <c r="E181" s="1" t="s">
        <v>62</v>
      </c>
      <c r="H181" t="s">
        <v>16</v>
      </c>
      <c r="I181" t="s">
        <v>17</v>
      </c>
      <c r="J181" t="s">
        <v>18</v>
      </c>
      <c r="K181" t="s">
        <v>19</v>
      </c>
      <c r="L181" t="s">
        <v>207</v>
      </c>
      <c r="M181" t="str">
        <f>CONCATENATE(E181,"-G-C-N")</f>
        <v>3088794_8-G-C-N</v>
      </c>
      <c r="N181" t="str">
        <f>$I$2</f>
        <v>G - 1016 x 1525</v>
      </c>
      <c r="O181" t="str">
        <f>$C$15</f>
        <v>Canvas</v>
      </c>
      <c r="P181" t="str">
        <f>$D$15</f>
        <v>None</v>
      </c>
      <c r="Q181">
        <f>$I$15</f>
        <v>1982.2</v>
      </c>
      <c r="R181">
        <f t="shared" ref="R181" si="274">ROUND((1275*$N$2),0)</f>
        <v>1352</v>
      </c>
      <c r="S181">
        <f t="shared" ref="S181" si="275">ROUND((850*$N$2),0)</f>
        <v>901</v>
      </c>
      <c r="T181" t="s">
        <v>32</v>
      </c>
    </row>
    <row r="182" spans="1:20" x14ac:dyDescent="0.25">
      <c r="A182" t="s">
        <v>15</v>
      </c>
      <c r="B182" t="s">
        <v>208</v>
      </c>
      <c r="C182">
        <v>1</v>
      </c>
      <c r="D182" t="s">
        <v>61</v>
      </c>
      <c r="E182" s="1" t="s">
        <v>62</v>
      </c>
      <c r="H182" t="s">
        <v>16</v>
      </c>
      <c r="I182" t="s">
        <v>17</v>
      </c>
      <c r="J182" t="s">
        <v>18</v>
      </c>
      <c r="K182" t="s">
        <v>19</v>
      </c>
      <c r="L182" t="s">
        <v>207</v>
      </c>
      <c r="M182" t="str">
        <f>CONCATENATE(E182,"-G-P-W")</f>
        <v>3088794_8-G-P-W</v>
      </c>
      <c r="N182" t="str">
        <f>$I$2</f>
        <v>G - 1016 x 1525</v>
      </c>
      <c r="O182" t="str">
        <f>$C$3</f>
        <v>Photographic Paper</v>
      </c>
      <c r="P182" t="str">
        <f>$D$4</f>
        <v>White</v>
      </c>
      <c r="Q182">
        <f>$I$4</f>
        <v>3200</v>
      </c>
      <c r="R182">
        <f t="shared" ref="R182:R183" si="276">ROUND((2000*$N$2),0)</f>
        <v>2120</v>
      </c>
      <c r="S182">
        <f t="shared" ref="S182" si="277">ROUND((1535*$N$2),0)</f>
        <v>1627</v>
      </c>
      <c r="T182" t="s">
        <v>32</v>
      </c>
    </row>
    <row r="183" spans="1:20" x14ac:dyDescent="0.25">
      <c r="A183" t="s">
        <v>15</v>
      </c>
      <c r="B183" t="s">
        <v>208</v>
      </c>
      <c r="C183">
        <v>1</v>
      </c>
      <c r="D183" t="s">
        <v>61</v>
      </c>
      <c r="E183" s="1" t="s">
        <v>62</v>
      </c>
      <c r="H183" t="s">
        <v>16</v>
      </c>
      <c r="I183" t="s">
        <v>17</v>
      </c>
      <c r="J183" t="s">
        <v>18</v>
      </c>
      <c r="K183" t="s">
        <v>19</v>
      </c>
      <c r="L183" t="s">
        <v>207</v>
      </c>
      <c r="M183" t="str">
        <f>CONCATENATE(E183,"-G-C-W")</f>
        <v>3088794_8-G-C-W</v>
      </c>
      <c r="N183" t="str">
        <f>$I$2</f>
        <v>G - 1016 x 1525</v>
      </c>
      <c r="O183" t="str">
        <f>$C$15</f>
        <v>Canvas</v>
      </c>
      <c r="P183" t="str">
        <f>$D$16</f>
        <v xml:space="preserve">White </v>
      </c>
      <c r="Q183">
        <f>$I$16</f>
        <v>2915</v>
      </c>
      <c r="R183">
        <f t="shared" si="276"/>
        <v>2120</v>
      </c>
      <c r="S183">
        <f t="shared" ref="S183" si="278">ROUND((1250*$N$2),0)</f>
        <v>1325</v>
      </c>
      <c r="T183" t="s">
        <v>32</v>
      </c>
    </row>
    <row r="184" spans="1:20" x14ac:dyDescent="0.25">
      <c r="A184" t="s">
        <v>15</v>
      </c>
      <c r="B184" t="s">
        <v>208</v>
      </c>
      <c r="C184">
        <v>1</v>
      </c>
      <c r="D184" t="s">
        <v>63</v>
      </c>
      <c r="E184" s="1">
        <v>52235738</v>
      </c>
      <c r="H184" t="s">
        <v>16</v>
      </c>
      <c r="I184" t="s">
        <v>17</v>
      </c>
      <c r="J184" t="s">
        <v>18</v>
      </c>
      <c r="K184" t="s">
        <v>19</v>
      </c>
      <c r="L184" t="s">
        <v>207</v>
      </c>
      <c r="M184" t="str">
        <f>CONCATENATE(E184,"-C-P-N")</f>
        <v>52235738-C-P-N</v>
      </c>
      <c r="N184" t="str">
        <f>$E$2</f>
        <v>C - 406 x 508</v>
      </c>
      <c r="O184" t="str">
        <f>$C$3</f>
        <v>Photographic Paper</v>
      </c>
      <c r="P184" t="str">
        <f>$D$3</f>
        <v>None</v>
      </c>
      <c r="Q184">
        <f>$E$3</f>
        <v>553</v>
      </c>
      <c r="R184">
        <f t="shared" ref="R184" si="279">ROUND((360*$N$2),0)</f>
        <v>382</v>
      </c>
      <c r="S184">
        <f t="shared" ref="S184" si="280">ROUND((230*$N$2),0)</f>
        <v>244</v>
      </c>
      <c r="T184" t="s">
        <v>32</v>
      </c>
    </row>
    <row r="185" spans="1:20" x14ac:dyDescent="0.25">
      <c r="A185" t="s">
        <v>15</v>
      </c>
      <c r="B185" t="s">
        <v>208</v>
      </c>
      <c r="C185">
        <v>1</v>
      </c>
      <c r="D185" t="s">
        <v>63</v>
      </c>
      <c r="E185" s="1">
        <v>52235738</v>
      </c>
      <c r="H185" t="s">
        <v>16</v>
      </c>
      <c r="I185" t="s">
        <v>17</v>
      </c>
      <c r="J185" t="s">
        <v>18</v>
      </c>
      <c r="K185" t="s">
        <v>19</v>
      </c>
      <c r="L185" t="s">
        <v>207</v>
      </c>
      <c r="M185" t="str">
        <f>CONCATENATE(E185,"-C-P-W")</f>
        <v>52235738-C-P-W</v>
      </c>
      <c r="N185" t="str">
        <f>$E$2</f>
        <v>C - 406 x 508</v>
      </c>
      <c r="O185" t="str">
        <f>$C$3</f>
        <v>Photographic Paper</v>
      </c>
      <c r="P185" t="str">
        <f>$D$4</f>
        <v>White</v>
      </c>
      <c r="Q185">
        <f>$E$4</f>
        <v>1052</v>
      </c>
      <c r="R185">
        <f t="shared" ref="R185" si="281">ROUND((704*$N$2),0)</f>
        <v>746</v>
      </c>
      <c r="S185">
        <f t="shared" ref="S185" si="282">ROUND((440*$N$2),0)</f>
        <v>466</v>
      </c>
      <c r="T185" t="s">
        <v>32</v>
      </c>
    </row>
    <row r="186" spans="1:20" x14ac:dyDescent="0.25">
      <c r="A186" t="s">
        <v>15</v>
      </c>
      <c r="B186" t="s">
        <v>208</v>
      </c>
      <c r="C186">
        <v>1</v>
      </c>
      <c r="D186" t="s">
        <v>63</v>
      </c>
      <c r="E186" s="1">
        <v>52235738</v>
      </c>
      <c r="H186" t="s">
        <v>16</v>
      </c>
      <c r="I186" t="s">
        <v>17</v>
      </c>
      <c r="J186" t="s">
        <v>18</v>
      </c>
      <c r="K186" t="s">
        <v>19</v>
      </c>
      <c r="L186" t="s">
        <v>207</v>
      </c>
      <c r="M186" t="str">
        <f>CONCATENATE(E186,"-D-P-N")</f>
        <v>52235738-D-P-N</v>
      </c>
      <c r="N186" t="str">
        <f>$F$2</f>
        <v>D - 508 x 610</v>
      </c>
      <c r="O186" t="str">
        <f>$C$3</f>
        <v>Photographic Paper</v>
      </c>
      <c r="P186" t="str">
        <f>$D$3</f>
        <v>None</v>
      </c>
      <c r="Q186">
        <f>$F$3</f>
        <v>646</v>
      </c>
      <c r="R186">
        <f t="shared" ref="R186" si="283">ROUND((432*$N$2),0)</f>
        <v>458</v>
      </c>
      <c r="S186">
        <f t="shared" ref="S186" si="284">ROUND((270*$N$2),0)</f>
        <v>286</v>
      </c>
      <c r="T186" t="s">
        <v>32</v>
      </c>
    </row>
    <row r="187" spans="1:20" x14ac:dyDescent="0.25">
      <c r="A187" t="s">
        <v>15</v>
      </c>
      <c r="B187" t="s">
        <v>208</v>
      </c>
      <c r="C187">
        <v>1</v>
      </c>
      <c r="D187" t="s">
        <v>63</v>
      </c>
      <c r="E187" s="1">
        <v>52235738</v>
      </c>
      <c r="H187" t="s">
        <v>16</v>
      </c>
      <c r="I187" t="s">
        <v>17</v>
      </c>
      <c r="J187" t="s">
        <v>18</v>
      </c>
      <c r="K187" t="s">
        <v>19</v>
      </c>
      <c r="L187" t="s">
        <v>207</v>
      </c>
      <c r="M187" t="str">
        <f>CONCATENATE(E187,"-D-P-W")</f>
        <v>52235738-D-P-W</v>
      </c>
      <c r="N187" t="str">
        <f>$F$2</f>
        <v>D - 508 x 610</v>
      </c>
      <c r="O187" t="str">
        <f>$C$3</f>
        <v>Photographic Paper</v>
      </c>
      <c r="P187" t="str">
        <f>$D$4</f>
        <v>White</v>
      </c>
      <c r="Q187">
        <f>$F$4</f>
        <v>1313</v>
      </c>
      <c r="R187">
        <f t="shared" ref="R187" si="285">ROUND((880*$N$2),0)</f>
        <v>933</v>
      </c>
      <c r="S187">
        <f t="shared" ref="S187" si="286">ROUND((560*$N$2),0)</f>
        <v>594</v>
      </c>
      <c r="T187" t="s">
        <v>32</v>
      </c>
    </row>
    <row r="188" spans="1:20" x14ac:dyDescent="0.25">
      <c r="A188" t="s">
        <v>15</v>
      </c>
      <c r="B188" t="s">
        <v>208</v>
      </c>
      <c r="C188">
        <v>1</v>
      </c>
      <c r="D188" t="s">
        <v>63</v>
      </c>
      <c r="E188" s="1">
        <v>52235738</v>
      </c>
      <c r="H188" t="s">
        <v>16</v>
      </c>
      <c r="I188" t="s">
        <v>17</v>
      </c>
      <c r="J188" t="s">
        <v>18</v>
      </c>
      <c r="K188" t="s">
        <v>19</v>
      </c>
      <c r="L188" t="s">
        <v>207</v>
      </c>
      <c r="M188" t="str">
        <f>CONCATENATE(E188,"-E-P-N")</f>
        <v>52235738-E-P-N</v>
      </c>
      <c r="N188" t="str">
        <f>$G$2</f>
        <v>E - 508 x 762</v>
      </c>
      <c r="O188" t="str">
        <f>$C$3</f>
        <v>Photographic Paper</v>
      </c>
      <c r="P188" t="str">
        <f>$D$3</f>
        <v>None</v>
      </c>
      <c r="Q188">
        <f>$G$3</f>
        <v>825</v>
      </c>
      <c r="R188">
        <f t="shared" ref="R188" si="287">ROUND((552*$N$2),0)</f>
        <v>585</v>
      </c>
      <c r="S188">
        <f t="shared" ref="S188" si="288">ROUND((345*$N$2),0)</f>
        <v>366</v>
      </c>
      <c r="T188" t="s">
        <v>32</v>
      </c>
    </row>
    <row r="189" spans="1:20" x14ac:dyDescent="0.25">
      <c r="A189" t="s">
        <v>15</v>
      </c>
      <c r="B189" t="s">
        <v>208</v>
      </c>
      <c r="C189">
        <v>1</v>
      </c>
      <c r="D189" t="s">
        <v>63</v>
      </c>
      <c r="E189" s="1">
        <v>52235738</v>
      </c>
      <c r="H189" t="s">
        <v>16</v>
      </c>
      <c r="I189" t="s">
        <v>17</v>
      </c>
      <c r="J189" t="s">
        <v>18</v>
      </c>
      <c r="K189" t="s">
        <v>19</v>
      </c>
      <c r="L189" t="s">
        <v>207</v>
      </c>
      <c r="M189" t="str">
        <f>CONCATENATE(E189,"-E-C-N")</f>
        <v>52235738-E-C-N</v>
      </c>
      <c r="N189" t="str">
        <f>$G$2</f>
        <v>E - 508 x 762</v>
      </c>
      <c r="O189" t="str">
        <f>$C$15</f>
        <v>Canvas</v>
      </c>
      <c r="P189" t="str">
        <f>$D$15</f>
        <v>None</v>
      </c>
      <c r="Q189">
        <f>$G$15</f>
        <v>1324</v>
      </c>
      <c r="R189">
        <f t="shared" ref="R189" si="289">ROUND((832*$N$2),0)</f>
        <v>882</v>
      </c>
      <c r="S189">
        <f t="shared" ref="S189" si="290">ROUND((550*$N$2),0)</f>
        <v>583</v>
      </c>
      <c r="T189" t="s">
        <v>32</v>
      </c>
    </row>
    <row r="190" spans="1:20" x14ac:dyDescent="0.25">
      <c r="A190" t="s">
        <v>15</v>
      </c>
      <c r="B190" t="s">
        <v>208</v>
      </c>
      <c r="C190">
        <v>1</v>
      </c>
      <c r="D190" t="s">
        <v>63</v>
      </c>
      <c r="E190" s="1">
        <v>52235738</v>
      </c>
      <c r="H190" t="s">
        <v>16</v>
      </c>
      <c r="I190" t="s">
        <v>17</v>
      </c>
      <c r="J190" t="s">
        <v>18</v>
      </c>
      <c r="K190" t="s">
        <v>19</v>
      </c>
      <c r="L190" t="s">
        <v>207</v>
      </c>
      <c r="M190" t="str">
        <f>CONCATENATE(E190,"-E-P-W")</f>
        <v>52235738-E-P-W</v>
      </c>
      <c r="N190" t="str">
        <f>$G$2</f>
        <v>E - 508 x 762</v>
      </c>
      <c r="O190" t="str">
        <f>$C$3</f>
        <v>Photographic Paper</v>
      </c>
      <c r="P190" t="str">
        <f>$D$4</f>
        <v>White</v>
      </c>
      <c r="Q190">
        <f>$G$4</f>
        <v>1660</v>
      </c>
      <c r="R190">
        <f t="shared" ref="R190" si="291">ROUND((1112*$N$2),0)</f>
        <v>1179</v>
      </c>
      <c r="S190">
        <f t="shared" ref="S190" si="292">ROUND((760*$N$2),0)</f>
        <v>806</v>
      </c>
      <c r="T190" t="s">
        <v>32</v>
      </c>
    </row>
    <row r="191" spans="1:20" x14ac:dyDescent="0.25">
      <c r="A191" t="s">
        <v>15</v>
      </c>
      <c r="B191" t="s">
        <v>208</v>
      </c>
      <c r="C191">
        <v>1</v>
      </c>
      <c r="D191" t="s">
        <v>63</v>
      </c>
      <c r="E191" s="1">
        <v>52235738</v>
      </c>
      <c r="H191" t="s">
        <v>16</v>
      </c>
      <c r="I191" t="s">
        <v>17</v>
      </c>
      <c r="J191" t="s">
        <v>18</v>
      </c>
      <c r="K191" t="s">
        <v>19</v>
      </c>
      <c r="L191" t="s">
        <v>207</v>
      </c>
      <c r="M191" t="str">
        <f>CONCATENATE(E191,"-E-C-W")</f>
        <v>52235738-E-C-W</v>
      </c>
      <c r="N191" t="str">
        <f>$G$2</f>
        <v>E - 508 x 762</v>
      </c>
      <c r="O191" t="str">
        <f>$C$15</f>
        <v>Canvas</v>
      </c>
      <c r="P191" t="str">
        <f>$D$16</f>
        <v xml:space="preserve">White </v>
      </c>
      <c r="Q191">
        <f>$G$16</f>
        <v>1964</v>
      </c>
      <c r="R191" s="2">
        <f t="shared" ref="R191" si="293">ROUND((1320*$N$2),0)</f>
        <v>1399</v>
      </c>
      <c r="S191">
        <f t="shared" ref="S191" si="294">ROUND((825*$N$2),0)</f>
        <v>875</v>
      </c>
      <c r="T191" t="s">
        <v>32</v>
      </c>
    </row>
    <row r="192" spans="1:20" x14ac:dyDescent="0.25">
      <c r="A192" t="s">
        <v>15</v>
      </c>
      <c r="B192" t="s">
        <v>208</v>
      </c>
      <c r="C192">
        <v>1</v>
      </c>
      <c r="D192" t="s">
        <v>63</v>
      </c>
      <c r="E192" s="1">
        <v>52235738</v>
      </c>
      <c r="H192" t="s">
        <v>16</v>
      </c>
      <c r="I192" t="s">
        <v>17</v>
      </c>
      <c r="J192" t="s">
        <v>18</v>
      </c>
      <c r="K192" t="s">
        <v>19</v>
      </c>
      <c r="L192" t="s">
        <v>207</v>
      </c>
      <c r="M192" t="str">
        <f>CONCATENATE(E192,"-F-P-N")</f>
        <v>52235738-F-P-N</v>
      </c>
      <c r="N192" t="str">
        <f>$H$2</f>
        <v>F - 762 x 1016</v>
      </c>
      <c r="O192" t="str">
        <f>$C$3</f>
        <v>Photographic Paper</v>
      </c>
      <c r="P192" t="str">
        <f>$D$3</f>
        <v>None</v>
      </c>
      <c r="Q192">
        <f>$H$3</f>
        <v>1410</v>
      </c>
      <c r="R192">
        <f t="shared" ref="R192" si="295">ROUND((944*$N$2),0)</f>
        <v>1001</v>
      </c>
      <c r="S192">
        <f t="shared" ref="S192" si="296">ROUND((590*$N$2),0)</f>
        <v>625</v>
      </c>
      <c r="T192" t="s">
        <v>32</v>
      </c>
    </row>
    <row r="193" spans="1:20" x14ac:dyDescent="0.25">
      <c r="A193" t="s">
        <v>15</v>
      </c>
      <c r="B193" t="s">
        <v>208</v>
      </c>
      <c r="C193">
        <v>1</v>
      </c>
      <c r="D193" t="s">
        <v>63</v>
      </c>
      <c r="E193" s="1">
        <v>52235738</v>
      </c>
      <c r="H193" t="s">
        <v>16</v>
      </c>
      <c r="I193" t="s">
        <v>17</v>
      </c>
      <c r="J193" t="s">
        <v>18</v>
      </c>
      <c r="K193" t="s">
        <v>19</v>
      </c>
      <c r="L193" t="s">
        <v>207</v>
      </c>
      <c r="M193" t="str">
        <f>CONCATENATE(E193,"-F-C-N")</f>
        <v>52235738-F-C-N</v>
      </c>
      <c r="N193" t="str">
        <f>$H$2</f>
        <v>F - 762 x 1016</v>
      </c>
      <c r="O193" t="str">
        <f>$C$15</f>
        <v>Canvas</v>
      </c>
      <c r="P193" t="str">
        <f>$D$15</f>
        <v>None</v>
      </c>
      <c r="Q193">
        <f>$H$15</f>
        <v>1865.6000000000001</v>
      </c>
      <c r="R193">
        <f t="shared" ref="R193" si="297">ROUND((1200*$N$2),0)</f>
        <v>1272</v>
      </c>
      <c r="S193">
        <f t="shared" ref="S193" si="298">ROUND((800*$N$2),0)</f>
        <v>848</v>
      </c>
      <c r="T193" t="s">
        <v>32</v>
      </c>
    </row>
    <row r="194" spans="1:20" x14ac:dyDescent="0.25">
      <c r="A194" t="s">
        <v>15</v>
      </c>
      <c r="B194" t="s">
        <v>208</v>
      </c>
      <c r="C194">
        <v>1</v>
      </c>
      <c r="D194" t="s">
        <v>63</v>
      </c>
      <c r="E194" s="1">
        <v>52235738</v>
      </c>
      <c r="H194" t="s">
        <v>16</v>
      </c>
      <c r="I194" t="s">
        <v>17</v>
      </c>
      <c r="J194" t="s">
        <v>18</v>
      </c>
      <c r="K194" t="s">
        <v>19</v>
      </c>
      <c r="L194" t="s">
        <v>207</v>
      </c>
      <c r="M194" t="str">
        <f>CONCATENATE(E194,"-F-P-W")</f>
        <v>52235738-F-P-W</v>
      </c>
      <c r="N194" t="str">
        <f>$H$2</f>
        <v>F - 762 x 1016</v>
      </c>
      <c r="O194" t="str">
        <f>$C$3</f>
        <v>Photographic Paper</v>
      </c>
      <c r="P194" t="str">
        <f>$D$4</f>
        <v>White</v>
      </c>
      <c r="Q194">
        <f>$H$4</f>
        <v>2387</v>
      </c>
      <c r="R194">
        <f t="shared" ref="R194" si="299">ROUND((1510*$N$2),0)</f>
        <v>1601</v>
      </c>
      <c r="S194">
        <f t="shared" ref="S194" si="300">ROUND((1150*$N$2),0)</f>
        <v>1219</v>
      </c>
      <c r="T194" t="s">
        <v>32</v>
      </c>
    </row>
    <row r="195" spans="1:20" x14ac:dyDescent="0.25">
      <c r="A195" t="s">
        <v>15</v>
      </c>
      <c r="B195" t="s">
        <v>208</v>
      </c>
      <c r="C195">
        <v>1</v>
      </c>
      <c r="D195" t="s">
        <v>63</v>
      </c>
      <c r="E195" s="1">
        <v>52235738</v>
      </c>
      <c r="H195" t="s">
        <v>16</v>
      </c>
      <c r="I195" t="s">
        <v>17</v>
      </c>
      <c r="J195" t="s">
        <v>18</v>
      </c>
      <c r="K195" t="s">
        <v>19</v>
      </c>
      <c r="L195" t="s">
        <v>207</v>
      </c>
      <c r="M195" t="str">
        <f>CONCATENATE(E195,"-F-C-W")</f>
        <v>52235738-F-C-W</v>
      </c>
      <c r="N195" t="str">
        <f>$H$2</f>
        <v>F - 762 x 1016</v>
      </c>
      <c r="O195" t="str">
        <f>$C$15</f>
        <v>Canvas</v>
      </c>
      <c r="P195" t="str">
        <f>$D$16</f>
        <v xml:space="preserve">White </v>
      </c>
      <c r="Q195">
        <f>$H$16</f>
        <v>2565.2000000000003</v>
      </c>
      <c r="R195">
        <f t="shared" ref="R195" si="301">ROUND((1760*$N$2),0)</f>
        <v>1866</v>
      </c>
      <c r="S195">
        <f t="shared" ref="S195" si="302">ROUND((1100*$N$2),0)</f>
        <v>1166</v>
      </c>
      <c r="T195" t="s">
        <v>32</v>
      </c>
    </row>
    <row r="196" spans="1:20" x14ac:dyDescent="0.25">
      <c r="A196" t="s">
        <v>15</v>
      </c>
      <c r="B196" t="s">
        <v>208</v>
      </c>
      <c r="C196">
        <v>1</v>
      </c>
      <c r="D196" t="s">
        <v>63</v>
      </c>
      <c r="E196" s="1">
        <v>52235738</v>
      </c>
      <c r="H196" t="s">
        <v>16</v>
      </c>
      <c r="I196" t="s">
        <v>17</v>
      </c>
      <c r="J196" t="s">
        <v>18</v>
      </c>
      <c r="K196" t="s">
        <v>19</v>
      </c>
      <c r="L196" t="s">
        <v>207</v>
      </c>
      <c r="M196" t="str">
        <f>CONCATENATE(E196,"-G-P-N")</f>
        <v>52235738-G-P-N</v>
      </c>
      <c r="N196" t="str">
        <f>$I$2</f>
        <v>G - 1016 x 1525</v>
      </c>
      <c r="O196" t="str">
        <f>$C$3</f>
        <v>Photographic Paper</v>
      </c>
      <c r="P196" t="str">
        <f>$D$3</f>
        <v>None</v>
      </c>
      <c r="Q196">
        <f>$I$3</f>
        <v>1763</v>
      </c>
      <c r="R196">
        <f t="shared" ref="R196" si="303">ROUND((1180*$N$2),0)</f>
        <v>1251</v>
      </c>
      <c r="S196">
        <f t="shared" ref="S196" si="304">ROUND((735*$N$2),0)</f>
        <v>779</v>
      </c>
      <c r="T196" t="s">
        <v>32</v>
      </c>
    </row>
    <row r="197" spans="1:20" x14ac:dyDescent="0.25">
      <c r="A197" t="s">
        <v>15</v>
      </c>
      <c r="B197" t="s">
        <v>208</v>
      </c>
      <c r="C197">
        <v>1</v>
      </c>
      <c r="D197" t="s">
        <v>63</v>
      </c>
      <c r="E197" s="1">
        <v>52235738</v>
      </c>
      <c r="H197" t="s">
        <v>16</v>
      </c>
      <c r="I197" t="s">
        <v>17</v>
      </c>
      <c r="J197" t="s">
        <v>18</v>
      </c>
      <c r="K197" t="s">
        <v>19</v>
      </c>
      <c r="L197" t="s">
        <v>207</v>
      </c>
      <c r="M197" t="str">
        <f>CONCATENATE(E197,"-G-C-N")</f>
        <v>52235738-G-C-N</v>
      </c>
      <c r="N197" t="str">
        <f>$I$2</f>
        <v>G - 1016 x 1525</v>
      </c>
      <c r="O197" t="str">
        <f>$C$15</f>
        <v>Canvas</v>
      </c>
      <c r="P197" t="str">
        <f>$D$15</f>
        <v>None</v>
      </c>
      <c r="Q197">
        <f>$I$15</f>
        <v>1982.2</v>
      </c>
      <c r="R197">
        <f t="shared" ref="R197" si="305">ROUND((1275*$N$2),0)</f>
        <v>1352</v>
      </c>
      <c r="S197">
        <f t="shared" ref="S197" si="306">ROUND((850*$N$2),0)</f>
        <v>901</v>
      </c>
      <c r="T197" t="s">
        <v>32</v>
      </c>
    </row>
    <row r="198" spans="1:20" x14ac:dyDescent="0.25">
      <c r="A198" t="s">
        <v>15</v>
      </c>
      <c r="B198" t="s">
        <v>208</v>
      </c>
      <c r="C198">
        <v>1</v>
      </c>
      <c r="D198" t="s">
        <v>63</v>
      </c>
      <c r="E198" s="1">
        <v>52235738</v>
      </c>
      <c r="H198" t="s">
        <v>16</v>
      </c>
      <c r="I198" t="s">
        <v>17</v>
      </c>
      <c r="J198" t="s">
        <v>18</v>
      </c>
      <c r="K198" t="s">
        <v>19</v>
      </c>
      <c r="L198" t="s">
        <v>207</v>
      </c>
      <c r="M198" t="str">
        <f>CONCATENATE(E198,"-G-P-W")</f>
        <v>52235738-G-P-W</v>
      </c>
      <c r="N198" t="str">
        <f>$I$2</f>
        <v>G - 1016 x 1525</v>
      </c>
      <c r="O198" t="str">
        <f>$C$3</f>
        <v>Photographic Paper</v>
      </c>
      <c r="P198" t="str">
        <f>$D$4</f>
        <v>White</v>
      </c>
      <c r="Q198">
        <f>$I$4</f>
        <v>3200</v>
      </c>
      <c r="R198">
        <f t="shared" ref="R198:R199" si="307">ROUND((2000*$N$2),0)</f>
        <v>2120</v>
      </c>
      <c r="S198">
        <f t="shared" ref="S198" si="308">ROUND((1535*$N$2),0)</f>
        <v>1627</v>
      </c>
      <c r="T198" t="s">
        <v>32</v>
      </c>
    </row>
    <row r="199" spans="1:20" x14ac:dyDescent="0.25">
      <c r="A199" t="s">
        <v>15</v>
      </c>
      <c r="B199" t="s">
        <v>208</v>
      </c>
      <c r="C199">
        <v>1</v>
      </c>
      <c r="D199" t="s">
        <v>63</v>
      </c>
      <c r="E199" s="1">
        <v>52235738</v>
      </c>
      <c r="H199" t="s">
        <v>16</v>
      </c>
      <c r="I199" t="s">
        <v>17</v>
      </c>
      <c r="J199" t="s">
        <v>18</v>
      </c>
      <c r="K199" t="s">
        <v>19</v>
      </c>
      <c r="L199" t="s">
        <v>207</v>
      </c>
      <c r="M199" t="str">
        <f>CONCATENATE(E199,"-G-C-W")</f>
        <v>52235738-G-C-W</v>
      </c>
      <c r="N199" t="str">
        <f>$I$2</f>
        <v>G - 1016 x 1525</v>
      </c>
      <c r="O199" t="str">
        <f>$C$15</f>
        <v>Canvas</v>
      </c>
      <c r="P199" t="str">
        <f>$D$16</f>
        <v xml:space="preserve">White </v>
      </c>
      <c r="Q199">
        <f>$I$16</f>
        <v>2915</v>
      </c>
      <c r="R199">
        <f t="shared" si="307"/>
        <v>2120</v>
      </c>
      <c r="S199">
        <f t="shared" ref="S199" si="309">ROUND((1250*$N$2),0)</f>
        <v>1325</v>
      </c>
      <c r="T199" t="s">
        <v>32</v>
      </c>
    </row>
    <row r="200" spans="1:20" x14ac:dyDescent="0.25">
      <c r="A200" t="s">
        <v>15</v>
      </c>
      <c r="B200" t="s">
        <v>208</v>
      </c>
      <c r="C200">
        <v>1</v>
      </c>
      <c r="D200" t="s">
        <v>64</v>
      </c>
      <c r="E200" s="1">
        <v>73309134</v>
      </c>
      <c r="H200" t="s">
        <v>16</v>
      </c>
      <c r="I200" t="s">
        <v>17</v>
      </c>
      <c r="J200" t="s">
        <v>18</v>
      </c>
      <c r="K200" t="s">
        <v>19</v>
      </c>
      <c r="L200" t="s">
        <v>207</v>
      </c>
      <c r="M200" t="str">
        <f>CONCATENATE(E200,"-C-P-N")</f>
        <v>73309134-C-P-N</v>
      </c>
      <c r="N200" t="str">
        <f>$E$2</f>
        <v>C - 406 x 508</v>
      </c>
      <c r="O200" t="str">
        <f>$C$3</f>
        <v>Photographic Paper</v>
      </c>
      <c r="P200" t="str">
        <f>$D$3</f>
        <v>None</v>
      </c>
      <c r="Q200">
        <f>$E$3</f>
        <v>553</v>
      </c>
      <c r="R200">
        <f t="shared" ref="R200" si="310">ROUND((360*$N$2),0)</f>
        <v>382</v>
      </c>
      <c r="S200">
        <f t="shared" ref="S200" si="311">ROUND((230*$N$2),0)</f>
        <v>244</v>
      </c>
      <c r="T200" t="s">
        <v>32</v>
      </c>
    </row>
    <row r="201" spans="1:20" x14ac:dyDescent="0.25">
      <c r="A201" t="s">
        <v>15</v>
      </c>
      <c r="B201" t="s">
        <v>208</v>
      </c>
      <c r="C201">
        <v>1</v>
      </c>
      <c r="D201" t="s">
        <v>64</v>
      </c>
      <c r="E201" s="1">
        <v>73309134</v>
      </c>
      <c r="H201" t="s">
        <v>16</v>
      </c>
      <c r="I201" t="s">
        <v>17</v>
      </c>
      <c r="J201" t="s">
        <v>18</v>
      </c>
      <c r="K201" t="s">
        <v>19</v>
      </c>
      <c r="L201" t="s">
        <v>207</v>
      </c>
      <c r="M201" t="str">
        <f>CONCATENATE(E201,"-C-P-W")</f>
        <v>73309134-C-P-W</v>
      </c>
      <c r="N201" t="str">
        <f>$E$2</f>
        <v>C - 406 x 508</v>
      </c>
      <c r="O201" t="str">
        <f>$C$3</f>
        <v>Photographic Paper</v>
      </c>
      <c r="P201" t="str">
        <f>$D$4</f>
        <v>White</v>
      </c>
      <c r="Q201">
        <f>$E$4</f>
        <v>1052</v>
      </c>
      <c r="R201">
        <f t="shared" ref="R201" si="312">ROUND((704*$N$2),0)</f>
        <v>746</v>
      </c>
      <c r="S201">
        <f t="shared" ref="S201" si="313">ROUND((440*$N$2),0)</f>
        <v>466</v>
      </c>
      <c r="T201" t="s">
        <v>32</v>
      </c>
    </row>
    <row r="202" spans="1:20" x14ac:dyDescent="0.25">
      <c r="A202" t="s">
        <v>15</v>
      </c>
      <c r="B202" t="s">
        <v>208</v>
      </c>
      <c r="C202">
        <v>1</v>
      </c>
      <c r="D202" t="s">
        <v>64</v>
      </c>
      <c r="E202" s="1">
        <v>73309134</v>
      </c>
      <c r="H202" t="s">
        <v>16</v>
      </c>
      <c r="I202" t="s">
        <v>17</v>
      </c>
      <c r="J202" t="s">
        <v>18</v>
      </c>
      <c r="K202" t="s">
        <v>19</v>
      </c>
      <c r="L202" t="s">
        <v>207</v>
      </c>
      <c r="M202" t="str">
        <f>CONCATENATE(E202,"-D-P-N")</f>
        <v>73309134-D-P-N</v>
      </c>
      <c r="N202" t="str">
        <f>$F$2</f>
        <v>D - 508 x 610</v>
      </c>
      <c r="O202" t="str">
        <f>$C$3</f>
        <v>Photographic Paper</v>
      </c>
      <c r="P202" t="str">
        <f>$D$3</f>
        <v>None</v>
      </c>
      <c r="Q202">
        <f>$F$3</f>
        <v>646</v>
      </c>
      <c r="R202">
        <f t="shared" ref="R202" si="314">ROUND((432*$N$2),0)</f>
        <v>458</v>
      </c>
      <c r="S202">
        <f t="shared" ref="S202" si="315">ROUND((270*$N$2),0)</f>
        <v>286</v>
      </c>
      <c r="T202" t="s">
        <v>32</v>
      </c>
    </row>
    <row r="203" spans="1:20" x14ac:dyDescent="0.25">
      <c r="A203" t="s">
        <v>15</v>
      </c>
      <c r="B203" t="s">
        <v>208</v>
      </c>
      <c r="C203">
        <v>1</v>
      </c>
      <c r="D203" t="s">
        <v>64</v>
      </c>
      <c r="E203" s="1">
        <v>73309134</v>
      </c>
      <c r="H203" t="s">
        <v>16</v>
      </c>
      <c r="I203" t="s">
        <v>17</v>
      </c>
      <c r="J203" t="s">
        <v>18</v>
      </c>
      <c r="K203" t="s">
        <v>19</v>
      </c>
      <c r="L203" t="s">
        <v>207</v>
      </c>
      <c r="M203" t="str">
        <f>CONCATENATE(E203,"-D-P-W")</f>
        <v>73309134-D-P-W</v>
      </c>
      <c r="N203" t="str">
        <f>$F$2</f>
        <v>D - 508 x 610</v>
      </c>
      <c r="O203" t="str">
        <f>$C$3</f>
        <v>Photographic Paper</v>
      </c>
      <c r="P203" t="str">
        <f>$D$4</f>
        <v>White</v>
      </c>
      <c r="Q203">
        <f>$F$4</f>
        <v>1313</v>
      </c>
      <c r="R203">
        <f t="shared" ref="R203" si="316">ROUND((880*$N$2),0)</f>
        <v>933</v>
      </c>
      <c r="S203">
        <f t="shared" ref="S203" si="317">ROUND((560*$N$2),0)</f>
        <v>594</v>
      </c>
      <c r="T203" t="s">
        <v>32</v>
      </c>
    </row>
    <row r="204" spans="1:20" x14ac:dyDescent="0.25">
      <c r="A204" t="s">
        <v>15</v>
      </c>
      <c r="B204" t="s">
        <v>208</v>
      </c>
      <c r="C204">
        <v>1</v>
      </c>
      <c r="D204" t="s">
        <v>64</v>
      </c>
      <c r="E204" s="1">
        <v>73309134</v>
      </c>
      <c r="H204" t="s">
        <v>16</v>
      </c>
      <c r="I204" t="s">
        <v>17</v>
      </c>
      <c r="J204" t="s">
        <v>18</v>
      </c>
      <c r="K204" t="s">
        <v>19</v>
      </c>
      <c r="L204" t="s">
        <v>207</v>
      </c>
      <c r="M204" t="str">
        <f>CONCATENATE(E204,"-E-P-N")</f>
        <v>73309134-E-P-N</v>
      </c>
      <c r="N204" t="str">
        <f>$G$2</f>
        <v>E - 508 x 762</v>
      </c>
      <c r="O204" t="str">
        <f>$C$3</f>
        <v>Photographic Paper</v>
      </c>
      <c r="P204" t="str">
        <f>$D$3</f>
        <v>None</v>
      </c>
      <c r="Q204">
        <f>$G$3</f>
        <v>825</v>
      </c>
      <c r="R204">
        <f t="shared" ref="R204" si="318">ROUND((552*$N$2),0)</f>
        <v>585</v>
      </c>
      <c r="S204">
        <f t="shared" ref="S204" si="319">ROUND((345*$N$2),0)</f>
        <v>366</v>
      </c>
      <c r="T204" t="s">
        <v>32</v>
      </c>
    </row>
    <row r="205" spans="1:20" x14ac:dyDescent="0.25">
      <c r="A205" t="s">
        <v>15</v>
      </c>
      <c r="B205" t="s">
        <v>208</v>
      </c>
      <c r="C205">
        <v>1</v>
      </c>
      <c r="D205" t="s">
        <v>64</v>
      </c>
      <c r="E205" s="1">
        <v>73309134</v>
      </c>
      <c r="H205" t="s">
        <v>16</v>
      </c>
      <c r="I205" t="s">
        <v>17</v>
      </c>
      <c r="J205" t="s">
        <v>18</v>
      </c>
      <c r="K205" t="s">
        <v>19</v>
      </c>
      <c r="L205" t="s">
        <v>207</v>
      </c>
      <c r="M205" t="str">
        <f>CONCATENATE(E205,"-E-C-N")</f>
        <v>73309134-E-C-N</v>
      </c>
      <c r="N205" t="str">
        <f>$G$2</f>
        <v>E - 508 x 762</v>
      </c>
      <c r="O205" t="str">
        <f>$C$15</f>
        <v>Canvas</v>
      </c>
      <c r="P205" t="str">
        <f>$D$15</f>
        <v>None</v>
      </c>
      <c r="Q205">
        <f>$G$15</f>
        <v>1324</v>
      </c>
      <c r="R205">
        <f t="shared" ref="R205" si="320">ROUND((832*$N$2),0)</f>
        <v>882</v>
      </c>
      <c r="S205">
        <f t="shared" ref="S205" si="321">ROUND((550*$N$2),0)</f>
        <v>583</v>
      </c>
      <c r="T205" t="s">
        <v>32</v>
      </c>
    </row>
    <row r="206" spans="1:20" x14ac:dyDescent="0.25">
      <c r="A206" t="s">
        <v>15</v>
      </c>
      <c r="B206" t="s">
        <v>208</v>
      </c>
      <c r="C206">
        <v>1</v>
      </c>
      <c r="D206" t="s">
        <v>64</v>
      </c>
      <c r="E206" s="1">
        <v>73309134</v>
      </c>
      <c r="H206" t="s">
        <v>16</v>
      </c>
      <c r="I206" t="s">
        <v>17</v>
      </c>
      <c r="J206" t="s">
        <v>18</v>
      </c>
      <c r="K206" t="s">
        <v>19</v>
      </c>
      <c r="L206" t="s">
        <v>207</v>
      </c>
      <c r="M206" t="str">
        <f>CONCATENATE(E206,"-E-P-W")</f>
        <v>73309134-E-P-W</v>
      </c>
      <c r="N206" t="str">
        <f>$G$2</f>
        <v>E - 508 x 762</v>
      </c>
      <c r="O206" t="str">
        <f>$C$3</f>
        <v>Photographic Paper</v>
      </c>
      <c r="P206" t="str">
        <f>$D$4</f>
        <v>White</v>
      </c>
      <c r="Q206">
        <f>$G$4</f>
        <v>1660</v>
      </c>
      <c r="R206">
        <f t="shared" ref="R206" si="322">ROUND((1112*$N$2),0)</f>
        <v>1179</v>
      </c>
      <c r="S206">
        <f t="shared" ref="S206" si="323">ROUND((760*$N$2),0)</f>
        <v>806</v>
      </c>
      <c r="T206" t="s">
        <v>32</v>
      </c>
    </row>
    <row r="207" spans="1:20" x14ac:dyDescent="0.25">
      <c r="A207" t="s">
        <v>15</v>
      </c>
      <c r="B207" t="s">
        <v>208</v>
      </c>
      <c r="C207">
        <v>1</v>
      </c>
      <c r="D207" t="s">
        <v>64</v>
      </c>
      <c r="E207" s="1">
        <v>73309134</v>
      </c>
      <c r="H207" t="s">
        <v>16</v>
      </c>
      <c r="I207" t="s">
        <v>17</v>
      </c>
      <c r="J207" t="s">
        <v>18</v>
      </c>
      <c r="K207" t="s">
        <v>19</v>
      </c>
      <c r="L207" t="s">
        <v>207</v>
      </c>
      <c r="M207" t="str">
        <f>CONCATENATE(E207,"-E-C-W")</f>
        <v>73309134-E-C-W</v>
      </c>
      <c r="N207" t="str">
        <f>$G$2</f>
        <v>E - 508 x 762</v>
      </c>
      <c r="O207" t="str">
        <f>$C$15</f>
        <v>Canvas</v>
      </c>
      <c r="P207" t="str">
        <f>$D$16</f>
        <v xml:space="preserve">White </v>
      </c>
      <c r="Q207">
        <f>$G$16</f>
        <v>1964</v>
      </c>
      <c r="R207" s="2">
        <f t="shared" ref="R207" si="324">ROUND((1320*$N$2),0)</f>
        <v>1399</v>
      </c>
      <c r="S207">
        <f t="shared" ref="S207" si="325">ROUND((825*$N$2),0)</f>
        <v>875</v>
      </c>
      <c r="T207" t="s">
        <v>32</v>
      </c>
    </row>
    <row r="208" spans="1:20" x14ac:dyDescent="0.25">
      <c r="A208" t="s">
        <v>15</v>
      </c>
      <c r="B208" t="s">
        <v>208</v>
      </c>
      <c r="C208">
        <v>1</v>
      </c>
      <c r="D208" t="s">
        <v>64</v>
      </c>
      <c r="E208" s="1">
        <v>73309134</v>
      </c>
      <c r="H208" t="s">
        <v>16</v>
      </c>
      <c r="I208" t="s">
        <v>17</v>
      </c>
      <c r="J208" t="s">
        <v>18</v>
      </c>
      <c r="K208" t="s">
        <v>19</v>
      </c>
      <c r="L208" t="s">
        <v>207</v>
      </c>
      <c r="M208" t="str">
        <f>CONCATENATE(E208,"-F-P-N")</f>
        <v>73309134-F-P-N</v>
      </c>
      <c r="N208" t="str">
        <f>$H$2</f>
        <v>F - 762 x 1016</v>
      </c>
      <c r="O208" t="str">
        <f>$C$3</f>
        <v>Photographic Paper</v>
      </c>
      <c r="P208" t="str">
        <f>$D$3</f>
        <v>None</v>
      </c>
      <c r="Q208">
        <f>$H$3</f>
        <v>1410</v>
      </c>
      <c r="R208">
        <f t="shared" ref="R208" si="326">ROUND((944*$N$2),0)</f>
        <v>1001</v>
      </c>
      <c r="S208">
        <f t="shared" ref="S208" si="327">ROUND((590*$N$2),0)</f>
        <v>625</v>
      </c>
      <c r="T208" t="s">
        <v>32</v>
      </c>
    </row>
    <row r="209" spans="1:20" x14ac:dyDescent="0.25">
      <c r="A209" t="s">
        <v>15</v>
      </c>
      <c r="B209" t="s">
        <v>208</v>
      </c>
      <c r="C209">
        <v>1</v>
      </c>
      <c r="D209" t="s">
        <v>64</v>
      </c>
      <c r="E209" s="1">
        <v>73309134</v>
      </c>
      <c r="H209" t="s">
        <v>16</v>
      </c>
      <c r="I209" t="s">
        <v>17</v>
      </c>
      <c r="J209" t="s">
        <v>18</v>
      </c>
      <c r="K209" t="s">
        <v>19</v>
      </c>
      <c r="L209" t="s">
        <v>207</v>
      </c>
      <c r="M209" t="str">
        <f>CONCATENATE(E209,"-F-C-N")</f>
        <v>73309134-F-C-N</v>
      </c>
      <c r="N209" t="str">
        <f>$H$2</f>
        <v>F - 762 x 1016</v>
      </c>
      <c r="O209" t="str">
        <f>$C$15</f>
        <v>Canvas</v>
      </c>
      <c r="P209" t="str">
        <f>$D$15</f>
        <v>None</v>
      </c>
      <c r="Q209">
        <f>$H$15</f>
        <v>1865.6000000000001</v>
      </c>
      <c r="R209">
        <f t="shared" ref="R209" si="328">ROUND((1200*$N$2),0)</f>
        <v>1272</v>
      </c>
      <c r="S209">
        <f t="shared" ref="S209" si="329">ROUND((800*$N$2),0)</f>
        <v>848</v>
      </c>
      <c r="T209" t="s">
        <v>32</v>
      </c>
    </row>
    <row r="210" spans="1:20" x14ac:dyDescent="0.25">
      <c r="A210" t="s">
        <v>15</v>
      </c>
      <c r="B210" t="s">
        <v>208</v>
      </c>
      <c r="C210">
        <v>1</v>
      </c>
      <c r="D210" t="s">
        <v>64</v>
      </c>
      <c r="E210" s="1">
        <v>73309134</v>
      </c>
      <c r="H210" t="s">
        <v>16</v>
      </c>
      <c r="I210" t="s">
        <v>17</v>
      </c>
      <c r="J210" t="s">
        <v>18</v>
      </c>
      <c r="K210" t="s">
        <v>19</v>
      </c>
      <c r="L210" t="s">
        <v>207</v>
      </c>
      <c r="M210" t="str">
        <f>CONCATENATE(E210,"-F-P-W")</f>
        <v>73309134-F-P-W</v>
      </c>
      <c r="N210" t="str">
        <f>$H$2</f>
        <v>F - 762 x 1016</v>
      </c>
      <c r="O210" t="str">
        <f>$C$3</f>
        <v>Photographic Paper</v>
      </c>
      <c r="P210" t="str">
        <f>$D$4</f>
        <v>White</v>
      </c>
      <c r="Q210">
        <f>$H$4</f>
        <v>2387</v>
      </c>
      <c r="R210">
        <f t="shared" ref="R210" si="330">ROUND((1510*$N$2),0)</f>
        <v>1601</v>
      </c>
      <c r="S210">
        <f t="shared" ref="S210" si="331">ROUND((1150*$N$2),0)</f>
        <v>1219</v>
      </c>
      <c r="T210" t="s">
        <v>32</v>
      </c>
    </row>
    <row r="211" spans="1:20" x14ac:dyDescent="0.25">
      <c r="A211" t="s">
        <v>15</v>
      </c>
      <c r="B211" t="s">
        <v>208</v>
      </c>
      <c r="C211">
        <v>1</v>
      </c>
      <c r="D211" t="s">
        <v>64</v>
      </c>
      <c r="E211" s="1">
        <v>73309134</v>
      </c>
      <c r="H211" t="s">
        <v>16</v>
      </c>
      <c r="I211" t="s">
        <v>17</v>
      </c>
      <c r="J211" t="s">
        <v>18</v>
      </c>
      <c r="K211" t="s">
        <v>19</v>
      </c>
      <c r="L211" t="s">
        <v>207</v>
      </c>
      <c r="M211" t="str">
        <f>CONCATENATE(E211,"-F-C-W")</f>
        <v>73309134-F-C-W</v>
      </c>
      <c r="N211" t="str">
        <f>$H$2</f>
        <v>F - 762 x 1016</v>
      </c>
      <c r="O211" t="str">
        <f>$C$15</f>
        <v>Canvas</v>
      </c>
      <c r="P211" t="str">
        <f>$D$16</f>
        <v xml:space="preserve">White </v>
      </c>
      <c r="Q211">
        <f>$H$16</f>
        <v>2565.2000000000003</v>
      </c>
      <c r="R211">
        <f t="shared" ref="R211" si="332">ROUND((1760*$N$2),0)</f>
        <v>1866</v>
      </c>
      <c r="S211">
        <f t="shared" ref="S211" si="333">ROUND((1100*$N$2),0)</f>
        <v>1166</v>
      </c>
      <c r="T211" t="s">
        <v>32</v>
      </c>
    </row>
    <row r="212" spans="1:20" x14ac:dyDescent="0.25">
      <c r="A212" t="s">
        <v>15</v>
      </c>
      <c r="B212" t="s">
        <v>208</v>
      </c>
      <c r="C212">
        <v>1</v>
      </c>
      <c r="D212" t="s">
        <v>64</v>
      </c>
      <c r="E212" s="1">
        <v>73309134</v>
      </c>
      <c r="H212" t="s">
        <v>16</v>
      </c>
      <c r="I212" t="s">
        <v>17</v>
      </c>
      <c r="J212" t="s">
        <v>18</v>
      </c>
      <c r="K212" t="s">
        <v>19</v>
      </c>
      <c r="L212" t="s">
        <v>207</v>
      </c>
      <c r="M212" t="str">
        <f>CONCATENATE(E212,"-G-P-N")</f>
        <v>73309134-G-P-N</v>
      </c>
      <c r="N212" t="str">
        <f>$I$2</f>
        <v>G - 1016 x 1525</v>
      </c>
      <c r="O212" t="str">
        <f>$C$3</f>
        <v>Photographic Paper</v>
      </c>
      <c r="P212" t="str">
        <f>$D$3</f>
        <v>None</v>
      </c>
      <c r="Q212">
        <f>$I$3</f>
        <v>1763</v>
      </c>
      <c r="R212">
        <f t="shared" ref="R212" si="334">ROUND((1180*$N$2),0)</f>
        <v>1251</v>
      </c>
      <c r="S212">
        <f t="shared" ref="S212" si="335">ROUND((735*$N$2),0)</f>
        <v>779</v>
      </c>
      <c r="T212" t="s">
        <v>32</v>
      </c>
    </row>
    <row r="213" spans="1:20" x14ac:dyDescent="0.25">
      <c r="A213" t="s">
        <v>15</v>
      </c>
      <c r="B213" t="s">
        <v>208</v>
      </c>
      <c r="C213">
        <v>1</v>
      </c>
      <c r="D213" t="s">
        <v>64</v>
      </c>
      <c r="E213" s="1">
        <v>73309134</v>
      </c>
      <c r="H213" t="s">
        <v>16</v>
      </c>
      <c r="I213" t="s">
        <v>17</v>
      </c>
      <c r="J213" t="s">
        <v>18</v>
      </c>
      <c r="K213" t="s">
        <v>19</v>
      </c>
      <c r="L213" t="s">
        <v>207</v>
      </c>
      <c r="M213" t="str">
        <f>CONCATENATE(E213,"-G-C-N")</f>
        <v>73309134-G-C-N</v>
      </c>
      <c r="N213" t="str">
        <f>$I$2</f>
        <v>G - 1016 x 1525</v>
      </c>
      <c r="O213" t="str">
        <f>$C$15</f>
        <v>Canvas</v>
      </c>
      <c r="P213" t="str">
        <f>$D$15</f>
        <v>None</v>
      </c>
      <c r="Q213">
        <f>$I$15</f>
        <v>1982.2</v>
      </c>
      <c r="R213">
        <f t="shared" ref="R213" si="336">ROUND((1275*$N$2),0)</f>
        <v>1352</v>
      </c>
      <c r="S213">
        <f t="shared" ref="S213" si="337">ROUND((850*$N$2),0)</f>
        <v>901</v>
      </c>
      <c r="T213" t="s">
        <v>32</v>
      </c>
    </row>
    <row r="214" spans="1:20" x14ac:dyDescent="0.25">
      <c r="A214" t="s">
        <v>15</v>
      </c>
      <c r="B214" t="s">
        <v>208</v>
      </c>
      <c r="C214">
        <v>1</v>
      </c>
      <c r="D214" t="s">
        <v>64</v>
      </c>
      <c r="E214" s="1">
        <v>73309134</v>
      </c>
      <c r="H214" t="s">
        <v>16</v>
      </c>
      <c r="I214" t="s">
        <v>17</v>
      </c>
      <c r="J214" t="s">
        <v>18</v>
      </c>
      <c r="K214" t="s">
        <v>19</v>
      </c>
      <c r="L214" t="s">
        <v>207</v>
      </c>
      <c r="M214" t="str">
        <f>CONCATENATE(E214,"-G-P-W")</f>
        <v>73309134-G-P-W</v>
      </c>
      <c r="N214" t="str">
        <f>$I$2</f>
        <v>G - 1016 x 1525</v>
      </c>
      <c r="O214" t="str">
        <f>$C$3</f>
        <v>Photographic Paper</v>
      </c>
      <c r="P214" t="str">
        <f>$D$4</f>
        <v>White</v>
      </c>
      <c r="Q214">
        <f>$I$4</f>
        <v>3200</v>
      </c>
      <c r="R214">
        <f t="shared" ref="R214:R215" si="338">ROUND((2000*$N$2),0)</f>
        <v>2120</v>
      </c>
      <c r="S214">
        <f t="shared" ref="S214" si="339">ROUND((1535*$N$2),0)</f>
        <v>1627</v>
      </c>
      <c r="T214" t="s">
        <v>32</v>
      </c>
    </row>
    <row r="215" spans="1:20" x14ac:dyDescent="0.25">
      <c r="A215" t="s">
        <v>15</v>
      </c>
      <c r="B215" t="s">
        <v>208</v>
      </c>
      <c r="C215">
        <v>1</v>
      </c>
      <c r="D215" t="s">
        <v>64</v>
      </c>
      <c r="E215" s="1">
        <v>73309134</v>
      </c>
      <c r="H215" t="s">
        <v>16</v>
      </c>
      <c r="I215" t="s">
        <v>17</v>
      </c>
      <c r="J215" t="s">
        <v>18</v>
      </c>
      <c r="K215" t="s">
        <v>19</v>
      </c>
      <c r="L215" t="s">
        <v>207</v>
      </c>
      <c r="M215" t="str">
        <f>CONCATENATE(E215,"-G-C-W")</f>
        <v>73309134-G-C-W</v>
      </c>
      <c r="N215" t="str">
        <f>$I$2</f>
        <v>G - 1016 x 1525</v>
      </c>
      <c r="O215" t="str">
        <f>$C$15</f>
        <v>Canvas</v>
      </c>
      <c r="P215" t="str">
        <f>$D$16</f>
        <v xml:space="preserve">White </v>
      </c>
      <c r="Q215">
        <f>$I$16</f>
        <v>2915</v>
      </c>
      <c r="R215">
        <f t="shared" si="338"/>
        <v>2120</v>
      </c>
      <c r="S215">
        <f t="shared" ref="S215" si="340">ROUND((1250*$N$2),0)</f>
        <v>1325</v>
      </c>
      <c r="T215" t="s">
        <v>32</v>
      </c>
    </row>
    <row r="216" spans="1:20" x14ac:dyDescent="0.25">
      <c r="A216" t="s">
        <v>15</v>
      </c>
      <c r="B216" t="s">
        <v>208</v>
      </c>
      <c r="C216">
        <v>1</v>
      </c>
      <c r="D216" t="s">
        <v>65</v>
      </c>
      <c r="E216" s="1" t="s">
        <v>66</v>
      </c>
      <c r="H216" t="s">
        <v>16</v>
      </c>
      <c r="I216" t="s">
        <v>17</v>
      </c>
      <c r="J216" t="s">
        <v>18</v>
      </c>
      <c r="K216" t="s">
        <v>19</v>
      </c>
      <c r="L216" t="s">
        <v>207</v>
      </c>
      <c r="M216" t="str">
        <f>CONCATENATE(E216,"-C-P-N")</f>
        <v>50945877_8-C-P-N</v>
      </c>
      <c r="N216" t="str">
        <f>$E$2</f>
        <v>C - 406 x 508</v>
      </c>
      <c r="O216" t="str">
        <f>$C$3</f>
        <v>Photographic Paper</v>
      </c>
      <c r="P216" t="str">
        <f>$D$3</f>
        <v>None</v>
      </c>
      <c r="Q216">
        <f>$E$3</f>
        <v>553</v>
      </c>
      <c r="R216">
        <f t="shared" ref="R216" si="341">ROUND((360*$N$2),0)</f>
        <v>382</v>
      </c>
      <c r="S216">
        <f t="shared" ref="S216" si="342">ROUND((230*$N$2),0)</f>
        <v>244</v>
      </c>
      <c r="T216" t="s">
        <v>32</v>
      </c>
    </row>
    <row r="217" spans="1:20" x14ac:dyDescent="0.25">
      <c r="A217" t="s">
        <v>15</v>
      </c>
      <c r="B217" t="s">
        <v>208</v>
      </c>
      <c r="C217">
        <v>1</v>
      </c>
      <c r="D217" t="s">
        <v>65</v>
      </c>
      <c r="E217" s="1" t="s">
        <v>66</v>
      </c>
      <c r="H217" t="s">
        <v>16</v>
      </c>
      <c r="I217" t="s">
        <v>17</v>
      </c>
      <c r="J217" t="s">
        <v>18</v>
      </c>
      <c r="K217" t="s">
        <v>19</v>
      </c>
      <c r="L217" t="s">
        <v>207</v>
      </c>
      <c r="M217" t="str">
        <f>CONCATENATE(E217,"-C-P-W")</f>
        <v>50945877_8-C-P-W</v>
      </c>
      <c r="N217" t="str">
        <f>$E$2</f>
        <v>C - 406 x 508</v>
      </c>
      <c r="O217" t="str">
        <f>$C$3</f>
        <v>Photographic Paper</v>
      </c>
      <c r="P217" t="str">
        <f>$D$4</f>
        <v>White</v>
      </c>
      <c r="Q217">
        <f>$E$4</f>
        <v>1052</v>
      </c>
      <c r="R217">
        <f t="shared" ref="R217" si="343">ROUND((704*$N$2),0)</f>
        <v>746</v>
      </c>
      <c r="S217">
        <f t="shared" ref="S217" si="344">ROUND((440*$N$2),0)</f>
        <v>466</v>
      </c>
      <c r="T217" t="s">
        <v>32</v>
      </c>
    </row>
    <row r="218" spans="1:20" x14ac:dyDescent="0.25">
      <c r="A218" t="s">
        <v>15</v>
      </c>
      <c r="B218" t="s">
        <v>208</v>
      </c>
      <c r="C218">
        <v>1</v>
      </c>
      <c r="D218" t="s">
        <v>65</v>
      </c>
      <c r="E218" s="1" t="s">
        <v>66</v>
      </c>
      <c r="H218" t="s">
        <v>16</v>
      </c>
      <c r="I218" t="s">
        <v>17</v>
      </c>
      <c r="J218" t="s">
        <v>18</v>
      </c>
      <c r="K218" t="s">
        <v>19</v>
      </c>
      <c r="L218" t="s">
        <v>207</v>
      </c>
      <c r="M218" t="str">
        <f>CONCATENATE(E218,"-D-P-N")</f>
        <v>50945877_8-D-P-N</v>
      </c>
      <c r="N218" t="str">
        <f>$F$2</f>
        <v>D - 508 x 610</v>
      </c>
      <c r="O218" t="str">
        <f>$C$3</f>
        <v>Photographic Paper</v>
      </c>
      <c r="P218" t="str">
        <f>$D$3</f>
        <v>None</v>
      </c>
      <c r="Q218">
        <f>$F$3</f>
        <v>646</v>
      </c>
      <c r="R218">
        <f t="shared" ref="R218" si="345">ROUND((432*$N$2),0)</f>
        <v>458</v>
      </c>
      <c r="S218">
        <f t="shared" ref="S218" si="346">ROUND((270*$N$2),0)</f>
        <v>286</v>
      </c>
      <c r="T218" t="s">
        <v>32</v>
      </c>
    </row>
    <row r="219" spans="1:20" x14ac:dyDescent="0.25">
      <c r="A219" t="s">
        <v>15</v>
      </c>
      <c r="B219" t="s">
        <v>208</v>
      </c>
      <c r="C219">
        <v>1</v>
      </c>
      <c r="D219" t="s">
        <v>65</v>
      </c>
      <c r="E219" s="1" t="s">
        <v>66</v>
      </c>
      <c r="H219" t="s">
        <v>16</v>
      </c>
      <c r="I219" t="s">
        <v>17</v>
      </c>
      <c r="J219" t="s">
        <v>18</v>
      </c>
      <c r="K219" t="s">
        <v>19</v>
      </c>
      <c r="L219" t="s">
        <v>207</v>
      </c>
      <c r="M219" t="str">
        <f>CONCATENATE(E219,"-D-P-W")</f>
        <v>50945877_8-D-P-W</v>
      </c>
      <c r="N219" t="str">
        <f>$F$2</f>
        <v>D - 508 x 610</v>
      </c>
      <c r="O219" t="str">
        <f>$C$3</f>
        <v>Photographic Paper</v>
      </c>
      <c r="P219" t="str">
        <f>$D$4</f>
        <v>White</v>
      </c>
      <c r="Q219">
        <f>$F$4</f>
        <v>1313</v>
      </c>
      <c r="R219">
        <f t="shared" ref="R219" si="347">ROUND((880*$N$2),0)</f>
        <v>933</v>
      </c>
      <c r="S219">
        <f t="shared" ref="S219" si="348">ROUND((560*$N$2),0)</f>
        <v>594</v>
      </c>
      <c r="T219" t="s">
        <v>32</v>
      </c>
    </row>
    <row r="220" spans="1:20" x14ac:dyDescent="0.25">
      <c r="A220" t="s">
        <v>15</v>
      </c>
      <c r="B220" t="s">
        <v>208</v>
      </c>
      <c r="C220">
        <v>1</v>
      </c>
      <c r="D220" t="s">
        <v>65</v>
      </c>
      <c r="E220" s="1" t="s">
        <v>66</v>
      </c>
      <c r="H220" t="s">
        <v>16</v>
      </c>
      <c r="I220" t="s">
        <v>17</v>
      </c>
      <c r="J220" t="s">
        <v>18</v>
      </c>
      <c r="K220" t="s">
        <v>19</v>
      </c>
      <c r="L220" t="s">
        <v>207</v>
      </c>
      <c r="M220" t="str">
        <f>CONCATENATE(E220,"-E-P-N")</f>
        <v>50945877_8-E-P-N</v>
      </c>
      <c r="N220" t="str">
        <f>$G$2</f>
        <v>E - 508 x 762</v>
      </c>
      <c r="O220" t="str">
        <f>$C$3</f>
        <v>Photographic Paper</v>
      </c>
      <c r="P220" t="str">
        <f>$D$3</f>
        <v>None</v>
      </c>
      <c r="Q220">
        <f>$G$3</f>
        <v>825</v>
      </c>
      <c r="R220">
        <f t="shared" ref="R220" si="349">ROUND((552*$N$2),0)</f>
        <v>585</v>
      </c>
      <c r="S220">
        <f t="shared" ref="S220" si="350">ROUND((345*$N$2),0)</f>
        <v>366</v>
      </c>
      <c r="T220" t="s">
        <v>32</v>
      </c>
    </row>
    <row r="221" spans="1:20" x14ac:dyDescent="0.25">
      <c r="A221" t="s">
        <v>15</v>
      </c>
      <c r="B221" t="s">
        <v>208</v>
      </c>
      <c r="C221">
        <v>1</v>
      </c>
      <c r="D221" t="s">
        <v>65</v>
      </c>
      <c r="E221" s="1" t="s">
        <v>66</v>
      </c>
      <c r="H221" t="s">
        <v>16</v>
      </c>
      <c r="I221" t="s">
        <v>17</v>
      </c>
      <c r="J221" t="s">
        <v>18</v>
      </c>
      <c r="K221" t="s">
        <v>19</v>
      </c>
      <c r="L221" t="s">
        <v>207</v>
      </c>
      <c r="M221" t="str">
        <f>CONCATENATE(E221,"-E-C-N")</f>
        <v>50945877_8-E-C-N</v>
      </c>
      <c r="N221" t="str">
        <f>$G$2</f>
        <v>E - 508 x 762</v>
      </c>
      <c r="O221" t="str">
        <f>$C$15</f>
        <v>Canvas</v>
      </c>
      <c r="P221" t="str">
        <f>$D$15</f>
        <v>None</v>
      </c>
      <c r="Q221">
        <f>$G$15</f>
        <v>1324</v>
      </c>
      <c r="R221">
        <f t="shared" ref="R221" si="351">ROUND((832*$N$2),0)</f>
        <v>882</v>
      </c>
      <c r="S221">
        <f t="shared" ref="S221" si="352">ROUND((550*$N$2),0)</f>
        <v>583</v>
      </c>
      <c r="T221" t="s">
        <v>32</v>
      </c>
    </row>
    <row r="222" spans="1:20" x14ac:dyDescent="0.25">
      <c r="A222" t="s">
        <v>15</v>
      </c>
      <c r="B222" t="s">
        <v>208</v>
      </c>
      <c r="C222">
        <v>1</v>
      </c>
      <c r="D222" t="s">
        <v>65</v>
      </c>
      <c r="E222" s="1" t="s">
        <v>66</v>
      </c>
      <c r="H222" t="s">
        <v>16</v>
      </c>
      <c r="I222" t="s">
        <v>17</v>
      </c>
      <c r="J222" t="s">
        <v>18</v>
      </c>
      <c r="K222" t="s">
        <v>19</v>
      </c>
      <c r="L222" t="s">
        <v>207</v>
      </c>
      <c r="M222" t="str">
        <f>CONCATENATE(E222,"-E-P-W")</f>
        <v>50945877_8-E-P-W</v>
      </c>
      <c r="N222" t="str">
        <f>$G$2</f>
        <v>E - 508 x 762</v>
      </c>
      <c r="O222" t="str">
        <f>$C$3</f>
        <v>Photographic Paper</v>
      </c>
      <c r="P222" t="str">
        <f>$D$4</f>
        <v>White</v>
      </c>
      <c r="Q222">
        <f>$G$4</f>
        <v>1660</v>
      </c>
      <c r="R222">
        <f t="shared" ref="R222" si="353">ROUND((1112*$N$2),0)</f>
        <v>1179</v>
      </c>
      <c r="S222">
        <f t="shared" ref="S222" si="354">ROUND((760*$N$2),0)</f>
        <v>806</v>
      </c>
      <c r="T222" t="s">
        <v>32</v>
      </c>
    </row>
    <row r="223" spans="1:20" x14ac:dyDescent="0.25">
      <c r="A223" t="s">
        <v>15</v>
      </c>
      <c r="B223" t="s">
        <v>208</v>
      </c>
      <c r="C223">
        <v>1</v>
      </c>
      <c r="D223" t="s">
        <v>65</v>
      </c>
      <c r="E223" s="1" t="s">
        <v>66</v>
      </c>
      <c r="H223" t="s">
        <v>16</v>
      </c>
      <c r="I223" t="s">
        <v>17</v>
      </c>
      <c r="J223" t="s">
        <v>18</v>
      </c>
      <c r="K223" t="s">
        <v>19</v>
      </c>
      <c r="L223" t="s">
        <v>207</v>
      </c>
      <c r="M223" t="str">
        <f>CONCATENATE(E223,"-E-C-W")</f>
        <v>50945877_8-E-C-W</v>
      </c>
      <c r="N223" t="str">
        <f>$G$2</f>
        <v>E - 508 x 762</v>
      </c>
      <c r="O223" t="str">
        <f>$C$15</f>
        <v>Canvas</v>
      </c>
      <c r="P223" t="str">
        <f>$D$16</f>
        <v xml:space="preserve">White </v>
      </c>
      <c r="Q223">
        <f>$G$16</f>
        <v>1964</v>
      </c>
      <c r="R223" s="2">
        <f t="shared" ref="R223" si="355">ROUND((1320*$N$2),0)</f>
        <v>1399</v>
      </c>
      <c r="S223">
        <f t="shared" ref="S223" si="356">ROUND((825*$N$2),0)</f>
        <v>875</v>
      </c>
      <c r="T223" t="s">
        <v>32</v>
      </c>
    </row>
    <row r="224" spans="1:20" x14ac:dyDescent="0.25">
      <c r="A224" t="s">
        <v>15</v>
      </c>
      <c r="B224" t="s">
        <v>208</v>
      </c>
      <c r="C224">
        <v>1</v>
      </c>
      <c r="D224" t="s">
        <v>65</v>
      </c>
      <c r="E224" s="1" t="s">
        <v>66</v>
      </c>
      <c r="H224" t="s">
        <v>16</v>
      </c>
      <c r="I224" t="s">
        <v>17</v>
      </c>
      <c r="J224" t="s">
        <v>18</v>
      </c>
      <c r="K224" t="s">
        <v>19</v>
      </c>
      <c r="L224" t="s">
        <v>207</v>
      </c>
      <c r="M224" t="str">
        <f>CONCATENATE(E224,"-F-P-N")</f>
        <v>50945877_8-F-P-N</v>
      </c>
      <c r="N224" t="str">
        <f>$H$2</f>
        <v>F - 762 x 1016</v>
      </c>
      <c r="O224" t="str">
        <f>$C$3</f>
        <v>Photographic Paper</v>
      </c>
      <c r="P224" t="str">
        <f>$D$3</f>
        <v>None</v>
      </c>
      <c r="Q224">
        <f>$H$3</f>
        <v>1410</v>
      </c>
      <c r="R224">
        <f t="shared" ref="R224" si="357">ROUND((944*$N$2),0)</f>
        <v>1001</v>
      </c>
      <c r="S224">
        <f t="shared" ref="S224" si="358">ROUND((590*$N$2),0)</f>
        <v>625</v>
      </c>
      <c r="T224" t="s">
        <v>32</v>
      </c>
    </row>
    <row r="225" spans="1:20" x14ac:dyDescent="0.25">
      <c r="A225" t="s">
        <v>15</v>
      </c>
      <c r="B225" t="s">
        <v>208</v>
      </c>
      <c r="C225">
        <v>1</v>
      </c>
      <c r="D225" t="s">
        <v>65</v>
      </c>
      <c r="E225" s="1" t="s">
        <v>66</v>
      </c>
      <c r="H225" t="s">
        <v>16</v>
      </c>
      <c r="I225" t="s">
        <v>17</v>
      </c>
      <c r="J225" t="s">
        <v>18</v>
      </c>
      <c r="K225" t="s">
        <v>19</v>
      </c>
      <c r="L225" t="s">
        <v>207</v>
      </c>
      <c r="M225" t="str">
        <f>CONCATENATE(E225,"-F-C-N")</f>
        <v>50945877_8-F-C-N</v>
      </c>
      <c r="N225" t="str">
        <f>$H$2</f>
        <v>F - 762 x 1016</v>
      </c>
      <c r="O225" t="str">
        <f>$C$15</f>
        <v>Canvas</v>
      </c>
      <c r="P225" t="str">
        <f>$D$15</f>
        <v>None</v>
      </c>
      <c r="Q225">
        <f>$H$15</f>
        <v>1865.6000000000001</v>
      </c>
      <c r="R225">
        <f t="shared" ref="R225" si="359">ROUND((1200*$N$2),0)</f>
        <v>1272</v>
      </c>
      <c r="S225">
        <f t="shared" ref="S225" si="360">ROUND((800*$N$2),0)</f>
        <v>848</v>
      </c>
      <c r="T225" t="s">
        <v>32</v>
      </c>
    </row>
    <row r="226" spans="1:20" x14ac:dyDescent="0.25">
      <c r="A226" t="s">
        <v>15</v>
      </c>
      <c r="B226" t="s">
        <v>208</v>
      </c>
      <c r="C226">
        <v>1</v>
      </c>
      <c r="D226" t="s">
        <v>65</v>
      </c>
      <c r="E226" s="1" t="s">
        <v>66</v>
      </c>
      <c r="H226" t="s">
        <v>16</v>
      </c>
      <c r="I226" t="s">
        <v>17</v>
      </c>
      <c r="J226" t="s">
        <v>18</v>
      </c>
      <c r="K226" t="s">
        <v>19</v>
      </c>
      <c r="L226" t="s">
        <v>207</v>
      </c>
      <c r="M226" t="str">
        <f>CONCATENATE(E226,"-F-P-W")</f>
        <v>50945877_8-F-P-W</v>
      </c>
      <c r="N226" t="str">
        <f>$H$2</f>
        <v>F - 762 x 1016</v>
      </c>
      <c r="O226" t="str">
        <f>$C$3</f>
        <v>Photographic Paper</v>
      </c>
      <c r="P226" t="str">
        <f>$D$4</f>
        <v>White</v>
      </c>
      <c r="Q226">
        <f>$H$4</f>
        <v>2387</v>
      </c>
      <c r="R226">
        <f t="shared" ref="R226" si="361">ROUND((1510*$N$2),0)</f>
        <v>1601</v>
      </c>
      <c r="S226">
        <f t="shared" ref="S226" si="362">ROUND((1150*$N$2),0)</f>
        <v>1219</v>
      </c>
      <c r="T226" t="s">
        <v>32</v>
      </c>
    </row>
    <row r="227" spans="1:20" x14ac:dyDescent="0.25">
      <c r="A227" t="s">
        <v>15</v>
      </c>
      <c r="B227" t="s">
        <v>208</v>
      </c>
      <c r="C227">
        <v>1</v>
      </c>
      <c r="D227" t="s">
        <v>65</v>
      </c>
      <c r="E227" s="1" t="s">
        <v>66</v>
      </c>
      <c r="H227" t="s">
        <v>16</v>
      </c>
      <c r="I227" t="s">
        <v>17</v>
      </c>
      <c r="J227" t="s">
        <v>18</v>
      </c>
      <c r="K227" t="s">
        <v>19</v>
      </c>
      <c r="L227" t="s">
        <v>207</v>
      </c>
      <c r="M227" t="str">
        <f>CONCATENATE(E227,"-F-C-W")</f>
        <v>50945877_8-F-C-W</v>
      </c>
      <c r="N227" t="str">
        <f>$H$2</f>
        <v>F - 762 x 1016</v>
      </c>
      <c r="O227" t="str">
        <f>$C$15</f>
        <v>Canvas</v>
      </c>
      <c r="P227" t="str">
        <f>$D$16</f>
        <v xml:space="preserve">White </v>
      </c>
      <c r="Q227">
        <f>$H$16</f>
        <v>2565.2000000000003</v>
      </c>
      <c r="R227">
        <f t="shared" ref="R227" si="363">ROUND((1760*$N$2),0)</f>
        <v>1866</v>
      </c>
      <c r="S227">
        <f t="shared" ref="S227" si="364">ROUND((1100*$N$2),0)</f>
        <v>1166</v>
      </c>
      <c r="T227" t="s">
        <v>32</v>
      </c>
    </row>
    <row r="228" spans="1:20" x14ac:dyDescent="0.25">
      <c r="A228" t="s">
        <v>15</v>
      </c>
      <c r="B228" t="s">
        <v>208</v>
      </c>
      <c r="C228">
        <v>1</v>
      </c>
      <c r="D228" t="s">
        <v>65</v>
      </c>
      <c r="E228" s="1" t="s">
        <v>66</v>
      </c>
      <c r="H228" t="s">
        <v>16</v>
      </c>
      <c r="I228" t="s">
        <v>17</v>
      </c>
      <c r="J228" t="s">
        <v>18</v>
      </c>
      <c r="K228" t="s">
        <v>19</v>
      </c>
      <c r="L228" t="s">
        <v>207</v>
      </c>
      <c r="M228" t="str">
        <f>CONCATENATE(E228,"-G-P-N")</f>
        <v>50945877_8-G-P-N</v>
      </c>
      <c r="N228" t="str">
        <f>$I$2</f>
        <v>G - 1016 x 1525</v>
      </c>
      <c r="O228" t="str">
        <f>$C$3</f>
        <v>Photographic Paper</v>
      </c>
      <c r="P228" t="str">
        <f>$D$3</f>
        <v>None</v>
      </c>
      <c r="Q228">
        <f>$I$3</f>
        <v>1763</v>
      </c>
      <c r="R228">
        <f t="shared" ref="R228" si="365">ROUND((1180*$N$2),0)</f>
        <v>1251</v>
      </c>
      <c r="S228">
        <f t="shared" ref="S228" si="366">ROUND((735*$N$2),0)</f>
        <v>779</v>
      </c>
      <c r="T228" t="s">
        <v>32</v>
      </c>
    </row>
    <row r="229" spans="1:20" x14ac:dyDescent="0.25">
      <c r="A229" t="s">
        <v>15</v>
      </c>
      <c r="B229" t="s">
        <v>208</v>
      </c>
      <c r="C229">
        <v>1</v>
      </c>
      <c r="D229" t="s">
        <v>65</v>
      </c>
      <c r="E229" s="1" t="s">
        <v>66</v>
      </c>
      <c r="H229" t="s">
        <v>16</v>
      </c>
      <c r="I229" t="s">
        <v>17</v>
      </c>
      <c r="J229" t="s">
        <v>18</v>
      </c>
      <c r="K229" t="s">
        <v>19</v>
      </c>
      <c r="L229" t="s">
        <v>207</v>
      </c>
      <c r="M229" t="str">
        <f>CONCATENATE(E229,"-G-C-N")</f>
        <v>50945877_8-G-C-N</v>
      </c>
      <c r="N229" t="str">
        <f>$I$2</f>
        <v>G - 1016 x 1525</v>
      </c>
      <c r="O229" t="str">
        <f>$C$15</f>
        <v>Canvas</v>
      </c>
      <c r="P229" t="str">
        <f>$D$15</f>
        <v>None</v>
      </c>
      <c r="Q229">
        <f>$I$15</f>
        <v>1982.2</v>
      </c>
      <c r="R229">
        <f t="shared" ref="R229" si="367">ROUND((1275*$N$2),0)</f>
        <v>1352</v>
      </c>
      <c r="S229">
        <f t="shared" ref="S229" si="368">ROUND((850*$N$2),0)</f>
        <v>901</v>
      </c>
      <c r="T229" t="s">
        <v>32</v>
      </c>
    </row>
    <row r="230" spans="1:20" x14ac:dyDescent="0.25">
      <c r="A230" t="s">
        <v>15</v>
      </c>
      <c r="B230" t="s">
        <v>208</v>
      </c>
      <c r="C230">
        <v>1</v>
      </c>
      <c r="D230" t="s">
        <v>65</v>
      </c>
      <c r="E230" s="1" t="s">
        <v>66</v>
      </c>
      <c r="H230" t="s">
        <v>16</v>
      </c>
      <c r="I230" t="s">
        <v>17</v>
      </c>
      <c r="J230" t="s">
        <v>18</v>
      </c>
      <c r="K230" t="s">
        <v>19</v>
      </c>
      <c r="L230" t="s">
        <v>207</v>
      </c>
      <c r="M230" t="str">
        <f>CONCATENATE(E230,"-G-P-W")</f>
        <v>50945877_8-G-P-W</v>
      </c>
      <c r="N230" t="str">
        <f>$I$2</f>
        <v>G - 1016 x 1525</v>
      </c>
      <c r="O230" t="str">
        <f>$C$3</f>
        <v>Photographic Paper</v>
      </c>
      <c r="P230" t="str">
        <f>$D$4</f>
        <v>White</v>
      </c>
      <c r="Q230">
        <f>$I$4</f>
        <v>3200</v>
      </c>
      <c r="R230">
        <f t="shared" ref="R230:R231" si="369">ROUND((2000*$N$2),0)</f>
        <v>2120</v>
      </c>
      <c r="S230">
        <f t="shared" ref="S230" si="370">ROUND((1535*$N$2),0)</f>
        <v>1627</v>
      </c>
      <c r="T230" t="s">
        <v>32</v>
      </c>
    </row>
    <row r="231" spans="1:20" x14ac:dyDescent="0.25">
      <c r="A231" t="s">
        <v>15</v>
      </c>
      <c r="B231" t="s">
        <v>208</v>
      </c>
      <c r="C231">
        <v>1</v>
      </c>
      <c r="D231" t="s">
        <v>65</v>
      </c>
      <c r="E231" s="1" t="s">
        <v>66</v>
      </c>
      <c r="H231" t="s">
        <v>16</v>
      </c>
      <c r="I231" t="s">
        <v>17</v>
      </c>
      <c r="J231" t="s">
        <v>18</v>
      </c>
      <c r="K231" t="s">
        <v>19</v>
      </c>
      <c r="L231" t="s">
        <v>207</v>
      </c>
      <c r="M231" t="str">
        <f>CONCATENATE(E231,"-G-C-W")</f>
        <v>50945877_8-G-C-W</v>
      </c>
      <c r="N231" t="str">
        <f>$I$2</f>
        <v>G - 1016 x 1525</v>
      </c>
      <c r="O231" t="str">
        <f>$C$15</f>
        <v>Canvas</v>
      </c>
      <c r="P231" t="str">
        <f>$D$16</f>
        <v xml:space="preserve">White </v>
      </c>
      <c r="Q231">
        <f>$I$16</f>
        <v>2915</v>
      </c>
      <c r="R231">
        <f t="shared" si="369"/>
        <v>2120</v>
      </c>
      <c r="S231">
        <f t="shared" ref="S231" si="371">ROUND((1250*$N$2),0)</f>
        <v>1325</v>
      </c>
      <c r="T231" t="s">
        <v>32</v>
      </c>
    </row>
    <row r="232" spans="1:20" x14ac:dyDescent="0.25">
      <c r="A232" t="s">
        <v>15</v>
      </c>
      <c r="B232" t="s">
        <v>208</v>
      </c>
      <c r="C232">
        <v>1</v>
      </c>
      <c r="D232" t="s">
        <v>67</v>
      </c>
      <c r="E232" s="1" t="s">
        <v>68</v>
      </c>
      <c r="H232" t="s">
        <v>16</v>
      </c>
      <c r="I232" t="s">
        <v>17</v>
      </c>
      <c r="J232" t="s">
        <v>18</v>
      </c>
      <c r="K232" t="s">
        <v>19</v>
      </c>
      <c r="L232" t="s">
        <v>207</v>
      </c>
      <c r="M232" t="str">
        <f>CONCATENATE(E232,"-C-P-N")</f>
        <v>84941427_8-C-P-N</v>
      </c>
      <c r="N232" t="str">
        <f>$E$2</f>
        <v>C - 406 x 508</v>
      </c>
      <c r="O232" t="str">
        <f>$C$3</f>
        <v>Photographic Paper</v>
      </c>
      <c r="P232" t="str">
        <f>$D$3</f>
        <v>None</v>
      </c>
      <c r="Q232">
        <f>$E$3</f>
        <v>553</v>
      </c>
      <c r="R232">
        <f t="shared" ref="R232" si="372">ROUND((360*$N$2),0)</f>
        <v>382</v>
      </c>
      <c r="S232">
        <f t="shared" ref="S232" si="373">ROUND((230*$N$2),0)</f>
        <v>244</v>
      </c>
      <c r="T232" t="s">
        <v>32</v>
      </c>
    </row>
    <row r="233" spans="1:20" x14ac:dyDescent="0.25">
      <c r="A233" t="s">
        <v>15</v>
      </c>
      <c r="B233" t="s">
        <v>208</v>
      </c>
      <c r="C233">
        <v>1</v>
      </c>
      <c r="D233" t="s">
        <v>67</v>
      </c>
      <c r="E233" s="1" t="s">
        <v>68</v>
      </c>
      <c r="H233" t="s">
        <v>16</v>
      </c>
      <c r="I233" t="s">
        <v>17</v>
      </c>
      <c r="J233" t="s">
        <v>18</v>
      </c>
      <c r="K233" t="s">
        <v>19</v>
      </c>
      <c r="L233" t="s">
        <v>207</v>
      </c>
      <c r="M233" t="str">
        <f>CONCATENATE(E233,"-C-P-W")</f>
        <v>84941427_8-C-P-W</v>
      </c>
      <c r="N233" t="str">
        <f>$E$2</f>
        <v>C - 406 x 508</v>
      </c>
      <c r="O233" t="str">
        <f>$C$3</f>
        <v>Photographic Paper</v>
      </c>
      <c r="P233" t="str">
        <f>$D$4</f>
        <v>White</v>
      </c>
      <c r="Q233">
        <f>$E$4</f>
        <v>1052</v>
      </c>
      <c r="R233">
        <f t="shared" ref="R233" si="374">ROUND((704*$N$2),0)</f>
        <v>746</v>
      </c>
      <c r="S233">
        <f t="shared" ref="S233" si="375">ROUND((440*$N$2),0)</f>
        <v>466</v>
      </c>
      <c r="T233" t="s">
        <v>32</v>
      </c>
    </row>
    <row r="234" spans="1:20" x14ac:dyDescent="0.25">
      <c r="A234" t="s">
        <v>15</v>
      </c>
      <c r="B234" t="s">
        <v>208</v>
      </c>
      <c r="C234">
        <v>1</v>
      </c>
      <c r="D234" t="s">
        <v>67</v>
      </c>
      <c r="E234" s="1" t="s">
        <v>68</v>
      </c>
      <c r="H234" t="s">
        <v>16</v>
      </c>
      <c r="I234" t="s">
        <v>17</v>
      </c>
      <c r="J234" t="s">
        <v>18</v>
      </c>
      <c r="K234" t="s">
        <v>19</v>
      </c>
      <c r="L234" t="s">
        <v>207</v>
      </c>
      <c r="M234" t="str">
        <f>CONCATENATE(E234,"-D-P-N")</f>
        <v>84941427_8-D-P-N</v>
      </c>
      <c r="N234" t="str">
        <f>$F$2</f>
        <v>D - 508 x 610</v>
      </c>
      <c r="O234" t="str">
        <f>$C$3</f>
        <v>Photographic Paper</v>
      </c>
      <c r="P234" t="str">
        <f>$D$3</f>
        <v>None</v>
      </c>
      <c r="Q234">
        <f>$F$3</f>
        <v>646</v>
      </c>
      <c r="R234">
        <f t="shared" ref="R234" si="376">ROUND((432*$N$2),0)</f>
        <v>458</v>
      </c>
      <c r="S234">
        <f t="shared" ref="S234" si="377">ROUND((270*$N$2),0)</f>
        <v>286</v>
      </c>
      <c r="T234" t="s">
        <v>32</v>
      </c>
    </row>
    <row r="235" spans="1:20" x14ac:dyDescent="0.25">
      <c r="A235" t="s">
        <v>15</v>
      </c>
      <c r="B235" t="s">
        <v>208</v>
      </c>
      <c r="C235">
        <v>1</v>
      </c>
      <c r="D235" t="s">
        <v>67</v>
      </c>
      <c r="E235" s="1" t="s">
        <v>68</v>
      </c>
      <c r="H235" t="s">
        <v>16</v>
      </c>
      <c r="I235" t="s">
        <v>17</v>
      </c>
      <c r="J235" t="s">
        <v>18</v>
      </c>
      <c r="K235" t="s">
        <v>19</v>
      </c>
      <c r="L235" t="s">
        <v>207</v>
      </c>
      <c r="M235" t="str">
        <f>CONCATENATE(E235,"-D-P-W")</f>
        <v>84941427_8-D-P-W</v>
      </c>
      <c r="N235" t="str">
        <f>$F$2</f>
        <v>D - 508 x 610</v>
      </c>
      <c r="O235" t="str">
        <f>$C$3</f>
        <v>Photographic Paper</v>
      </c>
      <c r="P235" t="str">
        <f>$D$4</f>
        <v>White</v>
      </c>
      <c r="Q235">
        <f>$F$4</f>
        <v>1313</v>
      </c>
      <c r="R235">
        <f t="shared" ref="R235" si="378">ROUND((880*$N$2),0)</f>
        <v>933</v>
      </c>
      <c r="S235">
        <f t="shared" ref="S235" si="379">ROUND((560*$N$2),0)</f>
        <v>594</v>
      </c>
      <c r="T235" t="s">
        <v>32</v>
      </c>
    </row>
    <row r="236" spans="1:20" x14ac:dyDescent="0.25">
      <c r="A236" t="s">
        <v>15</v>
      </c>
      <c r="B236" t="s">
        <v>208</v>
      </c>
      <c r="C236">
        <v>1</v>
      </c>
      <c r="D236" t="s">
        <v>67</v>
      </c>
      <c r="E236" s="1" t="s">
        <v>68</v>
      </c>
      <c r="H236" t="s">
        <v>16</v>
      </c>
      <c r="I236" t="s">
        <v>17</v>
      </c>
      <c r="J236" t="s">
        <v>18</v>
      </c>
      <c r="K236" t="s">
        <v>19</v>
      </c>
      <c r="L236" t="s">
        <v>207</v>
      </c>
      <c r="M236" t="str">
        <f>CONCATENATE(E236,"-E-P-N")</f>
        <v>84941427_8-E-P-N</v>
      </c>
      <c r="N236" t="str">
        <f>$G$2</f>
        <v>E - 508 x 762</v>
      </c>
      <c r="O236" t="str">
        <f>$C$3</f>
        <v>Photographic Paper</v>
      </c>
      <c r="P236" t="str">
        <f>$D$3</f>
        <v>None</v>
      </c>
      <c r="Q236">
        <f>$G$3</f>
        <v>825</v>
      </c>
      <c r="R236">
        <f t="shared" ref="R236" si="380">ROUND((552*$N$2),0)</f>
        <v>585</v>
      </c>
      <c r="S236">
        <f t="shared" ref="S236" si="381">ROUND((345*$N$2),0)</f>
        <v>366</v>
      </c>
      <c r="T236" t="s">
        <v>32</v>
      </c>
    </row>
    <row r="237" spans="1:20" x14ac:dyDescent="0.25">
      <c r="A237" t="s">
        <v>15</v>
      </c>
      <c r="B237" t="s">
        <v>208</v>
      </c>
      <c r="C237">
        <v>1</v>
      </c>
      <c r="D237" t="s">
        <v>67</v>
      </c>
      <c r="E237" s="1" t="s">
        <v>68</v>
      </c>
      <c r="H237" t="s">
        <v>16</v>
      </c>
      <c r="I237" t="s">
        <v>17</v>
      </c>
      <c r="J237" t="s">
        <v>18</v>
      </c>
      <c r="K237" t="s">
        <v>19</v>
      </c>
      <c r="L237" t="s">
        <v>207</v>
      </c>
      <c r="M237" t="str">
        <f>CONCATENATE(E237,"-E-C-N")</f>
        <v>84941427_8-E-C-N</v>
      </c>
      <c r="N237" t="str">
        <f>$G$2</f>
        <v>E - 508 x 762</v>
      </c>
      <c r="O237" t="str">
        <f>$C$15</f>
        <v>Canvas</v>
      </c>
      <c r="P237" t="str">
        <f>$D$15</f>
        <v>None</v>
      </c>
      <c r="Q237">
        <f>$G$15</f>
        <v>1324</v>
      </c>
      <c r="R237">
        <f t="shared" ref="R237" si="382">ROUND((832*$N$2),0)</f>
        <v>882</v>
      </c>
      <c r="S237">
        <f t="shared" ref="S237" si="383">ROUND((550*$N$2),0)</f>
        <v>583</v>
      </c>
      <c r="T237" t="s">
        <v>32</v>
      </c>
    </row>
    <row r="238" spans="1:20" x14ac:dyDescent="0.25">
      <c r="A238" t="s">
        <v>15</v>
      </c>
      <c r="B238" t="s">
        <v>208</v>
      </c>
      <c r="C238">
        <v>1</v>
      </c>
      <c r="D238" t="s">
        <v>67</v>
      </c>
      <c r="E238" s="1" t="s">
        <v>68</v>
      </c>
      <c r="H238" t="s">
        <v>16</v>
      </c>
      <c r="I238" t="s">
        <v>17</v>
      </c>
      <c r="J238" t="s">
        <v>18</v>
      </c>
      <c r="K238" t="s">
        <v>19</v>
      </c>
      <c r="L238" t="s">
        <v>207</v>
      </c>
      <c r="M238" t="str">
        <f>CONCATENATE(E238,"-E-P-W")</f>
        <v>84941427_8-E-P-W</v>
      </c>
      <c r="N238" t="str">
        <f>$G$2</f>
        <v>E - 508 x 762</v>
      </c>
      <c r="O238" t="str">
        <f>$C$3</f>
        <v>Photographic Paper</v>
      </c>
      <c r="P238" t="str">
        <f>$D$4</f>
        <v>White</v>
      </c>
      <c r="Q238">
        <f>$G$4</f>
        <v>1660</v>
      </c>
      <c r="R238">
        <f t="shared" ref="R238" si="384">ROUND((1112*$N$2),0)</f>
        <v>1179</v>
      </c>
      <c r="S238">
        <f t="shared" ref="S238" si="385">ROUND((760*$N$2),0)</f>
        <v>806</v>
      </c>
      <c r="T238" t="s">
        <v>32</v>
      </c>
    </row>
    <row r="239" spans="1:20" x14ac:dyDescent="0.25">
      <c r="A239" t="s">
        <v>15</v>
      </c>
      <c r="B239" t="s">
        <v>208</v>
      </c>
      <c r="C239">
        <v>1</v>
      </c>
      <c r="D239" t="s">
        <v>67</v>
      </c>
      <c r="E239" s="1" t="s">
        <v>68</v>
      </c>
      <c r="H239" t="s">
        <v>16</v>
      </c>
      <c r="I239" t="s">
        <v>17</v>
      </c>
      <c r="J239" t="s">
        <v>18</v>
      </c>
      <c r="K239" t="s">
        <v>19</v>
      </c>
      <c r="L239" t="s">
        <v>207</v>
      </c>
      <c r="M239" t="str">
        <f>CONCATENATE(E239,"-E-C-W")</f>
        <v>84941427_8-E-C-W</v>
      </c>
      <c r="N239" t="str">
        <f>$G$2</f>
        <v>E - 508 x 762</v>
      </c>
      <c r="O239" t="str">
        <f>$C$15</f>
        <v>Canvas</v>
      </c>
      <c r="P239" t="str">
        <f>$D$16</f>
        <v xml:space="preserve">White </v>
      </c>
      <c r="Q239">
        <f>$G$16</f>
        <v>1964</v>
      </c>
      <c r="R239" s="2">
        <f t="shared" ref="R239" si="386">ROUND((1320*$N$2),0)</f>
        <v>1399</v>
      </c>
      <c r="S239">
        <f t="shared" ref="S239" si="387">ROUND((825*$N$2),0)</f>
        <v>875</v>
      </c>
      <c r="T239" t="s">
        <v>32</v>
      </c>
    </row>
    <row r="240" spans="1:20" x14ac:dyDescent="0.25">
      <c r="A240" t="s">
        <v>15</v>
      </c>
      <c r="B240" t="s">
        <v>208</v>
      </c>
      <c r="C240">
        <v>1</v>
      </c>
      <c r="D240" t="s">
        <v>67</v>
      </c>
      <c r="E240" s="1" t="s">
        <v>68</v>
      </c>
      <c r="H240" t="s">
        <v>16</v>
      </c>
      <c r="I240" t="s">
        <v>17</v>
      </c>
      <c r="J240" t="s">
        <v>18</v>
      </c>
      <c r="K240" t="s">
        <v>19</v>
      </c>
      <c r="L240" t="s">
        <v>207</v>
      </c>
      <c r="M240" t="str">
        <f>CONCATENATE(E240,"-F-P-N")</f>
        <v>84941427_8-F-P-N</v>
      </c>
      <c r="N240" t="str">
        <f>$H$2</f>
        <v>F - 762 x 1016</v>
      </c>
      <c r="O240" t="str">
        <f>$C$3</f>
        <v>Photographic Paper</v>
      </c>
      <c r="P240" t="str">
        <f>$D$3</f>
        <v>None</v>
      </c>
      <c r="Q240">
        <f>$H$3</f>
        <v>1410</v>
      </c>
      <c r="R240">
        <f t="shared" ref="R240" si="388">ROUND((944*$N$2),0)</f>
        <v>1001</v>
      </c>
      <c r="S240">
        <f t="shared" ref="S240" si="389">ROUND((590*$N$2),0)</f>
        <v>625</v>
      </c>
      <c r="T240" t="s">
        <v>32</v>
      </c>
    </row>
    <row r="241" spans="1:20" x14ac:dyDescent="0.25">
      <c r="A241" t="s">
        <v>15</v>
      </c>
      <c r="B241" t="s">
        <v>208</v>
      </c>
      <c r="C241">
        <v>1</v>
      </c>
      <c r="D241" t="s">
        <v>67</v>
      </c>
      <c r="E241" s="1" t="s">
        <v>68</v>
      </c>
      <c r="H241" t="s">
        <v>16</v>
      </c>
      <c r="I241" t="s">
        <v>17</v>
      </c>
      <c r="J241" t="s">
        <v>18</v>
      </c>
      <c r="K241" t="s">
        <v>19</v>
      </c>
      <c r="L241" t="s">
        <v>207</v>
      </c>
      <c r="M241" t="str">
        <f>CONCATENATE(E241,"-F-C-N")</f>
        <v>84941427_8-F-C-N</v>
      </c>
      <c r="N241" t="str">
        <f>$H$2</f>
        <v>F - 762 x 1016</v>
      </c>
      <c r="O241" t="str">
        <f>$C$15</f>
        <v>Canvas</v>
      </c>
      <c r="P241" t="str">
        <f>$D$15</f>
        <v>None</v>
      </c>
      <c r="Q241">
        <f>$H$15</f>
        <v>1865.6000000000001</v>
      </c>
      <c r="R241">
        <f t="shared" ref="R241" si="390">ROUND((1200*$N$2),0)</f>
        <v>1272</v>
      </c>
      <c r="S241">
        <f t="shared" ref="S241" si="391">ROUND((800*$N$2),0)</f>
        <v>848</v>
      </c>
      <c r="T241" t="s">
        <v>32</v>
      </c>
    </row>
    <row r="242" spans="1:20" x14ac:dyDescent="0.25">
      <c r="A242" t="s">
        <v>15</v>
      </c>
      <c r="B242" t="s">
        <v>208</v>
      </c>
      <c r="C242">
        <v>1</v>
      </c>
      <c r="D242" t="s">
        <v>67</v>
      </c>
      <c r="E242" s="1" t="s">
        <v>68</v>
      </c>
      <c r="H242" t="s">
        <v>16</v>
      </c>
      <c r="I242" t="s">
        <v>17</v>
      </c>
      <c r="J242" t="s">
        <v>18</v>
      </c>
      <c r="K242" t="s">
        <v>19</v>
      </c>
      <c r="L242" t="s">
        <v>207</v>
      </c>
      <c r="M242" t="str">
        <f>CONCATENATE(E242,"-F-P-W")</f>
        <v>84941427_8-F-P-W</v>
      </c>
      <c r="N242" t="str">
        <f>$H$2</f>
        <v>F - 762 x 1016</v>
      </c>
      <c r="O242" t="str">
        <f>$C$3</f>
        <v>Photographic Paper</v>
      </c>
      <c r="P242" t="str">
        <f>$D$4</f>
        <v>White</v>
      </c>
      <c r="Q242">
        <f>$H$4</f>
        <v>2387</v>
      </c>
      <c r="R242">
        <f t="shared" ref="R242" si="392">ROUND((1510*$N$2),0)</f>
        <v>1601</v>
      </c>
      <c r="S242">
        <f t="shared" ref="S242" si="393">ROUND((1150*$N$2),0)</f>
        <v>1219</v>
      </c>
      <c r="T242" t="s">
        <v>32</v>
      </c>
    </row>
    <row r="243" spans="1:20" x14ac:dyDescent="0.25">
      <c r="A243" t="s">
        <v>15</v>
      </c>
      <c r="B243" t="s">
        <v>208</v>
      </c>
      <c r="C243">
        <v>1</v>
      </c>
      <c r="D243" t="s">
        <v>67</v>
      </c>
      <c r="E243" s="1" t="s">
        <v>68</v>
      </c>
      <c r="H243" t="s">
        <v>16</v>
      </c>
      <c r="I243" t="s">
        <v>17</v>
      </c>
      <c r="J243" t="s">
        <v>18</v>
      </c>
      <c r="K243" t="s">
        <v>19</v>
      </c>
      <c r="L243" t="s">
        <v>207</v>
      </c>
      <c r="M243" t="str">
        <f>CONCATENATE(E243,"-F-C-W")</f>
        <v>84941427_8-F-C-W</v>
      </c>
      <c r="N243" t="str">
        <f>$H$2</f>
        <v>F - 762 x 1016</v>
      </c>
      <c r="O243" t="str">
        <f>$C$15</f>
        <v>Canvas</v>
      </c>
      <c r="P243" t="str">
        <f>$D$16</f>
        <v xml:space="preserve">White </v>
      </c>
      <c r="Q243">
        <f>$H$16</f>
        <v>2565.2000000000003</v>
      </c>
      <c r="R243">
        <f t="shared" ref="R243" si="394">ROUND((1760*$N$2),0)</f>
        <v>1866</v>
      </c>
      <c r="S243">
        <f t="shared" ref="S243" si="395">ROUND((1100*$N$2),0)</f>
        <v>1166</v>
      </c>
      <c r="T243" t="s">
        <v>32</v>
      </c>
    </row>
    <row r="244" spans="1:20" x14ac:dyDescent="0.25">
      <c r="A244" t="s">
        <v>15</v>
      </c>
      <c r="B244" t="s">
        <v>208</v>
      </c>
      <c r="C244">
        <v>1</v>
      </c>
      <c r="D244" t="s">
        <v>67</v>
      </c>
      <c r="E244" s="1" t="s">
        <v>68</v>
      </c>
      <c r="H244" t="s">
        <v>16</v>
      </c>
      <c r="I244" t="s">
        <v>17</v>
      </c>
      <c r="J244" t="s">
        <v>18</v>
      </c>
      <c r="K244" t="s">
        <v>19</v>
      </c>
      <c r="L244" t="s">
        <v>207</v>
      </c>
      <c r="M244" t="str">
        <f>CONCATENATE(E244,"-G-P-N")</f>
        <v>84941427_8-G-P-N</v>
      </c>
      <c r="N244" t="str">
        <f>$I$2</f>
        <v>G - 1016 x 1525</v>
      </c>
      <c r="O244" t="str">
        <f>$C$3</f>
        <v>Photographic Paper</v>
      </c>
      <c r="P244" t="str">
        <f>$D$3</f>
        <v>None</v>
      </c>
      <c r="Q244">
        <f>$I$3</f>
        <v>1763</v>
      </c>
      <c r="R244">
        <f t="shared" ref="R244" si="396">ROUND((1180*$N$2),0)</f>
        <v>1251</v>
      </c>
      <c r="S244">
        <f t="shared" ref="S244" si="397">ROUND((735*$N$2),0)</f>
        <v>779</v>
      </c>
      <c r="T244" t="s">
        <v>32</v>
      </c>
    </row>
    <row r="245" spans="1:20" x14ac:dyDescent="0.25">
      <c r="A245" t="s">
        <v>15</v>
      </c>
      <c r="B245" t="s">
        <v>208</v>
      </c>
      <c r="C245">
        <v>1</v>
      </c>
      <c r="D245" t="s">
        <v>67</v>
      </c>
      <c r="E245" s="1" t="s">
        <v>68</v>
      </c>
      <c r="H245" t="s">
        <v>16</v>
      </c>
      <c r="I245" t="s">
        <v>17</v>
      </c>
      <c r="J245" t="s">
        <v>18</v>
      </c>
      <c r="K245" t="s">
        <v>19</v>
      </c>
      <c r="L245" t="s">
        <v>207</v>
      </c>
      <c r="M245" t="str">
        <f>CONCATENATE(E245,"-G-C-N")</f>
        <v>84941427_8-G-C-N</v>
      </c>
      <c r="N245" t="str">
        <f>$I$2</f>
        <v>G - 1016 x 1525</v>
      </c>
      <c r="O245" t="str">
        <f>$C$15</f>
        <v>Canvas</v>
      </c>
      <c r="P245" t="str">
        <f>$D$15</f>
        <v>None</v>
      </c>
      <c r="Q245">
        <f>$I$15</f>
        <v>1982.2</v>
      </c>
      <c r="R245">
        <f t="shared" ref="R245" si="398">ROUND((1275*$N$2),0)</f>
        <v>1352</v>
      </c>
      <c r="S245">
        <f t="shared" ref="S245" si="399">ROUND((850*$N$2),0)</f>
        <v>901</v>
      </c>
      <c r="T245" t="s">
        <v>32</v>
      </c>
    </row>
    <row r="246" spans="1:20" x14ac:dyDescent="0.25">
      <c r="A246" t="s">
        <v>15</v>
      </c>
      <c r="B246" t="s">
        <v>208</v>
      </c>
      <c r="C246">
        <v>1</v>
      </c>
      <c r="D246" t="s">
        <v>67</v>
      </c>
      <c r="E246" s="1" t="s">
        <v>68</v>
      </c>
      <c r="H246" t="s">
        <v>16</v>
      </c>
      <c r="I246" t="s">
        <v>17</v>
      </c>
      <c r="J246" t="s">
        <v>18</v>
      </c>
      <c r="K246" t="s">
        <v>19</v>
      </c>
      <c r="L246" t="s">
        <v>207</v>
      </c>
      <c r="M246" t="str">
        <f>CONCATENATE(E246,"-G-P-W")</f>
        <v>84941427_8-G-P-W</v>
      </c>
      <c r="N246" t="str">
        <f>$I$2</f>
        <v>G - 1016 x 1525</v>
      </c>
      <c r="O246" t="str">
        <f>$C$3</f>
        <v>Photographic Paper</v>
      </c>
      <c r="P246" t="str">
        <f>$D$4</f>
        <v>White</v>
      </c>
      <c r="Q246">
        <f>$I$4</f>
        <v>3200</v>
      </c>
      <c r="R246">
        <f t="shared" ref="R246:R247" si="400">ROUND((2000*$N$2),0)</f>
        <v>2120</v>
      </c>
      <c r="S246">
        <f t="shared" ref="S246" si="401">ROUND((1535*$N$2),0)</f>
        <v>1627</v>
      </c>
      <c r="T246" t="s">
        <v>32</v>
      </c>
    </row>
    <row r="247" spans="1:20" x14ac:dyDescent="0.25">
      <c r="A247" t="s">
        <v>15</v>
      </c>
      <c r="B247" t="s">
        <v>208</v>
      </c>
      <c r="C247">
        <v>1</v>
      </c>
      <c r="D247" t="s">
        <v>67</v>
      </c>
      <c r="E247" s="1" t="s">
        <v>68</v>
      </c>
      <c r="H247" t="s">
        <v>16</v>
      </c>
      <c r="I247" t="s">
        <v>17</v>
      </c>
      <c r="J247" t="s">
        <v>18</v>
      </c>
      <c r="K247" t="s">
        <v>19</v>
      </c>
      <c r="L247" t="s">
        <v>207</v>
      </c>
      <c r="M247" t="str">
        <f>CONCATENATE(E247,"-G-C-W")</f>
        <v>84941427_8-G-C-W</v>
      </c>
      <c r="N247" t="str">
        <f>$I$2</f>
        <v>G - 1016 x 1525</v>
      </c>
      <c r="O247" t="str">
        <f>$C$15</f>
        <v>Canvas</v>
      </c>
      <c r="P247" t="str">
        <f>$D$16</f>
        <v xml:space="preserve">White </v>
      </c>
      <c r="Q247">
        <f>$I$16</f>
        <v>2915</v>
      </c>
      <c r="R247">
        <f t="shared" si="400"/>
        <v>2120</v>
      </c>
      <c r="S247">
        <f t="shared" ref="S247" si="402">ROUND((1250*$N$2),0)</f>
        <v>1325</v>
      </c>
      <c r="T247" t="s">
        <v>32</v>
      </c>
    </row>
    <row r="248" spans="1:20" x14ac:dyDescent="0.25">
      <c r="A248" t="s">
        <v>15</v>
      </c>
      <c r="B248" t="s">
        <v>208</v>
      </c>
      <c r="C248">
        <v>1</v>
      </c>
      <c r="D248" t="s">
        <v>69</v>
      </c>
      <c r="E248" s="1" t="s">
        <v>70</v>
      </c>
      <c r="H248" t="s">
        <v>16</v>
      </c>
      <c r="I248" t="s">
        <v>17</v>
      </c>
      <c r="J248" t="s">
        <v>18</v>
      </c>
      <c r="K248" t="s">
        <v>19</v>
      </c>
      <c r="L248" t="s">
        <v>207</v>
      </c>
      <c r="M248" t="str">
        <f>CONCATENATE(E248,"-C-P-N")</f>
        <v>453081605[1]-C-P-N</v>
      </c>
      <c r="N248" t="str">
        <f>$E$2</f>
        <v>C - 406 x 508</v>
      </c>
      <c r="O248" t="str">
        <f>$C$3</f>
        <v>Photographic Paper</v>
      </c>
      <c r="P248" t="str">
        <f>$D$3</f>
        <v>None</v>
      </c>
      <c r="Q248">
        <f>$E$3</f>
        <v>553</v>
      </c>
      <c r="R248">
        <f t="shared" ref="R248" si="403">ROUND((360*$N$2),0)</f>
        <v>382</v>
      </c>
      <c r="S248">
        <f t="shared" ref="S248" si="404">ROUND((230*$N$2),0)</f>
        <v>244</v>
      </c>
      <c r="T248" t="s">
        <v>32</v>
      </c>
    </row>
    <row r="249" spans="1:20" x14ac:dyDescent="0.25">
      <c r="A249" t="s">
        <v>15</v>
      </c>
      <c r="B249" t="s">
        <v>208</v>
      </c>
      <c r="C249">
        <v>1</v>
      </c>
      <c r="D249" t="s">
        <v>69</v>
      </c>
      <c r="E249" s="1" t="s">
        <v>70</v>
      </c>
      <c r="H249" t="s">
        <v>16</v>
      </c>
      <c r="I249" t="s">
        <v>17</v>
      </c>
      <c r="J249" t="s">
        <v>18</v>
      </c>
      <c r="K249" t="s">
        <v>19</v>
      </c>
      <c r="L249" t="s">
        <v>207</v>
      </c>
      <c r="M249" t="str">
        <f>CONCATENATE(E249,"-C-P-W")</f>
        <v>453081605[1]-C-P-W</v>
      </c>
      <c r="N249" t="str">
        <f>$E$2</f>
        <v>C - 406 x 508</v>
      </c>
      <c r="O249" t="str">
        <f>$C$3</f>
        <v>Photographic Paper</v>
      </c>
      <c r="P249" t="str">
        <f>$D$4</f>
        <v>White</v>
      </c>
      <c r="Q249">
        <f>$E$4</f>
        <v>1052</v>
      </c>
      <c r="R249">
        <f t="shared" ref="R249" si="405">ROUND((704*$N$2),0)</f>
        <v>746</v>
      </c>
      <c r="S249">
        <f t="shared" ref="S249" si="406">ROUND((440*$N$2),0)</f>
        <v>466</v>
      </c>
      <c r="T249" t="s">
        <v>32</v>
      </c>
    </row>
    <row r="250" spans="1:20" x14ac:dyDescent="0.25">
      <c r="A250" t="s">
        <v>15</v>
      </c>
      <c r="B250" t="s">
        <v>208</v>
      </c>
      <c r="C250">
        <v>1</v>
      </c>
      <c r="D250" t="s">
        <v>69</v>
      </c>
      <c r="E250" s="1" t="s">
        <v>70</v>
      </c>
      <c r="H250" t="s">
        <v>16</v>
      </c>
      <c r="I250" t="s">
        <v>17</v>
      </c>
      <c r="J250" t="s">
        <v>18</v>
      </c>
      <c r="K250" t="s">
        <v>19</v>
      </c>
      <c r="L250" t="s">
        <v>207</v>
      </c>
      <c r="M250" t="str">
        <f>CONCATENATE(E250,"-D-P-N")</f>
        <v>453081605[1]-D-P-N</v>
      </c>
      <c r="N250" t="str">
        <f>$F$2</f>
        <v>D - 508 x 610</v>
      </c>
      <c r="O250" t="str">
        <f>$C$3</f>
        <v>Photographic Paper</v>
      </c>
      <c r="P250" t="str">
        <f>$D$3</f>
        <v>None</v>
      </c>
      <c r="Q250">
        <f>$F$3</f>
        <v>646</v>
      </c>
      <c r="R250">
        <f t="shared" ref="R250" si="407">ROUND((432*$N$2),0)</f>
        <v>458</v>
      </c>
      <c r="S250">
        <f t="shared" ref="S250" si="408">ROUND((270*$N$2),0)</f>
        <v>286</v>
      </c>
      <c r="T250" t="s">
        <v>32</v>
      </c>
    </row>
    <row r="251" spans="1:20" x14ac:dyDescent="0.25">
      <c r="A251" t="s">
        <v>15</v>
      </c>
      <c r="B251" t="s">
        <v>208</v>
      </c>
      <c r="C251">
        <v>1</v>
      </c>
      <c r="D251" t="s">
        <v>69</v>
      </c>
      <c r="E251" s="1" t="s">
        <v>70</v>
      </c>
      <c r="H251" t="s">
        <v>16</v>
      </c>
      <c r="I251" t="s">
        <v>17</v>
      </c>
      <c r="J251" t="s">
        <v>18</v>
      </c>
      <c r="K251" t="s">
        <v>19</v>
      </c>
      <c r="L251" t="s">
        <v>207</v>
      </c>
      <c r="M251" t="str">
        <f>CONCATENATE(E251,"-D-P-W")</f>
        <v>453081605[1]-D-P-W</v>
      </c>
      <c r="N251" t="str">
        <f>$F$2</f>
        <v>D - 508 x 610</v>
      </c>
      <c r="O251" t="str">
        <f>$C$3</f>
        <v>Photographic Paper</v>
      </c>
      <c r="P251" t="str">
        <f>$D$4</f>
        <v>White</v>
      </c>
      <c r="Q251">
        <f>$F$4</f>
        <v>1313</v>
      </c>
      <c r="R251">
        <f t="shared" ref="R251" si="409">ROUND((880*$N$2),0)</f>
        <v>933</v>
      </c>
      <c r="S251">
        <f t="shared" ref="S251" si="410">ROUND((560*$N$2),0)</f>
        <v>594</v>
      </c>
      <c r="T251" t="s">
        <v>32</v>
      </c>
    </row>
    <row r="252" spans="1:20" x14ac:dyDescent="0.25">
      <c r="A252" t="s">
        <v>15</v>
      </c>
      <c r="B252" t="s">
        <v>208</v>
      </c>
      <c r="C252">
        <v>1</v>
      </c>
      <c r="D252" t="s">
        <v>69</v>
      </c>
      <c r="E252" s="1" t="s">
        <v>70</v>
      </c>
      <c r="H252" t="s">
        <v>16</v>
      </c>
      <c r="I252" t="s">
        <v>17</v>
      </c>
      <c r="J252" t="s">
        <v>18</v>
      </c>
      <c r="K252" t="s">
        <v>19</v>
      </c>
      <c r="L252" t="s">
        <v>207</v>
      </c>
      <c r="M252" t="str">
        <f>CONCATENATE(E252,"-E-P-N")</f>
        <v>453081605[1]-E-P-N</v>
      </c>
      <c r="N252" t="str">
        <f>$G$2</f>
        <v>E - 508 x 762</v>
      </c>
      <c r="O252" t="str">
        <f>$C$3</f>
        <v>Photographic Paper</v>
      </c>
      <c r="P252" t="str">
        <f>$D$3</f>
        <v>None</v>
      </c>
      <c r="Q252">
        <f>$G$3</f>
        <v>825</v>
      </c>
      <c r="R252">
        <f t="shared" ref="R252" si="411">ROUND((552*$N$2),0)</f>
        <v>585</v>
      </c>
      <c r="S252">
        <f t="shared" ref="S252" si="412">ROUND((345*$N$2),0)</f>
        <v>366</v>
      </c>
      <c r="T252" t="s">
        <v>32</v>
      </c>
    </row>
    <row r="253" spans="1:20" x14ac:dyDescent="0.25">
      <c r="A253" t="s">
        <v>15</v>
      </c>
      <c r="B253" t="s">
        <v>208</v>
      </c>
      <c r="C253">
        <v>1</v>
      </c>
      <c r="D253" t="s">
        <v>69</v>
      </c>
      <c r="E253" s="1" t="s">
        <v>70</v>
      </c>
      <c r="H253" t="s">
        <v>16</v>
      </c>
      <c r="I253" t="s">
        <v>17</v>
      </c>
      <c r="J253" t="s">
        <v>18</v>
      </c>
      <c r="K253" t="s">
        <v>19</v>
      </c>
      <c r="L253" t="s">
        <v>207</v>
      </c>
      <c r="M253" t="str">
        <f>CONCATENATE(E253,"-E-C-N")</f>
        <v>453081605[1]-E-C-N</v>
      </c>
      <c r="N253" t="str">
        <f>$G$2</f>
        <v>E - 508 x 762</v>
      </c>
      <c r="O253" t="str">
        <f>$C$15</f>
        <v>Canvas</v>
      </c>
      <c r="P253" t="str">
        <f>$D$15</f>
        <v>None</v>
      </c>
      <c r="Q253">
        <f>$G$15</f>
        <v>1324</v>
      </c>
      <c r="R253">
        <f t="shared" ref="R253" si="413">ROUND((832*$N$2),0)</f>
        <v>882</v>
      </c>
      <c r="S253">
        <f t="shared" ref="S253" si="414">ROUND((550*$N$2),0)</f>
        <v>583</v>
      </c>
      <c r="T253" t="s">
        <v>32</v>
      </c>
    </row>
    <row r="254" spans="1:20" x14ac:dyDescent="0.25">
      <c r="A254" t="s">
        <v>15</v>
      </c>
      <c r="B254" t="s">
        <v>208</v>
      </c>
      <c r="C254">
        <v>1</v>
      </c>
      <c r="D254" t="s">
        <v>69</v>
      </c>
      <c r="E254" s="1" t="s">
        <v>70</v>
      </c>
      <c r="H254" t="s">
        <v>16</v>
      </c>
      <c r="I254" t="s">
        <v>17</v>
      </c>
      <c r="J254" t="s">
        <v>18</v>
      </c>
      <c r="K254" t="s">
        <v>19</v>
      </c>
      <c r="L254" t="s">
        <v>207</v>
      </c>
      <c r="M254" t="str">
        <f>CONCATENATE(E254,"-E-P-W")</f>
        <v>453081605[1]-E-P-W</v>
      </c>
      <c r="N254" t="str">
        <f>$G$2</f>
        <v>E - 508 x 762</v>
      </c>
      <c r="O254" t="str">
        <f>$C$3</f>
        <v>Photographic Paper</v>
      </c>
      <c r="P254" t="str">
        <f>$D$4</f>
        <v>White</v>
      </c>
      <c r="Q254">
        <f>$G$4</f>
        <v>1660</v>
      </c>
      <c r="R254">
        <f t="shared" ref="R254" si="415">ROUND((1112*$N$2),0)</f>
        <v>1179</v>
      </c>
      <c r="S254">
        <f t="shared" ref="S254" si="416">ROUND((760*$N$2),0)</f>
        <v>806</v>
      </c>
      <c r="T254" t="s">
        <v>32</v>
      </c>
    </row>
    <row r="255" spans="1:20" x14ac:dyDescent="0.25">
      <c r="A255" t="s">
        <v>15</v>
      </c>
      <c r="B255" t="s">
        <v>208</v>
      </c>
      <c r="C255">
        <v>1</v>
      </c>
      <c r="D255" t="s">
        <v>69</v>
      </c>
      <c r="E255" s="1" t="s">
        <v>70</v>
      </c>
      <c r="H255" t="s">
        <v>16</v>
      </c>
      <c r="I255" t="s">
        <v>17</v>
      </c>
      <c r="J255" t="s">
        <v>18</v>
      </c>
      <c r="K255" t="s">
        <v>19</v>
      </c>
      <c r="L255" t="s">
        <v>207</v>
      </c>
      <c r="M255" t="str">
        <f>CONCATENATE(E255,"-E-C-W")</f>
        <v>453081605[1]-E-C-W</v>
      </c>
      <c r="N255" t="str">
        <f>$G$2</f>
        <v>E - 508 x 762</v>
      </c>
      <c r="O255" t="str">
        <f>$C$15</f>
        <v>Canvas</v>
      </c>
      <c r="P255" t="str">
        <f>$D$16</f>
        <v xml:space="preserve">White </v>
      </c>
      <c r="Q255">
        <f>$G$16</f>
        <v>1964</v>
      </c>
      <c r="R255" s="2">
        <f t="shared" ref="R255" si="417">ROUND((1320*$N$2),0)</f>
        <v>1399</v>
      </c>
      <c r="S255">
        <f t="shared" ref="S255" si="418">ROUND((825*$N$2),0)</f>
        <v>875</v>
      </c>
      <c r="T255" t="s">
        <v>32</v>
      </c>
    </row>
    <row r="256" spans="1:20" x14ac:dyDescent="0.25">
      <c r="A256" t="s">
        <v>15</v>
      </c>
      <c r="B256" t="s">
        <v>208</v>
      </c>
      <c r="C256">
        <v>1</v>
      </c>
      <c r="D256" t="s">
        <v>69</v>
      </c>
      <c r="E256" s="1" t="s">
        <v>70</v>
      </c>
      <c r="H256" t="s">
        <v>16</v>
      </c>
      <c r="I256" t="s">
        <v>17</v>
      </c>
      <c r="J256" t="s">
        <v>18</v>
      </c>
      <c r="K256" t="s">
        <v>19</v>
      </c>
      <c r="L256" t="s">
        <v>207</v>
      </c>
      <c r="M256" t="str">
        <f>CONCATENATE(E256,"-F-P-N")</f>
        <v>453081605[1]-F-P-N</v>
      </c>
      <c r="N256" t="str">
        <f>$H$2</f>
        <v>F - 762 x 1016</v>
      </c>
      <c r="O256" t="str">
        <f>$C$3</f>
        <v>Photographic Paper</v>
      </c>
      <c r="P256" t="str">
        <f>$D$3</f>
        <v>None</v>
      </c>
      <c r="Q256">
        <f>$H$3</f>
        <v>1410</v>
      </c>
      <c r="R256">
        <f t="shared" ref="R256" si="419">ROUND((944*$N$2),0)</f>
        <v>1001</v>
      </c>
      <c r="S256">
        <f t="shared" ref="S256" si="420">ROUND((590*$N$2),0)</f>
        <v>625</v>
      </c>
      <c r="T256" t="s">
        <v>32</v>
      </c>
    </row>
    <row r="257" spans="1:20" x14ac:dyDescent="0.25">
      <c r="A257" t="s">
        <v>15</v>
      </c>
      <c r="B257" t="s">
        <v>208</v>
      </c>
      <c r="C257">
        <v>1</v>
      </c>
      <c r="D257" t="s">
        <v>69</v>
      </c>
      <c r="E257" s="1" t="s">
        <v>70</v>
      </c>
      <c r="H257" t="s">
        <v>16</v>
      </c>
      <c r="I257" t="s">
        <v>17</v>
      </c>
      <c r="J257" t="s">
        <v>18</v>
      </c>
      <c r="K257" t="s">
        <v>19</v>
      </c>
      <c r="L257" t="s">
        <v>207</v>
      </c>
      <c r="M257" t="str">
        <f>CONCATENATE(E257,"-F-C-N")</f>
        <v>453081605[1]-F-C-N</v>
      </c>
      <c r="N257" t="str">
        <f>$H$2</f>
        <v>F - 762 x 1016</v>
      </c>
      <c r="O257" t="str">
        <f>$C$15</f>
        <v>Canvas</v>
      </c>
      <c r="P257" t="str">
        <f>$D$15</f>
        <v>None</v>
      </c>
      <c r="Q257">
        <f>$H$15</f>
        <v>1865.6000000000001</v>
      </c>
      <c r="R257">
        <f t="shared" ref="R257" si="421">ROUND((1200*$N$2),0)</f>
        <v>1272</v>
      </c>
      <c r="S257">
        <f t="shared" ref="S257" si="422">ROUND((800*$N$2),0)</f>
        <v>848</v>
      </c>
      <c r="T257" t="s">
        <v>32</v>
      </c>
    </row>
    <row r="258" spans="1:20" x14ac:dyDescent="0.25">
      <c r="A258" t="s">
        <v>15</v>
      </c>
      <c r="B258" t="s">
        <v>208</v>
      </c>
      <c r="C258">
        <v>1</v>
      </c>
      <c r="D258" t="s">
        <v>69</v>
      </c>
      <c r="E258" s="1" t="s">
        <v>70</v>
      </c>
      <c r="H258" t="s">
        <v>16</v>
      </c>
      <c r="I258" t="s">
        <v>17</v>
      </c>
      <c r="J258" t="s">
        <v>18</v>
      </c>
      <c r="K258" t="s">
        <v>19</v>
      </c>
      <c r="L258" t="s">
        <v>207</v>
      </c>
      <c r="M258" t="str">
        <f>CONCATENATE(E258,"-F-P-W")</f>
        <v>453081605[1]-F-P-W</v>
      </c>
      <c r="N258" t="str">
        <f>$H$2</f>
        <v>F - 762 x 1016</v>
      </c>
      <c r="O258" t="str">
        <f>$C$3</f>
        <v>Photographic Paper</v>
      </c>
      <c r="P258" t="str">
        <f>$D$4</f>
        <v>White</v>
      </c>
      <c r="Q258">
        <f>$H$4</f>
        <v>2387</v>
      </c>
      <c r="R258">
        <f t="shared" ref="R258" si="423">ROUND((1510*$N$2),0)</f>
        <v>1601</v>
      </c>
      <c r="S258">
        <f t="shared" ref="S258" si="424">ROUND((1150*$N$2),0)</f>
        <v>1219</v>
      </c>
      <c r="T258" t="s">
        <v>32</v>
      </c>
    </row>
    <row r="259" spans="1:20" x14ac:dyDescent="0.25">
      <c r="A259" t="s">
        <v>15</v>
      </c>
      <c r="B259" t="s">
        <v>208</v>
      </c>
      <c r="C259">
        <v>1</v>
      </c>
      <c r="D259" t="s">
        <v>69</v>
      </c>
      <c r="E259" s="1" t="s">
        <v>70</v>
      </c>
      <c r="H259" t="s">
        <v>16</v>
      </c>
      <c r="I259" t="s">
        <v>17</v>
      </c>
      <c r="J259" t="s">
        <v>18</v>
      </c>
      <c r="K259" t="s">
        <v>19</v>
      </c>
      <c r="L259" t="s">
        <v>207</v>
      </c>
      <c r="M259" t="str">
        <f>CONCATENATE(E259,"-F-C-W")</f>
        <v>453081605[1]-F-C-W</v>
      </c>
      <c r="N259" t="str">
        <f>$H$2</f>
        <v>F - 762 x 1016</v>
      </c>
      <c r="O259" t="str">
        <f>$C$15</f>
        <v>Canvas</v>
      </c>
      <c r="P259" t="str">
        <f>$D$16</f>
        <v xml:space="preserve">White </v>
      </c>
      <c r="Q259">
        <f>$H$16</f>
        <v>2565.2000000000003</v>
      </c>
      <c r="R259">
        <f t="shared" ref="R259" si="425">ROUND((1760*$N$2),0)</f>
        <v>1866</v>
      </c>
      <c r="S259">
        <f t="shared" ref="S259" si="426">ROUND((1100*$N$2),0)</f>
        <v>1166</v>
      </c>
      <c r="T259" t="s">
        <v>32</v>
      </c>
    </row>
    <row r="260" spans="1:20" x14ac:dyDescent="0.25">
      <c r="A260" t="s">
        <v>15</v>
      </c>
      <c r="B260" t="s">
        <v>208</v>
      </c>
      <c r="C260">
        <v>1</v>
      </c>
      <c r="D260" t="s">
        <v>69</v>
      </c>
      <c r="E260" s="1" t="s">
        <v>70</v>
      </c>
      <c r="H260" t="s">
        <v>16</v>
      </c>
      <c r="I260" t="s">
        <v>17</v>
      </c>
      <c r="J260" t="s">
        <v>18</v>
      </c>
      <c r="K260" t="s">
        <v>19</v>
      </c>
      <c r="L260" t="s">
        <v>207</v>
      </c>
      <c r="M260" t="str">
        <f>CONCATENATE(E260,"-G-P-N")</f>
        <v>453081605[1]-G-P-N</v>
      </c>
      <c r="N260" t="str">
        <f>$I$2</f>
        <v>G - 1016 x 1525</v>
      </c>
      <c r="O260" t="str">
        <f>$C$3</f>
        <v>Photographic Paper</v>
      </c>
      <c r="P260" t="str">
        <f>$D$3</f>
        <v>None</v>
      </c>
      <c r="Q260">
        <f>$I$3</f>
        <v>1763</v>
      </c>
      <c r="R260">
        <f t="shared" ref="R260" si="427">ROUND((1180*$N$2),0)</f>
        <v>1251</v>
      </c>
      <c r="S260">
        <f t="shared" ref="S260" si="428">ROUND((735*$N$2),0)</f>
        <v>779</v>
      </c>
      <c r="T260" t="s">
        <v>32</v>
      </c>
    </row>
    <row r="261" spans="1:20" x14ac:dyDescent="0.25">
      <c r="A261" t="s">
        <v>15</v>
      </c>
      <c r="B261" t="s">
        <v>208</v>
      </c>
      <c r="C261">
        <v>1</v>
      </c>
      <c r="D261" t="s">
        <v>69</v>
      </c>
      <c r="E261" s="1" t="s">
        <v>70</v>
      </c>
      <c r="H261" t="s">
        <v>16</v>
      </c>
      <c r="I261" t="s">
        <v>17</v>
      </c>
      <c r="J261" t="s">
        <v>18</v>
      </c>
      <c r="K261" t="s">
        <v>19</v>
      </c>
      <c r="L261" t="s">
        <v>207</v>
      </c>
      <c r="M261" t="str">
        <f>CONCATENATE(E261,"-G-C-N")</f>
        <v>453081605[1]-G-C-N</v>
      </c>
      <c r="N261" t="str">
        <f>$I$2</f>
        <v>G - 1016 x 1525</v>
      </c>
      <c r="O261" t="str">
        <f>$C$15</f>
        <v>Canvas</v>
      </c>
      <c r="P261" t="str">
        <f>$D$15</f>
        <v>None</v>
      </c>
      <c r="Q261">
        <f>$I$15</f>
        <v>1982.2</v>
      </c>
      <c r="R261">
        <f t="shared" ref="R261" si="429">ROUND((1275*$N$2),0)</f>
        <v>1352</v>
      </c>
      <c r="S261">
        <f t="shared" ref="S261" si="430">ROUND((850*$N$2),0)</f>
        <v>901</v>
      </c>
      <c r="T261" t="s">
        <v>32</v>
      </c>
    </row>
    <row r="262" spans="1:20" x14ac:dyDescent="0.25">
      <c r="A262" t="s">
        <v>15</v>
      </c>
      <c r="B262" t="s">
        <v>208</v>
      </c>
      <c r="C262">
        <v>1</v>
      </c>
      <c r="D262" t="s">
        <v>69</v>
      </c>
      <c r="E262" s="1" t="s">
        <v>70</v>
      </c>
      <c r="H262" t="s">
        <v>16</v>
      </c>
      <c r="I262" t="s">
        <v>17</v>
      </c>
      <c r="J262" t="s">
        <v>18</v>
      </c>
      <c r="K262" t="s">
        <v>19</v>
      </c>
      <c r="L262" t="s">
        <v>207</v>
      </c>
      <c r="M262" t="str">
        <f>CONCATENATE(E262,"-G-P-W")</f>
        <v>453081605[1]-G-P-W</v>
      </c>
      <c r="N262" t="str">
        <f>$I$2</f>
        <v>G - 1016 x 1525</v>
      </c>
      <c r="O262" t="str">
        <f>$C$3</f>
        <v>Photographic Paper</v>
      </c>
      <c r="P262" t="str">
        <f>$D$4</f>
        <v>White</v>
      </c>
      <c r="Q262">
        <f>$I$4</f>
        <v>3200</v>
      </c>
      <c r="R262">
        <f t="shared" ref="R262:R263" si="431">ROUND((2000*$N$2),0)</f>
        <v>2120</v>
      </c>
      <c r="S262">
        <f t="shared" ref="S262" si="432">ROUND((1535*$N$2),0)</f>
        <v>1627</v>
      </c>
      <c r="T262" t="s">
        <v>32</v>
      </c>
    </row>
    <row r="263" spans="1:20" x14ac:dyDescent="0.25">
      <c r="A263" t="s">
        <v>15</v>
      </c>
      <c r="B263" t="s">
        <v>208</v>
      </c>
      <c r="C263">
        <v>1</v>
      </c>
      <c r="D263" t="s">
        <v>69</v>
      </c>
      <c r="E263" s="1" t="s">
        <v>70</v>
      </c>
      <c r="H263" t="s">
        <v>16</v>
      </c>
      <c r="I263" t="s">
        <v>17</v>
      </c>
      <c r="J263" t="s">
        <v>18</v>
      </c>
      <c r="K263" t="s">
        <v>19</v>
      </c>
      <c r="L263" t="s">
        <v>207</v>
      </c>
      <c r="M263" t="str">
        <f>CONCATENATE(E263,"-G-C-W")</f>
        <v>453081605[1]-G-C-W</v>
      </c>
      <c r="N263" t="str">
        <f>$I$2</f>
        <v>G - 1016 x 1525</v>
      </c>
      <c r="O263" t="str">
        <f>$C$15</f>
        <v>Canvas</v>
      </c>
      <c r="P263" t="str">
        <f>$D$16</f>
        <v xml:space="preserve">White </v>
      </c>
      <c r="Q263">
        <f>$I$16</f>
        <v>2915</v>
      </c>
      <c r="R263">
        <f t="shared" si="431"/>
        <v>2120</v>
      </c>
      <c r="S263">
        <f t="shared" ref="S263" si="433">ROUND((1250*$N$2),0)</f>
        <v>1325</v>
      </c>
      <c r="T263" t="s">
        <v>32</v>
      </c>
    </row>
    <row r="264" spans="1:20" x14ac:dyDescent="0.25">
      <c r="A264" t="s">
        <v>15</v>
      </c>
      <c r="B264" t="s">
        <v>208</v>
      </c>
      <c r="C264">
        <v>1</v>
      </c>
      <c r="D264" t="s">
        <v>71</v>
      </c>
      <c r="E264" s="1">
        <v>113915620</v>
      </c>
      <c r="H264" t="s">
        <v>16</v>
      </c>
      <c r="I264" t="s">
        <v>17</v>
      </c>
      <c r="J264" t="s">
        <v>18</v>
      </c>
      <c r="K264" t="s">
        <v>19</v>
      </c>
      <c r="L264" t="s">
        <v>207</v>
      </c>
      <c r="M264" t="str">
        <f>CONCATENATE(E264,"-C-P-N")</f>
        <v>113915620-C-P-N</v>
      </c>
      <c r="N264" t="str">
        <f>$E$2</f>
        <v>C - 406 x 508</v>
      </c>
      <c r="O264" t="str">
        <f>$C$3</f>
        <v>Photographic Paper</v>
      </c>
      <c r="P264" t="str">
        <f>$D$3</f>
        <v>None</v>
      </c>
      <c r="Q264">
        <f>$E$3</f>
        <v>553</v>
      </c>
      <c r="R264">
        <f t="shared" ref="R264" si="434">ROUND((360*$N$2),0)</f>
        <v>382</v>
      </c>
      <c r="S264">
        <f t="shared" ref="S264" si="435">ROUND((230*$N$2),0)</f>
        <v>244</v>
      </c>
      <c r="T264" t="s">
        <v>32</v>
      </c>
    </row>
    <row r="265" spans="1:20" x14ac:dyDescent="0.25">
      <c r="A265" t="s">
        <v>15</v>
      </c>
      <c r="B265" t="s">
        <v>208</v>
      </c>
      <c r="C265">
        <v>1</v>
      </c>
      <c r="D265" t="s">
        <v>71</v>
      </c>
      <c r="E265" s="1">
        <v>113915620</v>
      </c>
      <c r="H265" t="s">
        <v>16</v>
      </c>
      <c r="I265" t="s">
        <v>17</v>
      </c>
      <c r="J265" t="s">
        <v>18</v>
      </c>
      <c r="K265" t="s">
        <v>19</v>
      </c>
      <c r="L265" t="s">
        <v>207</v>
      </c>
      <c r="M265" t="str">
        <f>CONCATENATE(E265,"-C-P-W")</f>
        <v>113915620-C-P-W</v>
      </c>
      <c r="N265" t="str">
        <f>$E$2</f>
        <v>C - 406 x 508</v>
      </c>
      <c r="O265" t="str">
        <f>$C$3</f>
        <v>Photographic Paper</v>
      </c>
      <c r="P265" t="str">
        <f>$D$4</f>
        <v>White</v>
      </c>
      <c r="Q265">
        <f>$E$4</f>
        <v>1052</v>
      </c>
      <c r="R265">
        <f t="shared" ref="R265" si="436">ROUND((704*$N$2),0)</f>
        <v>746</v>
      </c>
      <c r="S265">
        <f t="shared" ref="S265" si="437">ROUND((440*$N$2),0)</f>
        <v>466</v>
      </c>
      <c r="T265" t="s">
        <v>32</v>
      </c>
    </row>
    <row r="266" spans="1:20" x14ac:dyDescent="0.25">
      <c r="A266" t="s">
        <v>15</v>
      </c>
      <c r="B266" t="s">
        <v>208</v>
      </c>
      <c r="C266">
        <v>1</v>
      </c>
      <c r="D266" t="s">
        <v>71</v>
      </c>
      <c r="E266" s="1">
        <v>113915620</v>
      </c>
      <c r="H266" t="s">
        <v>16</v>
      </c>
      <c r="I266" t="s">
        <v>17</v>
      </c>
      <c r="J266" t="s">
        <v>18</v>
      </c>
      <c r="K266" t="s">
        <v>19</v>
      </c>
      <c r="L266" t="s">
        <v>207</v>
      </c>
      <c r="M266" t="str">
        <f>CONCATENATE(E266,"-D-P-N")</f>
        <v>113915620-D-P-N</v>
      </c>
      <c r="N266" t="str">
        <f>$F$2</f>
        <v>D - 508 x 610</v>
      </c>
      <c r="O266" t="str">
        <f>$C$3</f>
        <v>Photographic Paper</v>
      </c>
      <c r="P266" t="str">
        <f>$D$3</f>
        <v>None</v>
      </c>
      <c r="Q266">
        <f>$F$3</f>
        <v>646</v>
      </c>
      <c r="R266">
        <f t="shared" ref="R266" si="438">ROUND((432*$N$2),0)</f>
        <v>458</v>
      </c>
      <c r="S266">
        <f t="shared" ref="S266" si="439">ROUND((270*$N$2),0)</f>
        <v>286</v>
      </c>
      <c r="T266" t="s">
        <v>32</v>
      </c>
    </row>
    <row r="267" spans="1:20" x14ac:dyDescent="0.25">
      <c r="A267" t="s">
        <v>15</v>
      </c>
      <c r="B267" t="s">
        <v>208</v>
      </c>
      <c r="C267">
        <v>1</v>
      </c>
      <c r="D267" t="s">
        <v>71</v>
      </c>
      <c r="E267" s="1">
        <v>113915620</v>
      </c>
      <c r="H267" t="s">
        <v>16</v>
      </c>
      <c r="I267" t="s">
        <v>17</v>
      </c>
      <c r="J267" t="s">
        <v>18</v>
      </c>
      <c r="K267" t="s">
        <v>19</v>
      </c>
      <c r="L267" t="s">
        <v>207</v>
      </c>
      <c r="M267" t="str">
        <f>CONCATENATE(E267,"-D-P-W")</f>
        <v>113915620-D-P-W</v>
      </c>
      <c r="N267" t="str">
        <f>$F$2</f>
        <v>D - 508 x 610</v>
      </c>
      <c r="O267" t="str">
        <f>$C$3</f>
        <v>Photographic Paper</v>
      </c>
      <c r="P267" t="str">
        <f>$D$4</f>
        <v>White</v>
      </c>
      <c r="Q267">
        <f>$F$4</f>
        <v>1313</v>
      </c>
      <c r="R267">
        <f t="shared" ref="R267" si="440">ROUND((880*$N$2),0)</f>
        <v>933</v>
      </c>
      <c r="S267">
        <f t="shared" ref="S267" si="441">ROUND((560*$N$2),0)</f>
        <v>594</v>
      </c>
      <c r="T267" t="s">
        <v>32</v>
      </c>
    </row>
    <row r="268" spans="1:20" x14ac:dyDescent="0.25">
      <c r="A268" t="s">
        <v>15</v>
      </c>
      <c r="B268" t="s">
        <v>208</v>
      </c>
      <c r="C268">
        <v>1</v>
      </c>
      <c r="D268" t="s">
        <v>71</v>
      </c>
      <c r="E268" s="1">
        <v>113915620</v>
      </c>
      <c r="H268" t="s">
        <v>16</v>
      </c>
      <c r="I268" t="s">
        <v>17</v>
      </c>
      <c r="J268" t="s">
        <v>18</v>
      </c>
      <c r="K268" t="s">
        <v>19</v>
      </c>
      <c r="L268" t="s">
        <v>207</v>
      </c>
      <c r="M268" t="str">
        <f>CONCATENATE(E268,"-E-P-N")</f>
        <v>113915620-E-P-N</v>
      </c>
      <c r="N268" t="str">
        <f>$G$2</f>
        <v>E - 508 x 762</v>
      </c>
      <c r="O268" t="str">
        <f>$C$3</f>
        <v>Photographic Paper</v>
      </c>
      <c r="P268" t="str">
        <f>$D$3</f>
        <v>None</v>
      </c>
      <c r="Q268">
        <f>$G$3</f>
        <v>825</v>
      </c>
      <c r="R268">
        <f t="shared" ref="R268" si="442">ROUND((552*$N$2),0)</f>
        <v>585</v>
      </c>
      <c r="S268">
        <f t="shared" ref="S268" si="443">ROUND((345*$N$2),0)</f>
        <v>366</v>
      </c>
      <c r="T268" t="s">
        <v>32</v>
      </c>
    </row>
    <row r="269" spans="1:20" x14ac:dyDescent="0.25">
      <c r="A269" t="s">
        <v>15</v>
      </c>
      <c r="B269" t="s">
        <v>208</v>
      </c>
      <c r="C269">
        <v>1</v>
      </c>
      <c r="D269" t="s">
        <v>71</v>
      </c>
      <c r="E269" s="1">
        <v>113915620</v>
      </c>
      <c r="H269" t="s">
        <v>16</v>
      </c>
      <c r="I269" t="s">
        <v>17</v>
      </c>
      <c r="J269" t="s">
        <v>18</v>
      </c>
      <c r="K269" t="s">
        <v>19</v>
      </c>
      <c r="L269" t="s">
        <v>207</v>
      </c>
      <c r="M269" t="str">
        <f>CONCATENATE(E269,"-E-C-N")</f>
        <v>113915620-E-C-N</v>
      </c>
      <c r="N269" t="str">
        <f>$G$2</f>
        <v>E - 508 x 762</v>
      </c>
      <c r="O269" t="str">
        <f>$C$15</f>
        <v>Canvas</v>
      </c>
      <c r="P269" t="str">
        <f>$D$15</f>
        <v>None</v>
      </c>
      <c r="Q269">
        <f>$G$15</f>
        <v>1324</v>
      </c>
      <c r="R269">
        <f t="shared" ref="R269" si="444">ROUND((832*$N$2),0)</f>
        <v>882</v>
      </c>
      <c r="S269">
        <f t="shared" ref="S269" si="445">ROUND((550*$N$2),0)</f>
        <v>583</v>
      </c>
      <c r="T269" t="s">
        <v>32</v>
      </c>
    </row>
    <row r="270" spans="1:20" x14ac:dyDescent="0.25">
      <c r="A270" t="s">
        <v>15</v>
      </c>
      <c r="B270" t="s">
        <v>208</v>
      </c>
      <c r="C270">
        <v>1</v>
      </c>
      <c r="D270" t="s">
        <v>71</v>
      </c>
      <c r="E270" s="1">
        <v>113915620</v>
      </c>
      <c r="H270" t="s">
        <v>16</v>
      </c>
      <c r="I270" t="s">
        <v>17</v>
      </c>
      <c r="J270" t="s">
        <v>18</v>
      </c>
      <c r="K270" t="s">
        <v>19</v>
      </c>
      <c r="L270" t="s">
        <v>207</v>
      </c>
      <c r="M270" t="str">
        <f>CONCATENATE(E270,"-E-P-W")</f>
        <v>113915620-E-P-W</v>
      </c>
      <c r="N270" t="str">
        <f>$G$2</f>
        <v>E - 508 x 762</v>
      </c>
      <c r="O270" t="str">
        <f>$C$3</f>
        <v>Photographic Paper</v>
      </c>
      <c r="P270" t="str">
        <f>$D$4</f>
        <v>White</v>
      </c>
      <c r="Q270">
        <f>$G$4</f>
        <v>1660</v>
      </c>
      <c r="R270">
        <f t="shared" ref="R270" si="446">ROUND((1112*$N$2),0)</f>
        <v>1179</v>
      </c>
      <c r="S270">
        <f t="shared" ref="S270" si="447">ROUND((760*$N$2),0)</f>
        <v>806</v>
      </c>
      <c r="T270" t="s">
        <v>32</v>
      </c>
    </row>
    <row r="271" spans="1:20" x14ac:dyDescent="0.25">
      <c r="A271" t="s">
        <v>15</v>
      </c>
      <c r="B271" t="s">
        <v>208</v>
      </c>
      <c r="C271">
        <v>1</v>
      </c>
      <c r="D271" t="s">
        <v>71</v>
      </c>
      <c r="E271" s="1">
        <v>113915620</v>
      </c>
      <c r="H271" t="s">
        <v>16</v>
      </c>
      <c r="I271" t="s">
        <v>17</v>
      </c>
      <c r="J271" t="s">
        <v>18</v>
      </c>
      <c r="K271" t="s">
        <v>19</v>
      </c>
      <c r="L271" t="s">
        <v>207</v>
      </c>
      <c r="M271" t="str">
        <f>CONCATENATE(E271,"-E-C-W")</f>
        <v>113915620-E-C-W</v>
      </c>
      <c r="N271" t="str">
        <f>$G$2</f>
        <v>E - 508 x 762</v>
      </c>
      <c r="O271" t="str">
        <f>$C$15</f>
        <v>Canvas</v>
      </c>
      <c r="P271" t="str">
        <f>$D$16</f>
        <v xml:space="preserve">White </v>
      </c>
      <c r="Q271">
        <f>$G$16</f>
        <v>1964</v>
      </c>
      <c r="R271" s="2">
        <f t="shared" ref="R271" si="448">ROUND((1320*$N$2),0)</f>
        <v>1399</v>
      </c>
      <c r="S271">
        <f t="shared" ref="S271" si="449">ROUND((825*$N$2),0)</f>
        <v>875</v>
      </c>
      <c r="T271" t="s">
        <v>32</v>
      </c>
    </row>
    <row r="272" spans="1:20" x14ac:dyDescent="0.25">
      <c r="A272" t="s">
        <v>15</v>
      </c>
      <c r="B272" t="s">
        <v>208</v>
      </c>
      <c r="C272">
        <v>1</v>
      </c>
      <c r="D272" t="s">
        <v>71</v>
      </c>
      <c r="E272" s="1">
        <v>113915620</v>
      </c>
      <c r="H272" t="s">
        <v>16</v>
      </c>
      <c r="I272" t="s">
        <v>17</v>
      </c>
      <c r="J272" t="s">
        <v>18</v>
      </c>
      <c r="K272" t="s">
        <v>19</v>
      </c>
      <c r="L272" t="s">
        <v>207</v>
      </c>
      <c r="M272" t="str">
        <f>CONCATENATE(E272,"-F-P-N")</f>
        <v>113915620-F-P-N</v>
      </c>
      <c r="N272" t="str">
        <f>$H$2</f>
        <v>F - 762 x 1016</v>
      </c>
      <c r="O272" t="str">
        <f>$C$3</f>
        <v>Photographic Paper</v>
      </c>
      <c r="P272" t="str">
        <f>$D$3</f>
        <v>None</v>
      </c>
      <c r="Q272">
        <f>$H$3</f>
        <v>1410</v>
      </c>
      <c r="R272">
        <f t="shared" ref="R272" si="450">ROUND((944*$N$2),0)</f>
        <v>1001</v>
      </c>
      <c r="S272">
        <f t="shared" ref="S272" si="451">ROUND((590*$N$2),0)</f>
        <v>625</v>
      </c>
      <c r="T272" t="s">
        <v>32</v>
      </c>
    </row>
    <row r="273" spans="1:20" x14ac:dyDescent="0.25">
      <c r="A273" t="s">
        <v>15</v>
      </c>
      <c r="B273" t="s">
        <v>208</v>
      </c>
      <c r="C273">
        <v>1</v>
      </c>
      <c r="D273" t="s">
        <v>71</v>
      </c>
      <c r="E273" s="1">
        <v>113915620</v>
      </c>
      <c r="H273" t="s">
        <v>16</v>
      </c>
      <c r="I273" t="s">
        <v>17</v>
      </c>
      <c r="J273" t="s">
        <v>18</v>
      </c>
      <c r="K273" t="s">
        <v>19</v>
      </c>
      <c r="L273" t="s">
        <v>207</v>
      </c>
      <c r="M273" t="str">
        <f>CONCATENATE(E273,"-F-C-N")</f>
        <v>113915620-F-C-N</v>
      </c>
      <c r="N273" t="str">
        <f>$H$2</f>
        <v>F - 762 x 1016</v>
      </c>
      <c r="O273" t="str">
        <f>$C$15</f>
        <v>Canvas</v>
      </c>
      <c r="P273" t="str">
        <f>$D$15</f>
        <v>None</v>
      </c>
      <c r="Q273">
        <f>$H$15</f>
        <v>1865.6000000000001</v>
      </c>
      <c r="R273">
        <f t="shared" ref="R273" si="452">ROUND((1200*$N$2),0)</f>
        <v>1272</v>
      </c>
      <c r="S273">
        <f t="shared" ref="S273" si="453">ROUND((800*$N$2),0)</f>
        <v>848</v>
      </c>
      <c r="T273" t="s">
        <v>32</v>
      </c>
    </row>
    <row r="274" spans="1:20" x14ac:dyDescent="0.25">
      <c r="A274" t="s">
        <v>15</v>
      </c>
      <c r="B274" t="s">
        <v>208</v>
      </c>
      <c r="C274">
        <v>1</v>
      </c>
      <c r="D274" t="s">
        <v>71</v>
      </c>
      <c r="E274" s="1">
        <v>113915620</v>
      </c>
      <c r="H274" t="s">
        <v>16</v>
      </c>
      <c r="I274" t="s">
        <v>17</v>
      </c>
      <c r="J274" t="s">
        <v>18</v>
      </c>
      <c r="K274" t="s">
        <v>19</v>
      </c>
      <c r="L274" t="s">
        <v>207</v>
      </c>
      <c r="M274" t="str">
        <f>CONCATENATE(E274,"-F-P-W")</f>
        <v>113915620-F-P-W</v>
      </c>
      <c r="N274" t="str">
        <f>$H$2</f>
        <v>F - 762 x 1016</v>
      </c>
      <c r="O274" t="str">
        <f>$C$3</f>
        <v>Photographic Paper</v>
      </c>
      <c r="P274" t="str">
        <f>$D$4</f>
        <v>White</v>
      </c>
      <c r="Q274">
        <f>$H$4</f>
        <v>2387</v>
      </c>
      <c r="R274">
        <f t="shared" ref="R274" si="454">ROUND((1510*$N$2),0)</f>
        <v>1601</v>
      </c>
      <c r="S274">
        <f t="shared" ref="S274" si="455">ROUND((1150*$N$2),0)</f>
        <v>1219</v>
      </c>
      <c r="T274" t="s">
        <v>32</v>
      </c>
    </row>
    <row r="275" spans="1:20" x14ac:dyDescent="0.25">
      <c r="A275" t="s">
        <v>15</v>
      </c>
      <c r="B275" t="s">
        <v>208</v>
      </c>
      <c r="C275">
        <v>1</v>
      </c>
      <c r="D275" t="s">
        <v>71</v>
      </c>
      <c r="E275" s="1">
        <v>113915620</v>
      </c>
      <c r="H275" t="s">
        <v>16</v>
      </c>
      <c r="I275" t="s">
        <v>17</v>
      </c>
      <c r="J275" t="s">
        <v>18</v>
      </c>
      <c r="K275" t="s">
        <v>19</v>
      </c>
      <c r="L275" t="s">
        <v>207</v>
      </c>
      <c r="M275" t="str">
        <f>CONCATENATE(E275,"-F-C-W")</f>
        <v>113915620-F-C-W</v>
      </c>
      <c r="N275" t="str">
        <f>$H$2</f>
        <v>F - 762 x 1016</v>
      </c>
      <c r="O275" t="str">
        <f>$C$15</f>
        <v>Canvas</v>
      </c>
      <c r="P275" t="str">
        <f>$D$16</f>
        <v xml:space="preserve">White </v>
      </c>
      <c r="Q275">
        <f>$H$16</f>
        <v>2565.2000000000003</v>
      </c>
      <c r="R275">
        <f t="shared" ref="R275" si="456">ROUND((1760*$N$2),0)</f>
        <v>1866</v>
      </c>
      <c r="S275">
        <f t="shared" ref="S275" si="457">ROUND((1100*$N$2),0)</f>
        <v>1166</v>
      </c>
      <c r="T275" t="s">
        <v>32</v>
      </c>
    </row>
    <row r="276" spans="1:20" x14ac:dyDescent="0.25">
      <c r="A276" t="s">
        <v>15</v>
      </c>
      <c r="B276" t="s">
        <v>208</v>
      </c>
      <c r="C276">
        <v>1</v>
      </c>
      <c r="D276" t="s">
        <v>71</v>
      </c>
      <c r="E276" s="1">
        <v>113915620</v>
      </c>
      <c r="H276" t="s">
        <v>16</v>
      </c>
      <c r="I276" t="s">
        <v>17</v>
      </c>
      <c r="J276" t="s">
        <v>18</v>
      </c>
      <c r="K276" t="s">
        <v>19</v>
      </c>
      <c r="L276" t="s">
        <v>207</v>
      </c>
      <c r="M276" t="str">
        <f>CONCATENATE(E276,"-G-P-N")</f>
        <v>113915620-G-P-N</v>
      </c>
      <c r="N276" t="str">
        <f>$I$2</f>
        <v>G - 1016 x 1525</v>
      </c>
      <c r="O276" t="str">
        <f>$C$3</f>
        <v>Photographic Paper</v>
      </c>
      <c r="P276" t="str">
        <f>$D$3</f>
        <v>None</v>
      </c>
      <c r="Q276">
        <f>$I$3</f>
        <v>1763</v>
      </c>
      <c r="R276">
        <f t="shared" ref="R276" si="458">ROUND((1180*$N$2),0)</f>
        <v>1251</v>
      </c>
      <c r="S276">
        <f t="shared" ref="S276" si="459">ROUND((735*$N$2),0)</f>
        <v>779</v>
      </c>
      <c r="T276" t="s">
        <v>32</v>
      </c>
    </row>
    <row r="277" spans="1:20" x14ac:dyDescent="0.25">
      <c r="A277" t="s">
        <v>15</v>
      </c>
      <c r="B277" t="s">
        <v>208</v>
      </c>
      <c r="C277">
        <v>1</v>
      </c>
      <c r="D277" t="s">
        <v>71</v>
      </c>
      <c r="E277" s="1">
        <v>113915620</v>
      </c>
      <c r="H277" t="s">
        <v>16</v>
      </c>
      <c r="I277" t="s">
        <v>17</v>
      </c>
      <c r="J277" t="s">
        <v>18</v>
      </c>
      <c r="K277" t="s">
        <v>19</v>
      </c>
      <c r="L277" t="s">
        <v>207</v>
      </c>
      <c r="M277" t="str">
        <f>CONCATENATE(E277,"-G-C-N")</f>
        <v>113915620-G-C-N</v>
      </c>
      <c r="N277" t="str">
        <f>$I$2</f>
        <v>G - 1016 x 1525</v>
      </c>
      <c r="O277" t="str">
        <f>$C$15</f>
        <v>Canvas</v>
      </c>
      <c r="P277" t="str">
        <f>$D$15</f>
        <v>None</v>
      </c>
      <c r="Q277">
        <f>$I$15</f>
        <v>1982.2</v>
      </c>
      <c r="R277">
        <f t="shared" ref="R277" si="460">ROUND((1275*$N$2),0)</f>
        <v>1352</v>
      </c>
      <c r="S277">
        <f t="shared" ref="S277" si="461">ROUND((850*$N$2),0)</f>
        <v>901</v>
      </c>
      <c r="T277" t="s">
        <v>32</v>
      </c>
    </row>
    <row r="278" spans="1:20" x14ac:dyDescent="0.25">
      <c r="A278" t="s">
        <v>15</v>
      </c>
      <c r="B278" t="s">
        <v>208</v>
      </c>
      <c r="C278">
        <v>1</v>
      </c>
      <c r="D278" t="s">
        <v>71</v>
      </c>
      <c r="E278" s="1">
        <v>113915620</v>
      </c>
      <c r="H278" t="s">
        <v>16</v>
      </c>
      <c r="I278" t="s">
        <v>17</v>
      </c>
      <c r="J278" t="s">
        <v>18</v>
      </c>
      <c r="K278" t="s">
        <v>19</v>
      </c>
      <c r="L278" t="s">
        <v>207</v>
      </c>
      <c r="M278" t="str">
        <f>CONCATENATE(E278,"-G-P-W")</f>
        <v>113915620-G-P-W</v>
      </c>
      <c r="N278" t="str">
        <f>$I$2</f>
        <v>G - 1016 x 1525</v>
      </c>
      <c r="O278" t="str">
        <f>$C$3</f>
        <v>Photographic Paper</v>
      </c>
      <c r="P278" t="str">
        <f>$D$4</f>
        <v>White</v>
      </c>
      <c r="Q278">
        <f>$I$4</f>
        <v>3200</v>
      </c>
      <c r="R278">
        <f t="shared" ref="R278:R279" si="462">ROUND((2000*$N$2),0)</f>
        <v>2120</v>
      </c>
      <c r="S278">
        <f t="shared" ref="S278" si="463">ROUND((1535*$N$2),0)</f>
        <v>1627</v>
      </c>
      <c r="T278" t="s">
        <v>32</v>
      </c>
    </row>
    <row r="279" spans="1:20" x14ac:dyDescent="0.25">
      <c r="A279" t="s">
        <v>15</v>
      </c>
      <c r="B279" t="s">
        <v>208</v>
      </c>
      <c r="C279">
        <v>1</v>
      </c>
      <c r="D279" t="s">
        <v>71</v>
      </c>
      <c r="E279" s="1">
        <v>113915620</v>
      </c>
      <c r="H279" t="s">
        <v>16</v>
      </c>
      <c r="I279" t="s">
        <v>17</v>
      </c>
      <c r="J279" t="s">
        <v>18</v>
      </c>
      <c r="K279" t="s">
        <v>19</v>
      </c>
      <c r="L279" t="s">
        <v>207</v>
      </c>
      <c r="M279" t="str">
        <f>CONCATENATE(E279,"-G-C-W")</f>
        <v>113915620-G-C-W</v>
      </c>
      <c r="N279" t="str">
        <f>$I$2</f>
        <v>G - 1016 x 1525</v>
      </c>
      <c r="O279" t="str">
        <f>$C$15</f>
        <v>Canvas</v>
      </c>
      <c r="P279" t="str">
        <f>$D$16</f>
        <v xml:space="preserve">White </v>
      </c>
      <c r="Q279">
        <f>$I$16</f>
        <v>2915</v>
      </c>
      <c r="R279">
        <f t="shared" si="462"/>
        <v>2120</v>
      </c>
      <c r="S279">
        <f t="shared" ref="S279" si="464">ROUND((1250*$N$2),0)</f>
        <v>1325</v>
      </c>
      <c r="T279" t="s">
        <v>32</v>
      </c>
    </row>
    <row r="280" spans="1:20" x14ac:dyDescent="0.25">
      <c r="A280" t="s">
        <v>15</v>
      </c>
      <c r="B280" t="s">
        <v>208</v>
      </c>
      <c r="C280">
        <v>1</v>
      </c>
      <c r="D280" t="s">
        <v>74</v>
      </c>
      <c r="E280" s="1">
        <v>50945878</v>
      </c>
      <c r="H280" t="s">
        <v>16</v>
      </c>
      <c r="I280" t="s">
        <v>17</v>
      </c>
      <c r="J280" t="s">
        <v>18</v>
      </c>
      <c r="K280" t="s">
        <v>19</v>
      </c>
      <c r="L280" t="s">
        <v>207</v>
      </c>
      <c r="M280" t="str">
        <f>CONCATENATE(E280,"-C-P-N")</f>
        <v>50945878-C-P-N</v>
      </c>
      <c r="N280" t="str">
        <f>$E$2</f>
        <v>C - 406 x 508</v>
      </c>
      <c r="O280" t="str">
        <f>$C$3</f>
        <v>Photographic Paper</v>
      </c>
      <c r="P280" t="str">
        <f>$D$3</f>
        <v>None</v>
      </c>
      <c r="Q280">
        <f>$E$3</f>
        <v>553</v>
      </c>
      <c r="R280">
        <f t="shared" ref="R280" si="465">ROUND((360*$N$2),0)</f>
        <v>382</v>
      </c>
      <c r="S280">
        <f t="shared" ref="S280" si="466">ROUND((230*$N$2),0)</f>
        <v>244</v>
      </c>
      <c r="T280" t="s">
        <v>32</v>
      </c>
    </row>
    <row r="281" spans="1:20" x14ac:dyDescent="0.25">
      <c r="A281" t="s">
        <v>15</v>
      </c>
      <c r="B281" t="s">
        <v>208</v>
      </c>
      <c r="C281">
        <v>1</v>
      </c>
      <c r="D281" t="s">
        <v>74</v>
      </c>
      <c r="E281" s="1">
        <v>50945878</v>
      </c>
      <c r="H281" t="s">
        <v>16</v>
      </c>
      <c r="I281" t="s">
        <v>17</v>
      </c>
      <c r="J281" t="s">
        <v>18</v>
      </c>
      <c r="K281" t="s">
        <v>19</v>
      </c>
      <c r="L281" t="s">
        <v>207</v>
      </c>
      <c r="M281" t="str">
        <f>CONCATENATE(E281,"-C-P-W")</f>
        <v>50945878-C-P-W</v>
      </c>
      <c r="N281" t="str">
        <f>$E$2</f>
        <v>C - 406 x 508</v>
      </c>
      <c r="O281" t="str">
        <f>$C$3</f>
        <v>Photographic Paper</v>
      </c>
      <c r="P281" t="str">
        <f>$D$4</f>
        <v>White</v>
      </c>
      <c r="Q281">
        <f>$E$4</f>
        <v>1052</v>
      </c>
      <c r="R281">
        <f t="shared" ref="R281" si="467">ROUND((704*$N$2),0)</f>
        <v>746</v>
      </c>
      <c r="S281">
        <f t="shared" ref="S281" si="468">ROUND((440*$N$2),0)</f>
        <v>466</v>
      </c>
      <c r="T281" t="s">
        <v>32</v>
      </c>
    </row>
    <row r="282" spans="1:20" x14ac:dyDescent="0.25">
      <c r="A282" t="s">
        <v>15</v>
      </c>
      <c r="B282" t="s">
        <v>208</v>
      </c>
      <c r="C282">
        <v>1</v>
      </c>
      <c r="D282" t="s">
        <v>74</v>
      </c>
      <c r="E282" s="1">
        <v>50945878</v>
      </c>
      <c r="H282" t="s">
        <v>16</v>
      </c>
      <c r="I282" t="s">
        <v>17</v>
      </c>
      <c r="J282" t="s">
        <v>18</v>
      </c>
      <c r="K282" t="s">
        <v>19</v>
      </c>
      <c r="L282" t="s">
        <v>207</v>
      </c>
      <c r="M282" t="str">
        <f>CONCATENATE(E282,"-D-P-N")</f>
        <v>50945878-D-P-N</v>
      </c>
      <c r="N282" t="str">
        <f>$F$2</f>
        <v>D - 508 x 610</v>
      </c>
      <c r="O282" t="str">
        <f>$C$3</f>
        <v>Photographic Paper</v>
      </c>
      <c r="P282" t="str">
        <f>$D$3</f>
        <v>None</v>
      </c>
      <c r="Q282">
        <f>$F$3</f>
        <v>646</v>
      </c>
      <c r="R282">
        <f t="shared" ref="R282" si="469">ROUND((432*$N$2),0)</f>
        <v>458</v>
      </c>
      <c r="S282">
        <f t="shared" ref="S282" si="470">ROUND((270*$N$2),0)</f>
        <v>286</v>
      </c>
      <c r="T282" t="s">
        <v>32</v>
      </c>
    </row>
    <row r="283" spans="1:20" x14ac:dyDescent="0.25">
      <c r="A283" t="s">
        <v>15</v>
      </c>
      <c r="B283" t="s">
        <v>208</v>
      </c>
      <c r="C283">
        <v>1</v>
      </c>
      <c r="D283" t="s">
        <v>74</v>
      </c>
      <c r="E283" s="1">
        <v>50945878</v>
      </c>
      <c r="H283" t="s">
        <v>16</v>
      </c>
      <c r="I283" t="s">
        <v>17</v>
      </c>
      <c r="J283" t="s">
        <v>18</v>
      </c>
      <c r="K283" t="s">
        <v>19</v>
      </c>
      <c r="L283" t="s">
        <v>207</v>
      </c>
      <c r="M283" t="str">
        <f>CONCATENATE(E283,"-D-P-W")</f>
        <v>50945878-D-P-W</v>
      </c>
      <c r="N283" t="str">
        <f>$F$2</f>
        <v>D - 508 x 610</v>
      </c>
      <c r="O283" t="str">
        <f>$C$3</f>
        <v>Photographic Paper</v>
      </c>
      <c r="P283" t="str">
        <f>$D$4</f>
        <v>White</v>
      </c>
      <c r="Q283">
        <f>$F$4</f>
        <v>1313</v>
      </c>
      <c r="R283">
        <f t="shared" ref="R283" si="471">ROUND((880*$N$2),0)</f>
        <v>933</v>
      </c>
      <c r="S283">
        <f t="shared" ref="S283" si="472">ROUND((560*$N$2),0)</f>
        <v>594</v>
      </c>
      <c r="T283" t="s">
        <v>32</v>
      </c>
    </row>
    <row r="284" spans="1:20" x14ac:dyDescent="0.25">
      <c r="A284" t="s">
        <v>15</v>
      </c>
      <c r="B284" t="s">
        <v>208</v>
      </c>
      <c r="C284">
        <v>1</v>
      </c>
      <c r="D284" t="s">
        <v>74</v>
      </c>
      <c r="E284" s="1">
        <v>50945878</v>
      </c>
      <c r="H284" t="s">
        <v>16</v>
      </c>
      <c r="I284" t="s">
        <v>17</v>
      </c>
      <c r="J284" t="s">
        <v>18</v>
      </c>
      <c r="K284" t="s">
        <v>19</v>
      </c>
      <c r="L284" t="s">
        <v>207</v>
      </c>
      <c r="M284" t="str">
        <f>CONCATENATE(E284,"-E-P-N")</f>
        <v>50945878-E-P-N</v>
      </c>
      <c r="N284" t="str">
        <f>$G$2</f>
        <v>E - 508 x 762</v>
      </c>
      <c r="O284" t="str">
        <f>$C$3</f>
        <v>Photographic Paper</v>
      </c>
      <c r="P284" t="str">
        <f>$D$3</f>
        <v>None</v>
      </c>
      <c r="Q284">
        <f>$G$3</f>
        <v>825</v>
      </c>
      <c r="R284">
        <f t="shared" ref="R284" si="473">ROUND((552*$N$2),0)</f>
        <v>585</v>
      </c>
      <c r="S284">
        <f t="shared" ref="S284" si="474">ROUND((345*$N$2),0)</f>
        <v>366</v>
      </c>
      <c r="T284" t="s">
        <v>32</v>
      </c>
    </row>
    <row r="285" spans="1:20" x14ac:dyDescent="0.25">
      <c r="A285" t="s">
        <v>15</v>
      </c>
      <c r="B285" t="s">
        <v>208</v>
      </c>
      <c r="C285">
        <v>1</v>
      </c>
      <c r="D285" t="s">
        <v>74</v>
      </c>
      <c r="E285" s="1">
        <v>50945878</v>
      </c>
      <c r="H285" t="s">
        <v>16</v>
      </c>
      <c r="I285" t="s">
        <v>17</v>
      </c>
      <c r="J285" t="s">
        <v>18</v>
      </c>
      <c r="K285" t="s">
        <v>19</v>
      </c>
      <c r="L285" t="s">
        <v>207</v>
      </c>
      <c r="M285" t="str">
        <f>CONCATENATE(E285,"-E-C-N")</f>
        <v>50945878-E-C-N</v>
      </c>
      <c r="N285" t="str">
        <f>$G$2</f>
        <v>E - 508 x 762</v>
      </c>
      <c r="O285" t="str">
        <f>$C$15</f>
        <v>Canvas</v>
      </c>
      <c r="P285" t="str">
        <f>$D$15</f>
        <v>None</v>
      </c>
      <c r="Q285">
        <f>$G$15</f>
        <v>1324</v>
      </c>
      <c r="R285">
        <f t="shared" ref="R285" si="475">ROUND((832*$N$2),0)</f>
        <v>882</v>
      </c>
      <c r="S285">
        <f t="shared" ref="S285" si="476">ROUND((550*$N$2),0)</f>
        <v>583</v>
      </c>
      <c r="T285" t="s">
        <v>32</v>
      </c>
    </row>
    <row r="286" spans="1:20" x14ac:dyDescent="0.25">
      <c r="A286" t="s">
        <v>15</v>
      </c>
      <c r="B286" t="s">
        <v>208</v>
      </c>
      <c r="C286">
        <v>1</v>
      </c>
      <c r="D286" t="s">
        <v>74</v>
      </c>
      <c r="E286" s="1">
        <v>50945878</v>
      </c>
      <c r="H286" t="s">
        <v>16</v>
      </c>
      <c r="I286" t="s">
        <v>17</v>
      </c>
      <c r="J286" t="s">
        <v>18</v>
      </c>
      <c r="K286" t="s">
        <v>19</v>
      </c>
      <c r="L286" t="s">
        <v>207</v>
      </c>
      <c r="M286" t="str">
        <f>CONCATENATE(E286,"-E-P-W")</f>
        <v>50945878-E-P-W</v>
      </c>
      <c r="N286" t="str">
        <f>$G$2</f>
        <v>E - 508 x 762</v>
      </c>
      <c r="O286" t="str">
        <f>$C$3</f>
        <v>Photographic Paper</v>
      </c>
      <c r="P286" t="str">
        <f>$D$4</f>
        <v>White</v>
      </c>
      <c r="Q286">
        <f>$G$4</f>
        <v>1660</v>
      </c>
      <c r="R286">
        <f t="shared" ref="R286" si="477">ROUND((1112*$N$2),0)</f>
        <v>1179</v>
      </c>
      <c r="S286">
        <f t="shared" ref="S286" si="478">ROUND((760*$N$2),0)</f>
        <v>806</v>
      </c>
      <c r="T286" t="s">
        <v>32</v>
      </c>
    </row>
    <row r="287" spans="1:20" x14ac:dyDescent="0.25">
      <c r="A287" t="s">
        <v>15</v>
      </c>
      <c r="B287" t="s">
        <v>208</v>
      </c>
      <c r="C287">
        <v>1</v>
      </c>
      <c r="D287" t="s">
        <v>74</v>
      </c>
      <c r="E287" s="1">
        <v>50945878</v>
      </c>
      <c r="H287" t="s">
        <v>16</v>
      </c>
      <c r="I287" t="s">
        <v>17</v>
      </c>
      <c r="J287" t="s">
        <v>18</v>
      </c>
      <c r="K287" t="s">
        <v>19</v>
      </c>
      <c r="L287" t="s">
        <v>207</v>
      </c>
      <c r="M287" t="str">
        <f>CONCATENATE(E287,"-E-C-W")</f>
        <v>50945878-E-C-W</v>
      </c>
      <c r="N287" t="str">
        <f>$G$2</f>
        <v>E - 508 x 762</v>
      </c>
      <c r="O287" t="str">
        <f>$C$15</f>
        <v>Canvas</v>
      </c>
      <c r="P287" t="str">
        <f>$D$16</f>
        <v xml:space="preserve">White </v>
      </c>
      <c r="Q287">
        <f>$G$16</f>
        <v>1964</v>
      </c>
      <c r="R287" s="2">
        <f t="shared" ref="R287" si="479">ROUND((1320*$N$2),0)</f>
        <v>1399</v>
      </c>
      <c r="S287">
        <f t="shared" ref="S287" si="480">ROUND((825*$N$2),0)</f>
        <v>875</v>
      </c>
      <c r="T287" t="s">
        <v>32</v>
      </c>
    </row>
    <row r="288" spans="1:20" x14ac:dyDescent="0.25">
      <c r="A288" t="s">
        <v>15</v>
      </c>
      <c r="B288" t="s">
        <v>208</v>
      </c>
      <c r="C288">
        <v>1</v>
      </c>
      <c r="D288" t="s">
        <v>74</v>
      </c>
      <c r="E288" s="1">
        <v>50945878</v>
      </c>
      <c r="H288" t="s">
        <v>16</v>
      </c>
      <c r="I288" t="s">
        <v>17</v>
      </c>
      <c r="J288" t="s">
        <v>18</v>
      </c>
      <c r="K288" t="s">
        <v>19</v>
      </c>
      <c r="L288" t="s">
        <v>207</v>
      </c>
      <c r="M288" t="str">
        <f>CONCATENATE(E288,"-F-P-N")</f>
        <v>50945878-F-P-N</v>
      </c>
      <c r="N288" t="str">
        <f>$H$2</f>
        <v>F - 762 x 1016</v>
      </c>
      <c r="O288" t="str">
        <f>$C$3</f>
        <v>Photographic Paper</v>
      </c>
      <c r="P288" t="str">
        <f>$D$3</f>
        <v>None</v>
      </c>
      <c r="Q288">
        <f>$H$3</f>
        <v>1410</v>
      </c>
      <c r="R288">
        <f t="shared" ref="R288" si="481">ROUND((944*$N$2),0)</f>
        <v>1001</v>
      </c>
      <c r="S288">
        <f t="shared" ref="S288" si="482">ROUND((590*$N$2),0)</f>
        <v>625</v>
      </c>
      <c r="T288" t="s">
        <v>32</v>
      </c>
    </row>
    <row r="289" spans="1:20" x14ac:dyDescent="0.25">
      <c r="A289" t="s">
        <v>15</v>
      </c>
      <c r="B289" t="s">
        <v>208</v>
      </c>
      <c r="C289">
        <v>1</v>
      </c>
      <c r="D289" t="s">
        <v>74</v>
      </c>
      <c r="E289" s="1">
        <v>50945878</v>
      </c>
      <c r="H289" t="s">
        <v>16</v>
      </c>
      <c r="I289" t="s">
        <v>17</v>
      </c>
      <c r="J289" t="s">
        <v>18</v>
      </c>
      <c r="K289" t="s">
        <v>19</v>
      </c>
      <c r="L289" t="s">
        <v>207</v>
      </c>
      <c r="M289" t="str">
        <f>CONCATENATE(E289,"-F-C-N")</f>
        <v>50945878-F-C-N</v>
      </c>
      <c r="N289" t="str">
        <f>$H$2</f>
        <v>F - 762 x 1016</v>
      </c>
      <c r="O289" t="str">
        <f>$C$15</f>
        <v>Canvas</v>
      </c>
      <c r="P289" t="str">
        <f>$D$15</f>
        <v>None</v>
      </c>
      <c r="Q289">
        <f>$H$15</f>
        <v>1865.6000000000001</v>
      </c>
      <c r="R289">
        <f t="shared" ref="R289" si="483">ROUND((1200*$N$2),0)</f>
        <v>1272</v>
      </c>
      <c r="S289">
        <f t="shared" ref="S289" si="484">ROUND((800*$N$2),0)</f>
        <v>848</v>
      </c>
      <c r="T289" t="s">
        <v>32</v>
      </c>
    </row>
    <row r="290" spans="1:20" x14ac:dyDescent="0.25">
      <c r="A290" t="s">
        <v>15</v>
      </c>
      <c r="B290" t="s">
        <v>208</v>
      </c>
      <c r="C290">
        <v>1</v>
      </c>
      <c r="D290" t="s">
        <v>74</v>
      </c>
      <c r="E290" s="1">
        <v>50945878</v>
      </c>
      <c r="H290" t="s">
        <v>16</v>
      </c>
      <c r="I290" t="s">
        <v>17</v>
      </c>
      <c r="J290" t="s">
        <v>18</v>
      </c>
      <c r="K290" t="s">
        <v>19</v>
      </c>
      <c r="L290" t="s">
        <v>207</v>
      </c>
      <c r="M290" t="str">
        <f>CONCATENATE(E290,"-F-P-W")</f>
        <v>50945878-F-P-W</v>
      </c>
      <c r="N290" t="str">
        <f>$H$2</f>
        <v>F - 762 x 1016</v>
      </c>
      <c r="O290" t="str">
        <f>$C$3</f>
        <v>Photographic Paper</v>
      </c>
      <c r="P290" t="str">
        <f>$D$4</f>
        <v>White</v>
      </c>
      <c r="Q290">
        <f>$H$4</f>
        <v>2387</v>
      </c>
      <c r="R290">
        <f t="shared" ref="R290" si="485">ROUND((1510*$N$2),0)</f>
        <v>1601</v>
      </c>
      <c r="S290">
        <f t="shared" ref="S290" si="486">ROUND((1150*$N$2),0)</f>
        <v>1219</v>
      </c>
      <c r="T290" t="s">
        <v>32</v>
      </c>
    </row>
    <row r="291" spans="1:20" x14ac:dyDescent="0.25">
      <c r="A291" t="s">
        <v>15</v>
      </c>
      <c r="B291" t="s">
        <v>208</v>
      </c>
      <c r="C291">
        <v>1</v>
      </c>
      <c r="D291" t="s">
        <v>74</v>
      </c>
      <c r="E291" s="1">
        <v>50945878</v>
      </c>
      <c r="H291" t="s">
        <v>16</v>
      </c>
      <c r="I291" t="s">
        <v>17</v>
      </c>
      <c r="J291" t="s">
        <v>18</v>
      </c>
      <c r="K291" t="s">
        <v>19</v>
      </c>
      <c r="L291" t="s">
        <v>207</v>
      </c>
      <c r="M291" t="str">
        <f>CONCATENATE(E291,"-F-C-W")</f>
        <v>50945878-F-C-W</v>
      </c>
      <c r="N291" t="str">
        <f>$H$2</f>
        <v>F - 762 x 1016</v>
      </c>
      <c r="O291" t="str">
        <f>$C$15</f>
        <v>Canvas</v>
      </c>
      <c r="P291" t="str">
        <f>$D$16</f>
        <v xml:space="preserve">White </v>
      </c>
      <c r="Q291">
        <f>$H$16</f>
        <v>2565.2000000000003</v>
      </c>
      <c r="R291">
        <f t="shared" ref="R291" si="487">ROUND((1760*$N$2),0)</f>
        <v>1866</v>
      </c>
      <c r="S291">
        <f t="shared" ref="S291" si="488">ROUND((1100*$N$2),0)</f>
        <v>1166</v>
      </c>
      <c r="T291" t="s">
        <v>32</v>
      </c>
    </row>
    <row r="292" spans="1:20" x14ac:dyDescent="0.25">
      <c r="A292" t="s">
        <v>15</v>
      </c>
      <c r="B292" t="s">
        <v>208</v>
      </c>
      <c r="C292">
        <v>1</v>
      </c>
      <c r="D292" t="s">
        <v>74</v>
      </c>
      <c r="E292" s="1">
        <v>50945878</v>
      </c>
      <c r="H292" t="s">
        <v>16</v>
      </c>
      <c r="I292" t="s">
        <v>17</v>
      </c>
      <c r="J292" t="s">
        <v>18</v>
      </c>
      <c r="K292" t="s">
        <v>19</v>
      </c>
      <c r="L292" t="s">
        <v>207</v>
      </c>
      <c r="M292" t="str">
        <f>CONCATENATE(E292,"-G-P-N")</f>
        <v>50945878-G-P-N</v>
      </c>
      <c r="N292" t="str">
        <f>$I$2</f>
        <v>G - 1016 x 1525</v>
      </c>
      <c r="O292" t="str">
        <f>$C$3</f>
        <v>Photographic Paper</v>
      </c>
      <c r="P292" t="str">
        <f>$D$3</f>
        <v>None</v>
      </c>
      <c r="Q292">
        <f>$I$3</f>
        <v>1763</v>
      </c>
      <c r="R292">
        <f t="shared" ref="R292" si="489">ROUND((1180*$N$2),0)</f>
        <v>1251</v>
      </c>
      <c r="S292">
        <f t="shared" ref="S292" si="490">ROUND((735*$N$2),0)</f>
        <v>779</v>
      </c>
      <c r="T292" t="s">
        <v>32</v>
      </c>
    </row>
    <row r="293" spans="1:20" x14ac:dyDescent="0.25">
      <c r="A293" t="s">
        <v>15</v>
      </c>
      <c r="B293" t="s">
        <v>208</v>
      </c>
      <c r="C293">
        <v>1</v>
      </c>
      <c r="D293" t="s">
        <v>74</v>
      </c>
      <c r="E293" s="1">
        <v>50945878</v>
      </c>
      <c r="H293" t="s">
        <v>16</v>
      </c>
      <c r="I293" t="s">
        <v>17</v>
      </c>
      <c r="J293" t="s">
        <v>18</v>
      </c>
      <c r="K293" t="s">
        <v>19</v>
      </c>
      <c r="L293" t="s">
        <v>207</v>
      </c>
      <c r="M293" t="str">
        <f>CONCATENATE(E293,"-G-C-N")</f>
        <v>50945878-G-C-N</v>
      </c>
      <c r="N293" t="str">
        <f>$I$2</f>
        <v>G - 1016 x 1525</v>
      </c>
      <c r="O293" t="str">
        <f>$C$15</f>
        <v>Canvas</v>
      </c>
      <c r="P293" t="str">
        <f>$D$15</f>
        <v>None</v>
      </c>
      <c r="Q293">
        <f>$I$15</f>
        <v>1982.2</v>
      </c>
      <c r="R293">
        <f t="shared" ref="R293" si="491">ROUND((1275*$N$2),0)</f>
        <v>1352</v>
      </c>
      <c r="S293">
        <f t="shared" ref="S293" si="492">ROUND((850*$N$2),0)</f>
        <v>901</v>
      </c>
      <c r="T293" t="s">
        <v>32</v>
      </c>
    </row>
    <row r="294" spans="1:20" x14ac:dyDescent="0.25">
      <c r="A294" t="s">
        <v>15</v>
      </c>
      <c r="B294" t="s">
        <v>208</v>
      </c>
      <c r="C294">
        <v>1</v>
      </c>
      <c r="D294" t="s">
        <v>74</v>
      </c>
      <c r="E294" s="1">
        <v>50945878</v>
      </c>
      <c r="H294" t="s">
        <v>16</v>
      </c>
      <c r="I294" t="s">
        <v>17</v>
      </c>
      <c r="J294" t="s">
        <v>18</v>
      </c>
      <c r="K294" t="s">
        <v>19</v>
      </c>
      <c r="L294" t="s">
        <v>207</v>
      </c>
      <c r="M294" t="str">
        <f>CONCATENATE(E294,"-G-P-W")</f>
        <v>50945878-G-P-W</v>
      </c>
      <c r="N294" t="str">
        <f>$I$2</f>
        <v>G - 1016 x 1525</v>
      </c>
      <c r="O294" t="str">
        <f>$C$3</f>
        <v>Photographic Paper</v>
      </c>
      <c r="P294" t="str">
        <f>$D$4</f>
        <v>White</v>
      </c>
      <c r="Q294">
        <f>$I$4</f>
        <v>3200</v>
      </c>
      <c r="R294">
        <f t="shared" ref="R294:R295" si="493">ROUND((2000*$N$2),0)</f>
        <v>2120</v>
      </c>
      <c r="S294">
        <f t="shared" ref="S294" si="494">ROUND((1535*$N$2),0)</f>
        <v>1627</v>
      </c>
      <c r="T294" t="s">
        <v>32</v>
      </c>
    </row>
    <row r="295" spans="1:20" x14ac:dyDescent="0.25">
      <c r="A295" t="s">
        <v>15</v>
      </c>
      <c r="B295" t="s">
        <v>208</v>
      </c>
      <c r="C295">
        <v>1</v>
      </c>
      <c r="D295" t="s">
        <v>74</v>
      </c>
      <c r="E295" s="1">
        <v>50945878</v>
      </c>
      <c r="H295" t="s">
        <v>16</v>
      </c>
      <c r="I295" t="s">
        <v>17</v>
      </c>
      <c r="J295" t="s">
        <v>18</v>
      </c>
      <c r="K295" t="s">
        <v>19</v>
      </c>
      <c r="L295" t="s">
        <v>207</v>
      </c>
      <c r="M295" t="str">
        <f>CONCATENATE(E295,"-G-C-W")</f>
        <v>50945878-G-C-W</v>
      </c>
      <c r="N295" t="str">
        <f>$I$2</f>
        <v>G - 1016 x 1525</v>
      </c>
      <c r="O295" t="str">
        <f>$C$15</f>
        <v>Canvas</v>
      </c>
      <c r="P295" t="str">
        <f>$D$16</f>
        <v xml:space="preserve">White </v>
      </c>
      <c r="Q295">
        <f>$I$16</f>
        <v>2915</v>
      </c>
      <c r="R295">
        <f t="shared" si="493"/>
        <v>2120</v>
      </c>
      <c r="S295">
        <f t="shared" ref="S295" si="495">ROUND((1250*$N$2),0)</f>
        <v>1325</v>
      </c>
      <c r="T295" t="s">
        <v>32</v>
      </c>
    </row>
    <row r="296" spans="1:20" x14ac:dyDescent="0.25">
      <c r="A296" t="s">
        <v>15</v>
      </c>
      <c r="B296" t="s">
        <v>208</v>
      </c>
      <c r="C296">
        <v>1</v>
      </c>
      <c r="D296" t="s">
        <v>75</v>
      </c>
      <c r="E296" s="1">
        <v>77442611</v>
      </c>
      <c r="H296" t="s">
        <v>16</v>
      </c>
      <c r="I296" t="s">
        <v>17</v>
      </c>
      <c r="J296" t="s">
        <v>18</v>
      </c>
      <c r="K296" t="s">
        <v>19</v>
      </c>
      <c r="L296" t="s">
        <v>207</v>
      </c>
      <c r="M296" t="str">
        <f>CONCATENATE(E296,"-C-P-N")</f>
        <v>77442611-C-P-N</v>
      </c>
      <c r="N296" t="str">
        <f>$E$2</f>
        <v>C - 406 x 508</v>
      </c>
      <c r="O296" t="str">
        <f>$C$3</f>
        <v>Photographic Paper</v>
      </c>
      <c r="P296" t="str">
        <f>$D$3</f>
        <v>None</v>
      </c>
      <c r="Q296">
        <f>$E$3</f>
        <v>553</v>
      </c>
      <c r="R296">
        <f t="shared" ref="R296" si="496">ROUND((360*$N$2),0)</f>
        <v>382</v>
      </c>
      <c r="S296">
        <f t="shared" ref="S296" si="497">ROUND((230*$N$2),0)</f>
        <v>244</v>
      </c>
      <c r="T296" t="s">
        <v>32</v>
      </c>
    </row>
    <row r="297" spans="1:20" x14ac:dyDescent="0.25">
      <c r="A297" t="s">
        <v>15</v>
      </c>
      <c r="B297" t="s">
        <v>208</v>
      </c>
      <c r="C297">
        <v>1</v>
      </c>
      <c r="D297" t="s">
        <v>75</v>
      </c>
      <c r="E297" s="1">
        <v>77442611</v>
      </c>
      <c r="H297" t="s">
        <v>16</v>
      </c>
      <c r="I297" t="s">
        <v>17</v>
      </c>
      <c r="J297" t="s">
        <v>18</v>
      </c>
      <c r="K297" t="s">
        <v>19</v>
      </c>
      <c r="L297" t="s">
        <v>207</v>
      </c>
      <c r="M297" t="str">
        <f>CONCATENATE(E297,"-C-P-W")</f>
        <v>77442611-C-P-W</v>
      </c>
      <c r="N297" t="str">
        <f>$E$2</f>
        <v>C - 406 x 508</v>
      </c>
      <c r="O297" t="str">
        <f>$C$3</f>
        <v>Photographic Paper</v>
      </c>
      <c r="P297" t="str">
        <f>$D$4</f>
        <v>White</v>
      </c>
      <c r="Q297">
        <f>$E$4</f>
        <v>1052</v>
      </c>
      <c r="R297">
        <f t="shared" ref="R297" si="498">ROUND((704*$N$2),0)</f>
        <v>746</v>
      </c>
      <c r="S297">
        <f t="shared" ref="S297" si="499">ROUND((440*$N$2),0)</f>
        <v>466</v>
      </c>
      <c r="T297" t="s">
        <v>32</v>
      </c>
    </row>
    <row r="298" spans="1:20" x14ac:dyDescent="0.25">
      <c r="A298" t="s">
        <v>15</v>
      </c>
      <c r="B298" t="s">
        <v>208</v>
      </c>
      <c r="C298">
        <v>1</v>
      </c>
      <c r="D298" t="s">
        <v>75</v>
      </c>
      <c r="E298" s="1">
        <v>77442611</v>
      </c>
      <c r="H298" t="s">
        <v>16</v>
      </c>
      <c r="I298" t="s">
        <v>17</v>
      </c>
      <c r="J298" t="s">
        <v>18</v>
      </c>
      <c r="K298" t="s">
        <v>19</v>
      </c>
      <c r="L298" t="s">
        <v>207</v>
      </c>
      <c r="M298" t="str">
        <f>CONCATENATE(E298,"-D-P-N")</f>
        <v>77442611-D-P-N</v>
      </c>
      <c r="N298" t="str">
        <f>$F$2</f>
        <v>D - 508 x 610</v>
      </c>
      <c r="O298" t="str">
        <f>$C$3</f>
        <v>Photographic Paper</v>
      </c>
      <c r="P298" t="str">
        <f>$D$3</f>
        <v>None</v>
      </c>
      <c r="Q298">
        <f>$F$3</f>
        <v>646</v>
      </c>
      <c r="R298">
        <f t="shared" ref="R298" si="500">ROUND((432*$N$2),0)</f>
        <v>458</v>
      </c>
      <c r="S298">
        <f t="shared" ref="S298" si="501">ROUND((270*$N$2),0)</f>
        <v>286</v>
      </c>
      <c r="T298" t="s">
        <v>32</v>
      </c>
    </row>
    <row r="299" spans="1:20" x14ac:dyDescent="0.25">
      <c r="A299" t="s">
        <v>15</v>
      </c>
      <c r="B299" t="s">
        <v>208</v>
      </c>
      <c r="C299">
        <v>1</v>
      </c>
      <c r="D299" t="s">
        <v>75</v>
      </c>
      <c r="E299" s="1">
        <v>77442611</v>
      </c>
      <c r="H299" t="s">
        <v>16</v>
      </c>
      <c r="I299" t="s">
        <v>17</v>
      </c>
      <c r="J299" t="s">
        <v>18</v>
      </c>
      <c r="K299" t="s">
        <v>19</v>
      </c>
      <c r="L299" t="s">
        <v>207</v>
      </c>
      <c r="M299" t="str">
        <f>CONCATENATE(E299,"-D-P-W")</f>
        <v>77442611-D-P-W</v>
      </c>
      <c r="N299" t="str">
        <f>$F$2</f>
        <v>D - 508 x 610</v>
      </c>
      <c r="O299" t="str">
        <f>$C$3</f>
        <v>Photographic Paper</v>
      </c>
      <c r="P299" t="str">
        <f>$D$4</f>
        <v>White</v>
      </c>
      <c r="Q299">
        <f>$F$4</f>
        <v>1313</v>
      </c>
      <c r="R299">
        <f t="shared" ref="R299" si="502">ROUND((880*$N$2),0)</f>
        <v>933</v>
      </c>
      <c r="S299">
        <f t="shared" ref="S299" si="503">ROUND((560*$N$2),0)</f>
        <v>594</v>
      </c>
      <c r="T299" t="s">
        <v>32</v>
      </c>
    </row>
    <row r="300" spans="1:20" x14ac:dyDescent="0.25">
      <c r="A300" t="s">
        <v>15</v>
      </c>
      <c r="B300" t="s">
        <v>208</v>
      </c>
      <c r="C300">
        <v>1</v>
      </c>
      <c r="D300" t="s">
        <v>75</v>
      </c>
      <c r="E300" s="1">
        <v>77442611</v>
      </c>
      <c r="H300" t="s">
        <v>16</v>
      </c>
      <c r="I300" t="s">
        <v>17</v>
      </c>
      <c r="J300" t="s">
        <v>18</v>
      </c>
      <c r="K300" t="s">
        <v>19</v>
      </c>
      <c r="L300" t="s">
        <v>207</v>
      </c>
      <c r="M300" t="str">
        <f>CONCATENATE(E300,"-E-P-N")</f>
        <v>77442611-E-P-N</v>
      </c>
      <c r="N300" t="str">
        <f>$G$2</f>
        <v>E - 508 x 762</v>
      </c>
      <c r="O300" t="str">
        <f>$C$3</f>
        <v>Photographic Paper</v>
      </c>
      <c r="P300" t="str">
        <f>$D$3</f>
        <v>None</v>
      </c>
      <c r="Q300">
        <f>$G$3</f>
        <v>825</v>
      </c>
      <c r="R300">
        <f t="shared" ref="R300" si="504">ROUND((552*$N$2),0)</f>
        <v>585</v>
      </c>
      <c r="S300">
        <f t="shared" ref="S300" si="505">ROUND((345*$N$2),0)</f>
        <v>366</v>
      </c>
      <c r="T300" t="s">
        <v>32</v>
      </c>
    </row>
    <row r="301" spans="1:20" x14ac:dyDescent="0.25">
      <c r="A301" t="s">
        <v>15</v>
      </c>
      <c r="B301" t="s">
        <v>208</v>
      </c>
      <c r="C301">
        <v>1</v>
      </c>
      <c r="D301" t="s">
        <v>75</v>
      </c>
      <c r="E301" s="1">
        <v>77442611</v>
      </c>
      <c r="H301" t="s">
        <v>16</v>
      </c>
      <c r="I301" t="s">
        <v>17</v>
      </c>
      <c r="J301" t="s">
        <v>18</v>
      </c>
      <c r="K301" t="s">
        <v>19</v>
      </c>
      <c r="L301" t="s">
        <v>207</v>
      </c>
      <c r="M301" t="str">
        <f>CONCATENATE(E301,"-E-C-N")</f>
        <v>77442611-E-C-N</v>
      </c>
      <c r="N301" t="str">
        <f>$G$2</f>
        <v>E - 508 x 762</v>
      </c>
      <c r="O301" t="str">
        <f>$C$15</f>
        <v>Canvas</v>
      </c>
      <c r="P301" t="str">
        <f>$D$15</f>
        <v>None</v>
      </c>
      <c r="Q301">
        <f>$G$15</f>
        <v>1324</v>
      </c>
      <c r="R301">
        <f t="shared" ref="R301" si="506">ROUND((832*$N$2),0)</f>
        <v>882</v>
      </c>
      <c r="S301">
        <f t="shared" ref="S301" si="507">ROUND((550*$N$2),0)</f>
        <v>583</v>
      </c>
      <c r="T301" t="s">
        <v>32</v>
      </c>
    </row>
    <row r="302" spans="1:20" x14ac:dyDescent="0.25">
      <c r="A302" t="s">
        <v>15</v>
      </c>
      <c r="B302" t="s">
        <v>208</v>
      </c>
      <c r="C302">
        <v>1</v>
      </c>
      <c r="D302" t="s">
        <v>75</v>
      </c>
      <c r="E302" s="1">
        <v>77442611</v>
      </c>
      <c r="H302" t="s">
        <v>16</v>
      </c>
      <c r="I302" t="s">
        <v>17</v>
      </c>
      <c r="J302" t="s">
        <v>18</v>
      </c>
      <c r="K302" t="s">
        <v>19</v>
      </c>
      <c r="L302" t="s">
        <v>207</v>
      </c>
      <c r="M302" t="str">
        <f>CONCATENATE(E302,"-E-P-W")</f>
        <v>77442611-E-P-W</v>
      </c>
      <c r="N302" t="str">
        <f>$G$2</f>
        <v>E - 508 x 762</v>
      </c>
      <c r="O302" t="str">
        <f>$C$3</f>
        <v>Photographic Paper</v>
      </c>
      <c r="P302" t="str">
        <f>$D$4</f>
        <v>White</v>
      </c>
      <c r="Q302">
        <f>$G$4</f>
        <v>1660</v>
      </c>
      <c r="R302">
        <f t="shared" ref="R302" si="508">ROUND((1112*$N$2),0)</f>
        <v>1179</v>
      </c>
      <c r="S302">
        <f t="shared" ref="S302" si="509">ROUND((760*$N$2),0)</f>
        <v>806</v>
      </c>
      <c r="T302" t="s">
        <v>32</v>
      </c>
    </row>
    <row r="303" spans="1:20" x14ac:dyDescent="0.25">
      <c r="A303" t="s">
        <v>15</v>
      </c>
      <c r="B303" t="s">
        <v>208</v>
      </c>
      <c r="C303">
        <v>1</v>
      </c>
      <c r="D303" t="s">
        <v>75</v>
      </c>
      <c r="E303" s="1">
        <v>77442611</v>
      </c>
      <c r="H303" t="s">
        <v>16</v>
      </c>
      <c r="I303" t="s">
        <v>17</v>
      </c>
      <c r="J303" t="s">
        <v>18</v>
      </c>
      <c r="K303" t="s">
        <v>19</v>
      </c>
      <c r="L303" t="s">
        <v>207</v>
      </c>
      <c r="M303" t="str">
        <f>CONCATENATE(E303,"-E-C-W")</f>
        <v>77442611-E-C-W</v>
      </c>
      <c r="N303" t="str">
        <f>$G$2</f>
        <v>E - 508 x 762</v>
      </c>
      <c r="O303" t="str">
        <f>$C$15</f>
        <v>Canvas</v>
      </c>
      <c r="P303" t="str">
        <f>$D$16</f>
        <v xml:space="preserve">White </v>
      </c>
      <c r="Q303">
        <f>$G$16</f>
        <v>1964</v>
      </c>
      <c r="R303" s="2">
        <f t="shared" ref="R303" si="510">ROUND((1320*$N$2),0)</f>
        <v>1399</v>
      </c>
      <c r="S303">
        <f t="shared" ref="S303" si="511">ROUND((825*$N$2),0)</f>
        <v>875</v>
      </c>
      <c r="T303" t="s">
        <v>32</v>
      </c>
    </row>
    <row r="304" spans="1:20" x14ac:dyDescent="0.25">
      <c r="A304" t="s">
        <v>15</v>
      </c>
      <c r="B304" t="s">
        <v>208</v>
      </c>
      <c r="C304">
        <v>1</v>
      </c>
      <c r="D304" t="s">
        <v>75</v>
      </c>
      <c r="E304" s="1">
        <v>77442611</v>
      </c>
      <c r="H304" t="s">
        <v>16</v>
      </c>
      <c r="I304" t="s">
        <v>17</v>
      </c>
      <c r="J304" t="s">
        <v>18</v>
      </c>
      <c r="K304" t="s">
        <v>19</v>
      </c>
      <c r="L304" t="s">
        <v>207</v>
      </c>
      <c r="M304" t="str">
        <f>CONCATENATE(E304,"-F-P-N")</f>
        <v>77442611-F-P-N</v>
      </c>
      <c r="N304" t="str">
        <f>$H$2</f>
        <v>F - 762 x 1016</v>
      </c>
      <c r="O304" t="str">
        <f>$C$3</f>
        <v>Photographic Paper</v>
      </c>
      <c r="P304" t="str">
        <f>$D$3</f>
        <v>None</v>
      </c>
      <c r="Q304">
        <f>$H$3</f>
        <v>1410</v>
      </c>
      <c r="R304">
        <f t="shared" ref="R304" si="512">ROUND((944*$N$2),0)</f>
        <v>1001</v>
      </c>
      <c r="S304">
        <f t="shared" ref="S304" si="513">ROUND((590*$N$2),0)</f>
        <v>625</v>
      </c>
      <c r="T304" t="s">
        <v>32</v>
      </c>
    </row>
    <row r="305" spans="1:20" x14ac:dyDescent="0.25">
      <c r="A305" t="s">
        <v>15</v>
      </c>
      <c r="B305" t="s">
        <v>208</v>
      </c>
      <c r="C305">
        <v>1</v>
      </c>
      <c r="D305" t="s">
        <v>75</v>
      </c>
      <c r="E305" s="1">
        <v>77442611</v>
      </c>
      <c r="H305" t="s">
        <v>16</v>
      </c>
      <c r="I305" t="s">
        <v>17</v>
      </c>
      <c r="J305" t="s">
        <v>18</v>
      </c>
      <c r="K305" t="s">
        <v>19</v>
      </c>
      <c r="L305" t="s">
        <v>207</v>
      </c>
      <c r="M305" t="str">
        <f>CONCATENATE(E305,"-F-C-N")</f>
        <v>77442611-F-C-N</v>
      </c>
      <c r="N305" t="str">
        <f>$H$2</f>
        <v>F - 762 x 1016</v>
      </c>
      <c r="O305" t="str">
        <f>$C$15</f>
        <v>Canvas</v>
      </c>
      <c r="P305" t="str">
        <f>$D$15</f>
        <v>None</v>
      </c>
      <c r="Q305">
        <f>$H$15</f>
        <v>1865.6000000000001</v>
      </c>
      <c r="R305">
        <f t="shared" ref="R305" si="514">ROUND((1200*$N$2),0)</f>
        <v>1272</v>
      </c>
      <c r="S305">
        <f t="shared" ref="S305" si="515">ROUND((800*$N$2),0)</f>
        <v>848</v>
      </c>
      <c r="T305" t="s">
        <v>32</v>
      </c>
    </row>
    <row r="306" spans="1:20" x14ac:dyDescent="0.25">
      <c r="A306" t="s">
        <v>15</v>
      </c>
      <c r="B306" t="s">
        <v>208</v>
      </c>
      <c r="C306">
        <v>1</v>
      </c>
      <c r="D306" t="s">
        <v>75</v>
      </c>
      <c r="E306" s="1">
        <v>77442611</v>
      </c>
      <c r="H306" t="s">
        <v>16</v>
      </c>
      <c r="I306" t="s">
        <v>17</v>
      </c>
      <c r="J306" t="s">
        <v>18</v>
      </c>
      <c r="K306" t="s">
        <v>19</v>
      </c>
      <c r="L306" t="s">
        <v>207</v>
      </c>
      <c r="M306" t="str">
        <f>CONCATENATE(E306,"-F-P-W")</f>
        <v>77442611-F-P-W</v>
      </c>
      <c r="N306" t="str">
        <f>$H$2</f>
        <v>F - 762 x 1016</v>
      </c>
      <c r="O306" t="str">
        <f>$C$3</f>
        <v>Photographic Paper</v>
      </c>
      <c r="P306" t="str">
        <f>$D$4</f>
        <v>White</v>
      </c>
      <c r="Q306">
        <f>$H$4</f>
        <v>2387</v>
      </c>
      <c r="R306">
        <f t="shared" ref="R306" si="516">ROUND((1510*$N$2),0)</f>
        <v>1601</v>
      </c>
      <c r="S306">
        <f t="shared" ref="S306" si="517">ROUND((1150*$N$2),0)</f>
        <v>1219</v>
      </c>
      <c r="T306" t="s">
        <v>32</v>
      </c>
    </row>
    <row r="307" spans="1:20" x14ac:dyDescent="0.25">
      <c r="A307" t="s">
        <v>15</v>
      </c>
      <c r="B307" t="s">
        <v>208</v>
      </c>
      <c r="C307">
        <v>1</v>
      </c>
      <c r="D307" t="s">
        <v>75</v>
      </c>
      <c r="E307" s="1">
        <v>77442611</v>
      </c>
      <c r="H307" t="s">
        <v>16</v>
      </c>
      <c r="I307" t="s">
        <v>17</v>
      </c>
      <c r="J307" t="s">
        <v>18</v>
      </c>
      <c r="K307" t="s">
        <v>19</v>
      </c>
      <c r="L307" t="s">
        <v>207</v>
      </c>
      <c r="M307" t="str">
        <f>CONCATENATE(E307,"-F-C-W")</f>
        <v>77442611-F-C-W</v>
      </c>
      <c r="N307" t="str">
        <f>$H$2</f>
        <v>F - 762 x 1016</v>
      </c>
      <c r="O307" t="str">
        <f>$C$15</f>
        <v>Canvas</v>
      </c>
      <c r="P307" t="str">
        <f>$D$16</f>
        <v xml:space="preserve">White </v>
      </c>
      <c r="Q307">
        <f>$H$16</f>
        <v>2565.2000000000003</v>
      </c>
      <c r="R307">
        <f t="shared" ref="R307" si="518">ROUND((1760*$N$2),0)</f>
        <v>1866</v>
      </c>
      <c r="S307">
        <f t="shared" ref="S307" si="519">ROUND((1100*$N$2),0)</f>
        <v>1166</v>
      </c>
      <c r="T307" t="s">
        <v>32</v>
      </c>
    </row>
    <row r="308" spans="1:20" x14ac:dyDescent="0.25">
      <c r="A308" t="s">
        <v>15</v>
      </c>
      <c r="B308" t="s">
        <v>208</v>
      </c>
      <c r="C308">
        <v>1</v>
      </c>
      <c r="D308" t="s">
        <v>75</v>
      </c>
      <c r="E308" s="1">
        <v>77442611</v>
      </c>
      <c r="H308" t="s">
        <v>16</v>
      </c>
      <c r="I308" t="s">
        <v>17</v>
      </c>
      <c r="J308" t="s">
        <v>18</v>
      </c>
      <c r="K308" t="s">
        <v>19</v>
      </c>
      <c r="L308" t="s">
        <v>207</v>
      </c>
      <c r="M308" t="str">
        <f>CONCATENATE(E308,"-G-P-N")</f>
        <v>77442611-G-P-N</v>
      </c>
      <c r="N308" t="str">
        <f>$I$2</f>
        <v>G - 1016 x 1525</v>
      </c>
      <c r="O308" t="str">
        <f>$C$3</f>
        <v>Photographic Paper</v>
      </c>
      <c r="P308" t="str">
        <f>$D$3</f>
        <v>None</v>
      </c>
      <c r="Q308">
        <f>$I$3</f>
        <v>1763</v>
      </c>
      <c r="R308">
        <f t="shared" ref="R308" si="520">ROUND((1180*$N$2),0)</f>
        <v>1251</v>
      </c>
      <c r="S308">
        <f t="shared" ref="S308" si="521">ROUND((735*$N$2),0)</f>
        <v>779</v>
      </c>
      <c r="T308" t="s">
        <v>32</v>
      </c>
    </row>
    <row r="309" spans="1:20" x14ac:dyDescent="0.25">
      <c r="A309" t="s">
        <v>15</v>
      </c>
      <c r="B309" t="s">
        <v>208</v>
      </c>
      <c r="C309">
        <v>1</v>
      </c>
      <c r="D309" t="s">
        <v>75</v>
      </c>
      <c r="E309" s="1">
        <v>77442611</v>
      </c>
      <c r="H309" t="s">
        <v>16</v>
      </c>
      <c r="I309" t="s">
        <v>17</v>
      </c>
      <c r="J309" t="s">
        <v>18</v>
      </c>
      <c r="K309" t="s">
        <v>19</v>
      </c>
      <c r="L309" t="s">
        <v>207</v>
      </c>
      <c r="M309" t="str">
        <f>CONCATENATE(E309,"-G-C-N")</f>
        <v>77442611-G-C-N</v>
      </c>
      <c r="N309" t="str">
        <f>$I$2</f>
        <v>G - 1016 x 1525</v>
      </c>
      <c r="O309" t="str">
        <f>$C$15</f>
        <v>Canvas</v>
      </c>
      <c r="P309" t="str">
        <f>$D$15</f>
        <v>None</v>
      </c>
      <c r="Q309">
        <f>$I$15</f>
        <v>1982.2</v>
      </c>
      <c r="R309">
        <f t="shared" ref="R309" si="522">ROUND((1275*$N$2),0)</f>
        <v>1352</v>
      </c>
      <c r="S309">
        <f t="shared" ref="S309" si="523">ROUND((850*$N$2),0)</f>
        <v>901</v>
      </c>
      <c r="T309" t="s">
        <v>32</v>
      </c>
    </row>
    <row r="310" spans="1:20" x14ac:dyDescent="0.25">
      <c r="A310" t="s">
        <v>15</v>
      </c>
      <c r="B310" t="s">
        <v>208</v>
      </c>
      <c r="C310">
        <v>1</v>
      </c>
      <c r="D310" t="s">
        <v>75</v>
      </c>
      <c r="E310" s="1">
        <v>77442611</v>
      </c>
      <c r="H310" t="s">
        <v>16</v>
      </c>
      <c r="I310" t="s">
        <v>17</v>
      </c>
      <c r="J310" t="s">
        <v>18</v>
      </c>
      <c r="K310" t="s">
        <v>19</v>
      </c>
      <c r="L310" t="s">
        <v>207</v>
      </c>
      <c r="M310" t="str">
        <f>CONCATENATE(E310,"-G-P-W")</f>
        <v>77442611-G-P-W</v>
      </c>
      <c r="N310" t="str">
        <f>$I$2</f>
        <v>G - 1016 x 1525</v>
      </c>
      <c r="O310" t="str">
        <f>$C$3</f>
        <v>Photographic Paper</v>
      </c>
      <c r="P310" t="str">
        <f>$D$4</f>
        <v>White</v>
      </c>
      <c r="Q310">
        <f>$I$4</f>
        <v>3200</v>
      </c>
      <c r="R310">
        <f t="shared" ref="R310:R311" si="524">ROUND((2000*$N$2),0)</f>
        <v>2120</v>
      </c>
      <c r="S310">
        <f t="shared" ref="S310" si="525">ROUND((1535*$N$2),0)</f>
        <v>1627</v>
      </c>
      <c r="T310" t="s">
        <v>32</v>
      </c>
    </row>
    <row r="311" spans="1:20" x14ac:dyDescent="0.25">
      <c r="A311" t="s">
        <v>15</v>
      </c>
      <c r="B311" t="s">
        <v>208</v>
      </c>
      <c r="C311">
        <v>1</v>
      </c>
      <c r="D311" t="s">
        <v>75</v>
      </c>
      <c r="E311" s="1">
        <v>77442611</v>
      </c>
      <c r="H311" t="s">
        <v>16</v>
      </c>
      <c r="I311" t="s">
        <v>17</v>
      </c>
      <c r="J311" t="s">
        <v>18</v>
      </c>
      <c r="K311" t="s">
        <v>19</v>
      </c>
      <c r="L311" t="s">
        <v>207</v>
      </c>
      <c r="M311" t="str">
        <f>CONCATENATE(E311,"-G-C-W")</f>
        <v>77442611-G-C-W</v>
      </c>
      <c r="N311" t="str">
        <f>$I$2</f>
        <v>G - 1016 x 1525</v>
      </c>
      <c r="O311" t="str">
        <f>$C$15</f>
        <v>Canvas</v>
      </c>
      <c r="P311" t="str">
        <f>$D$16</f>
        <v xml:space="preserve">White </v>
      </c>
      <c r="Q311">
        <f>$I$16</f>
        <v>2915</v>
      </c>
      <c r="R311">
        <f t="shared" si="524"/>
        <v>2120</v>
      </c>
      <c r="S311">
        <f t="shared" ref="S311" si="526">ROUND((1250*$N$2),0)</f>
        <v>1325</v>
      </c>
      <c r="T311" t="s">
        <v>32</v>
      </c>
    </row>
    <row r="312" spans="1:20" x14ac:dyDescent="0.25">
      <c r="A312" t="s">
        <v>15</v>
      </c>
      <c r="B312" t="s">
        <v>208</v>
      </c>
      <c r="C312">
        <v>1</v>
      </c>
      <c r="D312" t="s">
        <v>76</v>
      </c>
      <c r="E312" s="1" t="s">
        <v>77</v>
      </c>
      <c r="H312" t="s">
        <v>16</v>
      </c>
      <c r="I312" t="s">
        <v>17</v>
      </c>
      <c r="J312" t="s">
        <v>18</v>
      </c>
      <c r="K312" t="s">
        <v>19</v>
      </c>
      <c r="L312" t="s">
        <v>207</v>
      </c>
      <c r="M312" t="str">
        <f>CONCATENATE(E312,"-C-P-N")</f>
        <v>3141954_8-C-P-N</v>
      </c>
      <c r="N312" t="str">
        <f>$E$2</f>
        <v>C - 406 x 508</v>
      </c>
      <c r="O312" t="str">
        <f>$C$3</f>
        <v>Photographic Paper</v>
      </c>
      <c r="P312" t="str">
        <f>$D$3</f>
        <v>None</v>
      </c>
      <c r="Q312">
        <f>$E$3</f>
        <v>553</v>
      </c>
      <c r="R312">
        <f t="shared" ref="R312" si="527">ROUND((360*$N$2),0)</f>
        <v>382</v>
      </c>
      <c r="S312">
        <f t="shared" ref="S312" si="528">ROUND((230*$N$2),0)</f>
        <v>244</v>
      </c>
      <c r="T312" t="s">
        <v>32</v>
      </c>
    </row>
    <row r="313" spans="1:20" x14ac:dyDescent="0.25">
      <c r="A313" t="s">
        <v>15</v>
      </c>
      <c r="B313" t="s">
        <v>208</v>
      </c>
      <c r="C313">
        <v>1</v>
      </c>
      <c r="D313" t="s">
        <v>76</v>
      </c>
      <c r="E313" s="1" t="s">
        <v>77</v>
      </c>
      <c r="H313" t="s">
        <v>16</v>
      </c>
      <c r="I313" t="s">
        <v>17</v>
      </c>
      <c r="J313" t="s">
        <v>18</v>
      </c>
      <c r="K313" t="s">
        <v>19</v>
      </c>
      <c r="L313" t="s">
        <v>207</v>
      </c>
      <c r="M313" t="str">
        <f>CONCATENATE(E313,"-C-P-W")</f>
        <v>3141954_8-C-P-W</v>
      </c>
      <c r="N313" t="str">
        <f>$E$2</f>
        <v>C - 406 x 508</v>
      </c>
      <c r="O313" t="str">
        <f>$C$3</f>
        <v>Photographic Paper</v>
      </c>
      <c r="P313" t="str">
        <f>$D$4</f>
        <v>White</v>
      </c>
      <c r="Q313">
        <f>$E$4</f>
        <v>1052</v>
      </c>
      <c r="R313">
        <f t="shared" ref="R313" si="529">ROUND((704*$N$2),0)</f>
        <v>746</v>
      </c>
      <c r="S313">
        <f t="shared" ref="S313" si="530">ROUND((440*$N$2),0)</f>
        <v>466</v>
      </c>
      <c r="T313" t="s">
        <v>32</v>
      </c>
    </row>
    <row r="314" spans="1:20" x14ac:dyDescent="0.25">
      <c r="A314" t="s">
        <v>15</v>
      </c>
      <c r="B314" t="s">
        <v>208</v>
      </c>
      <c r="C314">
        <v>1</v>
      </c>
      <c r="D314" t="s">
        <v>76</v>
      </c>
      <c r="E314" s="1" t="s">
        <v>77</v>
      </c>
      <c r="H314" t="s">
        <v>16</v>
      </c>
      <c r="I314" t="s">
        <v>17</v>
      </c>
      <c r="J314" t="s">
        <v>18</v>
      </c>
      <c r="K314" t="s">
        <v>19</v>
      </c>
      <c r="L314" t="s">
        <v>207</v>
      </c>
      <c r="M314" t="str">
        <f>CONCATENATE(E314,"-D-P-N")</f>
        <v>3141954_8-D-P-N</v>
      </c>
      <c r="N314" t="str">
        <f>$F$2</f>
        <v>D - 508 x 610</v>
      </c>
      <c r="O314" t="str">
        <f>$C$3</f>
        <v>Photographic Paper</v>
      </c>
      <c r="P314" t="str">
        <f>$D$3</f>
        <v>None</v>
      </c>
      <c r="Q314">
        <f>$F$3</f>
        <v>646</v>
      </c>
      <c r="R314">
        <f t="shared" ref="R314" si="531">ROUND((432*$N$2),0)</f>
        <v>458</v>
      </c>
      <c r="S314">
        <f t="shared" ref="S314" si="532">ROUND((270*$N$2),0)</f>
        <v>286</v>
      </c>
      <c r="T314" t="s">
        <v>32</v>
      </c>
    </row>
    <row r="315" spans="1:20" x14ac:dyDescent="0.25">
      <c r="A315" t="s">
        <v>15</v>
      </c>
      <c r="B315" t="s">
        <v>208</v>
      </c>
      <c r="C315">
        <v>1</v>
      </c>
      <c r="D315" t="s">
        <v>76</v>
      </c>
      <c r="E315" s="1" t="s">
        <v>77</v>
      </c>
      <c r="H315" t="s">
        <v>16</v>
      </c>
      <c r="I315" t="s">
        <v>17</v>
      </c>
      <c r="J315" t="s">
        <v>18</v>
      </c>
      <c r="K315" t="s">
        <v>19</v>
      </c>
      <c r="L315" t="s">
        <v>207</v>
      </c>
      <c r="M315" t="str">
        <f>CONCATENATE(E315,"-D-P-W")</f>
        <v>3141954_8-D-P-W</v>
      </c>
      <c r="N315" t="str">
        <f>$F$2</f>
        <v>D - 508 x 610</v>
      </c>
      <c r="O315" t="str">
        <f>$C$3</f>
        <v>Photographic Paper</v>
      </c>
      <c r="P315" t="str">
        <f>$D$4</f>
        <v>White</v>
      </c>
      <c r="Q315">
        <f>$F$4</f>
        <v>1313</v>
      </c>
      <c r="R315">
        <f t="shared" ref="R315" si="533">ROUND((880*$N$2),0)</f>
        <v>933</v>
      </c>
      <c r="S315">
        <f t="shared" ref="S315" si="534">ROUND((560*$N$2),0)</f>
        <v>594</v>
      </c>
      <c r="T315" t="s">
        <v>32</v>
      </c>
    </row>
    <row r="316" spans="1:20" x14ac:dyDescent="0.25">
      <c r="A316" t="s">
        <v>15</v>
      </c>
      <c r="B316" t="s">
        <v>208</v>
      </c>
      <c r="C316">
        <v>1</v>
      </c>
      <c r="D316" t="s">
        <v>76</v>
      </c>
      <c r="E316" s="1" t="s">
        <v>77</v>
      </c>
      <c r="H316" t="s">
        <v>16</v>
      </c>
      <c r="I316" t="s">
        <v>17</v>
      </c>
      <c r="J316" t="s">
        <v>18</v>
      </c>
      <c r="K316" t="s">
        <v>19</v>
      </c>
      <c r="L316" t="s">
        <v>207</v>
      </c>
      <c r="M316" t="str">
        <f>CONCATENATE(E316,"-E-P-N")</f>
        <v>3141954_8-E-P-N</v>
      </c>
      <c r="N316" t="str">
        <f>$G$2</f>
        <v>E - 508 x 762</v>
      </c>
      <c r="O316" t="str">
        <f>$C$3</f>
        <v>Photographic Paper</v>
      </c>
      <c r="P316" t="str">
        <f>$D$3</f>
        <v>None</v>
      </c>
      <c r="Q316">
        <f>$G$3</f>
        <v>825</v>
      </c>
      <c r="R316">
        <f t="shared" ref="R316" si="535">ROUND((552*$N$2),0)</f>
        <v>585</v>
      </c>
      <c r="S316">
        <f t="shared" ref="S316" si="536">ROUND((345*$N$2),0)</f>
        <v>366</v>
      </c>
      <c r="T316" t="s">
        <v>32</v>
      </c>
    </row>
    <row r="317" spans="1:20" x14ac:dyDescent="0.25">
      <c r="A317" t="s">
        <v>15</v>
      </c>
      <c r="B317" t="s">
        <v>208</v>
      </c>
      <c r="C317">
        <v>1</v>
      </c>
      <c r="D317" t="s">
        <v>76</v>
      </c>
      <c r="E317" s="1" t="s">
        <v>77</v>
      </c>
      <c r="H317" t="s">
        <v>16</v>
      </c>
      <c r="I317" t="s">
        <v>17</v>
      </c>
      <c r="J317" t="s">
        <v>18</v>
      </c>
      <c r="K317" t="s">
        <v>19</v>
      </c>
      <c r="L317" t="s">
        <v>207</v>
      </c>
      <c r="M317" t="str">
        <f>CONCATENATE(E317,"-E-C-N")</f>
        <v>3141954_8-E-C-N</v>
      </c>
      <c r="N317" t="str">
        <f>$G$2</f>
        <v>E - 508 x 762</v>
      </c>
      <c r="O317" t="str">
        <f>$C$15</f>
        <v>Canvas</v>
      </c>
      <c r="P317" t="str">
        <f>$D$15</f>
        <v>None</v>
      </c>
      <c r="Q317">
        <f>$G$15</f>
        <v>1324</v>
      </c>
      <c r="R317">
        <f t="shared" ref="R317" si="537">ROUND((832*$N$2),0)</f>
        <v>882</v>
      </c>
      <c r="S317">
        <f t="shared" ref="S317" si="538">ROUND((550*$N$2),0)</f>
        <v>583</v>
      </c>
      <c r="T317" t="s">
        <v>32</v>
      </c>
    </row>
    <row r="318" spans="1:20" x14ac:dyDescent="0.25">
      <c r="A318" t="s">
        <v>15</v>
      </c>
      <c r="B318" t="s">
        <v>208</v>
      </c>
      <c r="C318">
        <v>1</v>
      </c>
      <c r="D318" t="s">
        <v>76</v>
      </c>
      <c r="E318" s="1" t="s">
        <v>77</v>
      </c>
      <c r="H318" t="s">
        <v>16</v>
      </c>
      <c r="I318" t="s">
        <v>17</v>
      </c>
      <c r="J318" t="s">
        <v>18</v>
      </c>
      <c r="K318" t="s">
        <v>19</v>
      </c>
      <c r="L318" t="s">
        <v>207</v>
      </c>
      <c r="M318" t="str">
        <f>CONCATENATE(E318,"-E-P-W")</f>
        <v>3141954_8-E-P-W</v>
      </c>
      <c r="N318" t="str">
        <f>$G$2</f>
        <v>E - 508 x 762</v>
      </c>
      <c r="O318" t="str">
        <f>$C$3</f>
        <v>Photographic Paper</v>
      </c>
      <c r="P318" t="str">
        <f>$D$4</f>
        <v>White</v>
      </c>
      <c r="Q318">
        <f>$G$4</f>
        <v>1660</v>
      </c>
      <c r="R318">
        <f t="shared" ref="R318" si="539">ROUND((1112*$N$2),0)</f>
        <v>1179</v>
      </c>
      <c r="S318">
        <f t="shared" ref="S318" si="540">ROUND((760*$N$2),0)</f>
        <v>806</v>
      </c>
      <c r="T318" t="s">
        <v>32</v>
      </c>
    </row>
    <row r="319" spans="1:20" x14ac:dyDescent="0.25">
      <c r="A319" t="s">
        <v>15</v>
      </c>
      <c r="B319" t="s">
        <v>208</v>
      </c>
      <c r="C319">
        <v>1</v>
      </c>
      <c r="D319" t="s">
        <v>76</v>
      </c>
      <c r="E319" s="1" t="s">
        <v>77</v>
      </c>
      <c r="H319" t="s">
        <v>16</v>
      </c>
      <c r="I319" t="s">
        <v>17</v>
      </c>
      <c r="J319" t="s">
        <v>18</v>
      </c>
      <c r="K319" t="s">
        <v>19</v>
      </c>
      <c r="L319" t="s">
        <v>207</v>
      </c>
      <c r="M319" t="str">
        <f>CONCATENATE(E319,"-E-C-W")</f>
        <v>3141954_8-E-C-W</v>
      </c>
      <c r="N319" t="str">
        <f>$G$2</f>
        <v>E - 508 x 762</v>
      </c>
      <c r="O319" t="str">
        <f>$C$15</f>
        <v>Canvas</v>
      </c>
      <c r="P319" t="str">
        <f>$D$16</f>
        <v xml:space="preserve">White </v>
      </c>
      <c r="Q319">
        <f>$G$16</f>
        <v>1964</v>
      </c>
      <c r="R319" s="2">
        <f t="shared" ref="R319" si="541">ROUND((1320*$N$2),0)</f>
        <v>1399</v>
      </c>
      <c r="S319">
        <f t="shared" ref="S319" si="542">ROUND((825*$N$2),0)</f>
        <v>875</v>
      </c>
      <c r="T319" t="s">
        <v>32</v>
      </c>
    </row>
    <row r="320" spans="1:20" x14ac:dyDescent="0.25">
      <c r="A320" t="s">
        <v>15</v>
      </c>
      <c r="B320" t="s">
        <v>208</v>
      </c>
      <c r="C320">
        <v>1</v>
      </c>
      <c r="D320" t="s">
        <v>76</v>
      </c>
      <c r="E320" s="1" t="s">
        <v>77</v>
      </c>
      <c r="H320" t="s">
        <v>16</v>
      </c>
      <c r="I320" t="s">
        <v>17</v>
      </c>
      <c r="J320" t="s">
        <v>18</v>
      </c>
      <c r="K320" t="s">
        <v>19</v>
      </c>
      <c r="L320" t="s">
        <v>207</v>
      </c>
      <c r="M320" t="str">
        <f>CONCATENATE(E320,"-F-P-N")</f>
        <v>3141954_8-F-P-N</v>
      </c>
      <c r="N320" t="str">
        <f>$H$2</f>
        <v>F - 762 x 1016</v>
      </c>
      <c r="O320" t="str">
        <f>$C$3</f>
        <v>Photographic Paper</v>
      </c>
      <c r="P320" t="str">
        <f>$D$3</f>
        <v>None</v>
      </c>
      <c r="Q320">
        <f>$H$3</f>
        <v>1410</v>
      </c>
      <c r="R320">
        <f t="shared" ref="R320" si="543">ROUND((944*$N$2),0)</f>
        <v>1001</v>
      </c>
      <c r="S320">
        <f t="shared" ref="S320" si="544">ROUND((590*$N$2),0)</f>
        <v>625</v>
      </c>
      <c r="T320" t="s">
        <v>32</v>
      </c>
    </row>
    <row r="321" spans="1:20" x14ac:dyDescent="0.25">
      <c r="A321" t="s">
        <v>15</v>
      </c>
      <c r="B321" t="s">
        <v>208</v>
      </c>
      <c r="C321">
        <v>1</v>
      </c>
      <c r="D321" t="s">
        <v>76</v>
      </c>
      <c r="E321" s="1" t="s">
        <v>77</v>
      </c>
      <c r="H321" t="s">
        <v>16</v>
      </c>
      <c r="I321" t="s">
        <v>17</v>
      </c>
      <c r="J321" t="s">
        <v>18</v>
      </c>
      <c r="K321" t="s">
        <v>19</v>
      </c>
      <c r="L321" t="s">
        <v>207</v>
      </c>
      <c r="M321" t="str">
        <f>CONCATENATE(E321,"-F-C-N")</f>
        <v>3141954_8-F-C-N</v>
      </c>
      <c r="N321" t="str">
        <f>$H$2</f>
        <v>F - 762 x 1016</v>
      </c>
      <c r="O321" t="str">
        <f>$C$15</f>
        <v>Canvas</v>
      </c>
      <c r="P321" t="str">
        <f>$D$15</f>
        <v>None</v>
      </c>
      <c r="Q321">
        <f>$H$15</f>
        <v>1865.6000000000001</v>
      </c>
      <c r="R321">
        <f t="shared" ref="R321" si="545">ROUND((1200*$N$2),0)</f>
        <v>1272</v>
      </c>
      <c r="S321">
        <f t="shared" ref="S321" si="546">ROUND((800*$N$2),0)</f>
        <v>848</v>
      </c>
      <c r="T321" t="s">
        <v>32</v>
      </c>
    </row>
    <row r="322" spans="1:20" x14ac:dyDescent="0.25">
      <c r="A322" t="s">
        <v>15</v>
      </c>
      <c r="B322" t="s">
        <v>208</v>
      </c>
      <c r="C322">
        <v>1</v>
      </c>
      <c r="D322" t="s">
        <v>76</v>
      </c>
      <c r="E322" s="1" t="s">
        <v>77</v>
      </c>
      <c r="H322" t="s">
        <v>16</v>
      </c>
      <c r="I322" t="s">
        <v>17</v>
      </c>
      <c r="J322" t="s">
        <v>18</v>
      </c>
      <c r="K322" t="s">
        <v>19</v>
      </c>
      <c r="L322" t="s">
        <v>207</v>
      </c>
      <c r="M322" t="str">
        <f>CONCATENATE(E322,"-F-P-W")</f>
        <v>3141954_8-F-P-W</v>
      </c>
      <c r="N322" t="str">
        <f>$H$2</f>
        <v>F - 762 x 1016</v>
      </c>
      <c r="O322" t="str">
        <f>$C$3</f>
        <v>Photographic Paper</v>
      </c>
      <c r="P322" t="str">
        <f>$D$4</f>
        <v>White</v>
      </c>
      <c r="Q322">
        <f>$H$4</f>
        <v>2387</v>
      </c>
      <c r="R322">
        <f t="shared" ref="R322" si="547">ROUND((1510*$N$2),0)</f>
        <v>1601</v>
      </c>
      <c r="S322">
        <f t="shared" ref="S322" si="548">ROUND((1150*$N$2),0)</f>
        <v>1219</v>
      </c>
      <c r="T322" t="s">
        <v>32</v>
      </c>
    </row>
    <row r="323" spans="1:20" x14ac:dyDescent="0.25">
      <c r="A323" t="s">
        <v>15</v>
      </c>
      <c r="B323" t="s">
        <v>208</v>
      </c>
      <c r="C323">
        <v>1</v>
      </c>
      <c r="D323" t="s">
        <v>76</v>
      </c>
      <c r="E323" s="1" t="s">
        <v>77</v>
      </c>
      <c r="H323" t="s">
        <v>16</v>
      </c>
      <c r="I323" t="s">
        <v>17</v>
      </c>
      <c r="J323" t="s">
        <v>18</v>
      </c>
      <c r="K323" t="s">
        <v>19</v>
      </c>
      <c r="L323" t="s">
        <v>207</v>
      </c>
      <c r="M323" t="str">
        <f>CONCATENATE(E323,"-F-C-W")</f>
        <v>3141954_8-F-C-W</v>
      </c>
      <c r="N323" t="str">
        <f>$H$2</f>
        <v>F - 762 x 1016</v>
      </c>
      <c r="O323" t="str">
        <f>$C$15</f>
        <v>Canvas</v>
      </c>
      <c r="P323" t="str">
        <f>$D$16</f>
        <v xml:space="preserve">White </v>
      </c>
      <c r="Q323">
        <f>$H$16</f>
        <v>2565.2000000000003</v>
      </c>
      <c r="R323">
        <f t="shared" ref="R323" si="549">ROUND((1760*$N$2),0)</f>
        <v>1866</v>
      </c>
      <c r="S323">
        <f t="shared" ref="S323" si="550">ROUND((1100*$N$2),0)</f>
        <v>1166</v>
      </c>
      <c r="T323" t="s">
        <v>32</v>
      </c>
    </row>
    <row r="324" spans="1:20" x14ac:dyDescent="0.25">
      <c r="A324" t="s">
        <v>15</v>
      </c>
      <c r="B324" t="s">
        <v>208</v>
      </c>
      <c r="C324">
        <v>1</v>
      </c>
      <c r="D324" t="s">
        <v>76</v>
      </c>
      <c r="E324" s="1" t="s">
        <v>77</v>
      </c>
      <c r="H324" t="s">
        <v>16</v>
      </c>
      <c r="I324" t="s">
        <v>17</v>
      </c>
      <c r="J324" t="s">
        <v>18</v>
      </c>
      <c r="K324" t="s">
        <v>19</v>
      </c>
      <c r="L324" t="s">
        <v>207</v>
      </c>
      <c r="M324" t="str">
        <f>CONCATENATE(E324,"-G-P-N")</f>
        <v>3141954_8-G-P-N</v>
      </c>
      <c r="N324" t="str">
        <f>$I$2</f>
        <v>G - 1016 x 1525</v>
      </c>
      <c r="O324" t="str">
        <f>$C$3</f>
        <v>Photographic Paper</v>
      </c>
      <c r="P324" t="str">
        <f>$D$3</f>
        <v>None</v>
      </c>
      <c r="Q324">
        <f>$I$3</f>
        <v>1763</v>
      </c>
      <c r="R324">
        <f t="shared" ref="R324" si="551">ROUND((1180*$N$2),0)</f>
        <v>1251</v>
      </c>
      <c r="S324">
        <f t="shared" ref="S324" si="552">ROUND((735*$N$2),0)</f>
        <v>779</v>
      </c>
      <c r="T324" t="s">
        <v>32</v>
      </c>
    </row>
    <row r="325" spans="1:20" x14ac:dyDescent="0.25">
      <c r="A325" t="s">
        <v>15</v>
      </c>
      <c r="B325" t="s">
        <v>208</v>
      </c>
      <c r="C325">
        <v>1</v>
      </c>
      <c r="D325" t="s">
        <v>76</v>
      </c>
      <c r="E325" s="1" t="s">
        <v>77</v>
      </c>
      <c r="H325" t="s">
        <v>16</v>
      </c>
      <c r="I325" t="s">
        <v>17</v>
      </c>
      <c r="J325" t="s">
        <v>18</v>
      </c>
      <c r="K325" t="s">
        <v>19</v>
      </c>
      <c r="L325" t="s">
        <v>207</v>
      </c>
      <c r="M325" t="str">
        <f>CONCATENATE(E325,"-G-C-N")</f>
        <v>3141954_8-G-C-N</v>
      </c>
      <c r="N325" t="str">
        <f>$I$2</f>
        <v>G - 1016 x 1525</v>
      </c>
      <c r="O325" t="str">
        <f>$C$15</f>
        <v>Canvas</v>
      </c>
      <c r="P325" t="str">
        <f>$D$15</f>
        <v>None</v>
      </c>
      <c r="Q325">
        <f>$I$15</f>
        <v>1982.2</v>
      </c>
      <c r="R325">
        <f t="shared" ref="R325" si="553">ROUND((1275*$N$2),0)</f>
        <v>1352</v>
      </c>
      <c r="S325">
        <f t="shared" ref="S325" si="554">ROUND((850*$N$2),0)</f>
        <v>901</v>
      </c>
      <c r="T325" t="s">
        <v>32</v>
      </c>
    </row>
    <row r="326" spans="1:20" x14ac:dyDescent="0.25">
      <c r="A326" t="s">
        <v>15</v>
      </c>
      <c r="B326" t="s">
        <v>208</v>
      </c>
      <c r="C326">
        <v>1</v>
      </c>
      <c r="D326" t="s">
        <v>76</v>
      </c>
      <c r="E326" s="1" t="s">
        <v>77</v>
      </c>
      <c r="H326" t="s">
        <v>16</v>
      </c>
      <c r="I326" t="s">
        <v>17</v>
      </c>
      <c r="J326" t="s">
        <v>18</v>
      </c>
      <c r="K326" t="s">
        <v>19</v>
      </c>
      <c r="L326" t="s">
        <v>207</v>
      </c>
      <c r="M326" t="str">
        <f>CONCATENATE(E326,"-G-P-W")</f>
        <v>3141954_8-G-P-W</v>
      </c>
      <c r="N326" t="str">
        <f>$I$2</f>
        <v>G - 1016 x 1525</v>
      </c>
      <c r="O326" t="str">
        <f>$C$3</f>
        <v>Photographic Paper</v>
      </c>
      <c r="P326" t="str">
        <f>$D$4</f>
        <v>White</v>
      </c>
      <c r="Q326">
        <f>$I$4</f>
        <v>3200</v>
      </c>
      <c r="R326">
        <f t="shared" ref="R326:R327" si="555">ROUND((2000*$N$2),0)</f>
        <v>2120</v>
      </c>
      <c r="S326">
        <f t="shared" ref="S326" si="556">ROUND((1535*$N$2),0)</f>
        <v>1627</v>
      </c>
      <c r="T326" t="s">
        <v>32</v>
      </c>
    </row>
    <row r="327" spans="1:20" x14ac:dyDescent="0.25">
      <c r="A327" t="s">
        <v>15</v>
      </c>
      <c r="B327" t="s">
        <v>208</v>
      </c>
      <c r="C327">
        <v>1</v>
      </c>
      <c r="D327" t="s">
        <v>76</v>
      </c>
      <c r="E327" s="1" t="s">
        <v>77</v>
      </c>
      <c r="H327" t="s">
        <v>16</v>
      </c>
      <c r="I327" t="s">
        <v>17</v>
      </c>
      <c r="J327" t="s">
        <v>18</v>
      </c>
      <c r="K327" t="s">
        <v>19</v>
      </c>
      <c r="L327" t="s">
        <v>207</v>
      </c>
      <c r="M327" t="str">
        <f>CONCATENATE(E327,"-G-C-W")</f>
        <v>3141954_8-G-C-W</v>
      </c>
      <c r="N327" t="str">
        <f>$I$2</f>
        <v>G - 1016 x 1525</v>
      </c>
      <c r="O327" t="str">
        <f>$C$15</f>
        <v>Canvas</v>
      </c>
      <c r="P327" t="str">
        <f>$D$16</f>
        <v xml:space="preserve">White </v>
      </c>
      <c r="Q327">
        <f>$I$16</f>
        <v>2915</v>
      </c>
      <c r="R327">
        <f t="shared" si="555"/>
        <v>2120</v>
      </c>
      <c r="S327">
        <f t="shared" ref="S327" si="557">ROUND((1250*$N$2),0)</f>
        <v>1325</v>
      </c>
      <c r="T327" t="s">
        <v>32</v>
      </c>
    </row>
    <row r="328" spans="1:20" x14ac:dyDescent="0.25">
      <c r="A328" t="s">
        <v>15</v>
      </c>
      <c r="B328" t="s">
        <v>208</v>
      </c>
      <c r="C328">
        <v>1</v>
      </c>
      <c r="D328" t="s">
        <v>78</v>
      </c>
      <c r="E328" s="1">
        <v>475373495</v>
      </c>
      <c r="H328" t="s">
        <v>16</v>
      </c>
      <c r="I328" t="s">
        <v>17</v>
      </c>
      <c r="J328" t="s">
        <v>18</v>
      </c>
      <c r="K328" t="s">
        <v>19</v>
      </c>
      <c r="L328" t="s">
        <v>207</v>
      </c>
      <c r="M328" t="str">
        <f>CONCATENATE(E328,"-C-P-N")</f>
        <v>475373495-C-P-N</v>
      </c>
      <c r="N328" t="str">
        <f>$E$2</f>
        <v>C - 406 x 508</v>
      </c>
      <c r="O328" t="str">
        <f>$C$3</f>
        <v>Photographic Paper</v>
      </c>
      <c r="P328" t="str">
        <f>$D$3</f>
        <v>None</v>
      </c>
      <c r="Q328">
        <f>$E$3</f>
        <v>553</v>
      </c>
      <c r="R328">
        <f t="shared" ref="R328" si="558">ROUND((360*$N$2),0)</f>
        <v>382</v>
      </c>
      <c r="S328">
        <f t="shared" ref="S328" si="559">ROUND((230*$N$2),0)</f>
        <v>244</v>
      </c>
      <c r="T328" t="s">
        <v>32</v>
      </c>
    </row>
    <row r="329" spans="1:20" x14ac:dyDescent="0.25">
      <c r="A329" t="s">
        <v>15</v>
      </c>
      <c r="B329" t="s">
        <v>208</v>
      </c>
      <c r="C329">
        <v>1</v>
      </c>
      <c r="D329" t="s">
        <v>78</v>
      </c>
      <c r="E329" s="1">
        <v>475373495</v>
      </c>
      <c r="H329" t="s">
        <v>16</v>
      </c>
      <c r="I329" t="s">
        <v>17</v>
      </c>
      <c r="J329" t="s">
        <v>18</v>
      </c>
      <c r="K329" t="s">
        <v>19</v>
      </c>
      <c r="L329" t="s">
        <v>207</v>
      </c>
      <c r="M329" t="str">
        <f>CONCATENATE(E329,"-C-P-W")</f>
        <v>475373495-C-P-W</v>
      </c>
      <c r="N329" t="str">
        <f>$E$2</f>
        <v>C - 406 x 508</v>
      </c>
      <c r="O329" t="str">
        <f>$C$3</f>
        <v>Photographic Paper</v>
      </c>
      <c r="P329" t="str">
        <f>$D$4</f>
        <v>White</v>
      </c>
      <c r="Q329">
        <f>$E$4</f>
        <v>1052</v>
      </c>
      <c r="R329">
        <f t="shared" ref="R329" si="560">ROUND((704*$N$2),0)</f>
        <v>746</v>
      </c>
      <c r="S329">
        <f t="shared" ref="S329" si="561">ROUND((440*$N$2),0)</f>
        <v>466</v>
      </c>
      <c r="T329" t="s">
        <v>32</v>
      </c>
    </row>
    <row r="330" spans="1:20" x14ac:dyDescent="0.25">
      <c r="A330" t="s">
        <v>15</v>
      </c>
      <c r="B330" t="s">
        <v>208</v>
      </c>
      <c r="C330">
        <v>1</v>
      </c>
      <c r="D330" t="s">
        <v>78</v>
      </c>
      <c r="E330" s="1">
        <v>475373495</v>
      </c>
      <c r="H330" t="s">
        <v>16</v>
      </c>
      <c r="I330" t="s">
        <v>17</v>
      </c>
      <c r="J330" t="s">
        <v>18</v>
      </c>
      <c r="K330" t="s">
        <v>19</v>
      </c>
      <c r="L330" t="s">
        <v>207</v>
      </c>
      <c r="M330" t="str">
        <f>CONCATENATE(E330,"-D-P-N")</f>
        <v>475373495-D-P-N</v>
      </c>
      <c r="N330" t="str">
        <f>$F$2</f>
        <v>D - 508 x 610</v>
      </c>
      <c r="O330" t="str">
        <f>$C$3</f>
        <v>Photographic Paper</v>
      </c>
      <c r="P330" t="str">
        <f>$D$3</f>
        <v>None</v>
      </c>
      <c r="Q330">
        <f>$F$3</f>
        <v>646</v>
      </c>
      <c r="R330">
        <f t="shared" ref="R330" si="562">ROUND((432*$N$2),0)</f>
        <v>458</v>
      </c>
      <c r="S330">
        <f t="shared" ref="S330" si="563">ROUND((270*$N$2),0)</f>
        <v>286</v>
      </c>
      <c r="T330" t="s">
        <v>32</v>
      </c>
    </row>
    <row r="331" spans="1:20" x14ac:dyDescent="0.25">
      <c r="A331" t="s">
        <v>15</v>
      </c>
      <c r="B331" t="s">
        <v>208</v>
      </c>
      <c r="C331">
        <v>1</v>
      </c>
      <c r="D331" t="s">
        <v>78</v>
      </c>
      <c r="E331" s="1">
        <v>475373495</v>
      </c>
      <c r="H331" t="s">
        <v>16</v>
      </c>
      <c r="I331" t="s">
        <v>17</v>
      </c>
      <c r="J331" t="s">
        <v>18</v>
      </c>
      <c r="K331" t="s">
        <v>19</v>
      </c>
      <c r="L331" t="s">
        <v>207</v>
      </c>
      <c r="M331" t="str">
        <f>CONCATENATE(E331,"-D-P-W")</f>
        <v>475373495-D-P-W</v>
      </c>
      <c r="N331" t="str">
        <f>$F$2</f>
        <v>D - 508 x 610</v>
      </c>
      <c r="O331" t="str">
        <f>$C$3</f>
        <v>Photographic Paper</v>
      </c>
      <c r="P331" t="str">
        <f>$D$4</f>
        <v>White</v>
      </c>
      <c r="Q331">
        <f>$F$4</f>
        <v>1313</v>
      </c>
      <c r="R331">
        <f t="shared" ref="R331" si="564">ROUND((880*$N$2),0)</f>
        <v>933</v>
      </c>
      <c r="S331">
        <f t="shared" ref="S331" si="565">ROUND((560*$N$2),0)</f>
        <v>594</v>
      </c>
      <c r="T331" t="s">
        <v>32</v>
      </c>
    </row>
    <row r="332" spans="1:20" x14ac:dyDescent="0.25">
      <c r="A332" t="s">
        <v>15</v>
      </c>
      <c r="B332" t="s">
        <v>208</v>
      </c>
      <c r="C332">
        <v>1</v>
      </c>
      <c r="D332" t="s">
        <v>78</v>
      </c>
      <c r="E332" s="1">
        <v>475373495</v>
      </c>
      <c r="H332" t="s">
        <v>16</v>
      </c>
      <c r="I332" t="s">
        <v>17</v>
      </c>
      <c r="J332" t="s">
        <v>18</v>
      </c>
      <c r="K332" t="s">
        <v>19</v>
      </c>
      <c r="L332" t="s">
        <v>207</v>
      </c>
      <c r="M332" t="str">
        <f>CONCATENATE(E332,"-E-P-N")</f>
        <v>475373495-E-P-N</v>
      </c>
      <c r="N332" t="str">
        <f>$G$2</f>
        <v>E - 508 x 762</v>
      </c>
      <c r="O332" t="str">
        <f>$C$3</f>
        <v>Photographic Paper</v>
      </c>
      <c r="P332" t="str">
        <f>$D$3</f>
        <v>None</v>
      </c>
      <c r="Q332">
        <f>$G$3</f>
        <v>825</v>
      </c>
      <c r="R332">
        <f t="shared" ref="R332" si="566">ROUND((552*$N$2),0)</f>
        <v>585</v>
      </c>
      <c r="S332">
        <f t="shared" ref="S332" si="567">ROUND((345*$N$2),0)</f>
        <v>366</v>
      </c>
      <c r="T332" t="s">
        <v>32</v>
      </c>
    </row>
    <row r="333" spans="1:20" x14ac:dyDescent="0.25">
      <c r="A333" t="s">
        <v>15</v>
      </c>
      <c r="B333" t="s">
        <v>208</v>
      </c>
      <c r="C333">
        <v>1</v>
      </c>
      <c r="D333" t="s">
        <v>78</v>
      </c>
      <c r="E333" s="1">
        <v>475373495</v>
      </c>
      <c r="H333" t="s">
        <v>16</v>
      </c>
      <c r="I333" t="s">
        <v>17</v>
      </c>
      <c r="J333" t="s">
        <v>18</v>
      </c>
      <c r="K333" t="s">
        <v>19</v>
      </c>
      <c r="L333" t="s">
        <v>207</v>
      </c>
      <c r="M333" t="str">
        <f>CONCATENATE(E333,"-E-C-N")</f>
        <v>475373495-E-C-N</v>
      </c>
      <c r="N333" t="str">
        <f>$G$2</f>
        <v>E - 508 x 762</v>
      </c>
      <c r="O333" t="str">
        <f>$C$15</f>
        <v>Canvas</v>
      </c>
      <c r="P333" t="str">
        <f>$D$15</f>
        <v>None</v>
      </c>
      <c r="Q333">
        <f>$G$15</f>
        <v>1324</v>
      </c>
      <c r="R333">
        <f t="shared" ref="R333" si="568">ROUND((832*$N$2),0)</f>
        <v>882</v>
      </c>
      <c r="S333">
        <f t="shared" ref="S333" si="569">ROUND((550*$N$2),0)</f>
        <v>583</v>
      </c>
      <c r="T333" t="s">
        <v>32</v>
      </c>
    </row>
    <row r="334" spans="1:20" x14ac:dyDescent="0.25">
      <c r="A334" t="s">
        <v>15</v>
      </c>
      <c r="B334" t="s">
        <v>208</v>
      </c>
      <c r="C334">
        <v>1</v>
      </c>
      <c r="D334" t="s">
        <v>78</v>
      </c>
      <c r="E334" s="1">
        <v>475373495</v>
      </c>
      <c r="H334" t="s">
        <v>16</v>
      </c>
      <c r="I334" t="s">
        <v>17</v>
      </c>
      <c r="J334" t="s">
        <v>18</v>
      </c>
      <c r="K334" t="s">
        <v>19</v>
      </c>
      <c r="L334" t="s">
        <v>207</v>
      </c>
      <c r="M334" t="str">
        <f>CONCATENATE(E334,"-E-P-W")</f>
        <v>475373495-E-P-W</v>
      </c>
      <c r="N334" t="str">
        <f>$G$2</f>
        <v>E - 508 x 762</v>
      </c>
      <c r="O334" t="str">
        <f>$C$3</f>
        <v>Photographic Paper</v>
      </c>
      <c r="P334" t="str">
        <f>$D$4</f>
        <v>White</v>
      </c>
      <c r="Q334">
        <f>$G$4</f>
        <v>1660</v>
      </c>
      <c r="R334">
        <f t="shared" ref="R334" si="570">ROUND((1112*$N$2),0)</f>
        <v>1179</v>
      </c>
      <c r="S334">
        <f t="shared" ref="S334" si="571">ROUND((760*$N$2),0)</f>
        <v>806</v>
      </c>
      <c r="T334" t="s">
        <v>32</v>
      </c>
    </row>
    <row r="335" spans="1:20" x14ac:dyDescent="0.25">
      <c r="A335" t="s">
        <v>15</v>
      </c>
      <c r="B335" t="s">
        <v>208</v>
      </c>
      <c r="C335">
        <v>1</v>
      </c>
      <c r="D335" t="s">
        <v>78</v>
      </c>
      <c r="E335" s="1">
        <v>475373495</v>
      </c>
      <c r="H335" t="s">
        <v>16</v>
      </c>
      <c r="I335" t="s">
        <v>17</v>
      </c>
      <c r="J335" t="s">
        <v>18</v>
      </c>
      <c r="K335" t="s">
        <v>19</v>
      </c>
      <c r="L335" t="s">
        <v>207</v>
      </c>
      <c r="M335" t="str">
        <f>CONCATENATE(E335,"-E-C-W")</f>
        <v>475373495-E-C-W</v>
      </c>
      <c r="N335" t="str">
        <f>$G$2</f>
        <v>E - 508 x 762</v>
      </c>
      <c r="O335" t="str">
        <f>$C$15</f>
        <v>Canvas</v>
      </c>
      <c r="P335" t="str">
        <f>$D$16</f>
        <v xml:space="preserve">White </v>
      </c>
      <c r="Q335">
        <f>$G$16</f>
        <v>1964</v>
      </c>
      <c r="R335" s="2">
        <f t="shared" ref="R335" si="572">ROUND((1320*$N$2),0)</f>
        <v>1399</v>
      </c>
      <c r="S335">
        <f t="shared" ref="S335" si="573">ROUND((825*$N$2),0)</f>
        <v>875</v>
      </c>
      <c r="T335" t="s">
        <v>32</v>
      </c>
    </row>
    <row r="336" spans="1:20" x14ac:dyDescent="0.25">
      <c r="A336" t="s">
        <v>15</v>
      </c>
      <c r="B336" t="s">
        <v>208</v>
      </c>
      <c r="C336">
        <v>1</v>
      </c>
      <c r="D336" t="s">
        <v>78</v>
      </c>
      <c r="E336" s="1">
        <v>475373495</v>
      </c>
      <c r="H336" t="s">
        <v>16</v>
      </c>
      <c r="I336" t="s">
        <v>17</v>
      </c>
      <c r="J336" t="s">
        <v>18</v>
      </c>
      <c r="K336" t="s">
        <v>19</v>
      </c>
      <c r="L336" t="s">
        <v>207</v>
      </c>
      <c r="M336" t="str">
        <f>CONCATENATE(E336,"-F-P-N")</f>
        <v>475373495-F-P-N</v>
      </c>
      <c r="N336" t="str">
        <f>$H$2</f>
        <v>F - 762 x 1016</v>
      </c>
      <c r="O336" t="str">
        <f>$C$3</f>
        <v>Photographic Paper</v>
      </c>
      <c r="P336" t="str">
        <f>$D$3</f>
        <v>None</v>
      </c>
      <c r="Q336">
        <f>$H$3</f>
        <v>1410</v>
      </c>
      <c r="R336">
        <f t="shared" ref="R336" si="574">ROUND((944*$N$2),0)</f>
        <v>1001</v>
      </c>
      <c r="S336">
        <f t="shared" ref="S336" si="575">ROUND((590*$N$2),0)</f>
        <v>625</v>
      </c>
      <c r="T336" t="s">
        <v>32</v>
      </c>
    </row>
    <row r="337" spans="1:20" x14ac:dyDescent="0.25">
      <c r="A337" t="s">
        <v>15</v>
      </c>
      <c r="B337" t="s">
        <v>208</v>
      </c>
      <c r="C337">
        <v>1</v>
      </c>
      <c r="D337" t="s">
        <v>78</v>
      </c>
      <c r="E337" s="1">
        <v>475373495</v>
      </c>
      <c r="H337" t="s">
        <v>16</v>
      </c>
      <c r="I337" t="s">
        <v>17</v>
      </c>
      <c r="J337" t="s">
        <v>18</v>
      </c>
      <c r="K337" t="s">
        <v>19</v>
      </c>
      <c r="L337" t="s">
        <v>207</v>
      </c>
      <c r="M337" t="str">
        <f>CONCATENATE(E337,"-F-C-N")</f>
        <v>475373495-F-C-N</v>
      </c>
      <c r="N337" t="str">
        <f>$H$2</f>
        <v>F - 762 x 1016</v>
      </c>
      <c r="O337" t="str">
        <f>$C$15</f>
        <v>Canvas</v>
      </c>
      <c r="P337" t="str">
        <f>$D$15</f>
        <v>None</v>
      </c>
      <c r="Q337">
        <f>$H$15</f>
        <v>1865.6000000000001</v>
      </c>
      <c r="R337">
        <f t="shared" ref="R337" si="576">ROUND((1200*$N$2),0)</f>
        <v>1272</v>
      </c>
      <c r="S337">
        <f t="shared" ref="S337" si="577">ROUND((800*$N$2),0)</f>
        <v>848</v>
      </c>
      <c r="T337" t="s">
        <v>32</v>
      </c>
    </row>
    <row r="338" spans="1:20" x14ac:dyDescent="0.25">
      <c r="A338" t="s">
        <v>15</v>
      </c>
      <c r="B338" t="s">
        <v>208</v>
      </c>
      <c r="C338">
        <v>1</v>
      </c>
      <c r="D338" t="s">
        <v>78</v>
      </c>
      <c r="E338" s="1">
        <v>475373495</v>
      </c>
      <c r="H338" t="s">
        <v>16</v>
      </c>
      <c r="I338" t="s">
        <v>17</v>
      </c>
      <c r="J338" t="s">
        <v>18</v>
      </c>
      <c r="K338" t="s">
        <v>19</v>
      </c>
      <c r="L338" t="s">
        <v>207</v>
      </c>
      <c r="M338" t="str">
        <f>CONCATENATE(E338,"-F-P-W")</f>
        <v>475373495-F-P-W</v>
      </c>
      <c r="N338" t="str">
        <f>$H$2</f>
        <v>F - 762 x 1016</v>
      </c>
      <c r="O338" t="str">
        <f>$C$3</f>
        <v>Photographic Paper</v>
      </c>
      <c r="P338" t="str">
        <f>$D$4</f>
        <v>White</v>
      </c>
      <c r="Q338">
        <f>$H$4</f>
        <v>2387</v>
      </c>
      <c r="R338">
        <f t="shared" ref="R338" si="578">ROUND((1510*$N$2),0)</f>
        <v>1601</v>
      </c>
      <c r="S338">
        <f t="shared" ref="S338" si="579">ROUND((1150*$N$2),0)</f>
        <v>1219</v>
      </c>
      <c r="T338" t="s">
        <v>32</v>
      </c>
    </row>
    <row r="339" spans="1:20" x14ac:dyDescent="0.25">
      <c r="A339" t="s">
        <v>15</v>
      </c>
      <c r="B339" t="s">
        <v>208</v>
      </c>
      <c r="C339">
        <v>1</v>
      </c>
      <c r="D339" t="s">
        <v>78</v>
      </c>
      <c r="E339" s="1">
        <v>475373495</v>
      </c>
      <c r="H339" t="s">
        <v>16</v>
      </c>
      <c r="I339" t="s">
        <v>17</v>
      </c>
      <c r="J339" t="s">
        <v>18</v>
      </c>
      <c r="K339" t="s">
        <v>19</v>
      </c>
      <c r="L339" t="s">
        <v>207</v>
      </c>
      <c r="M339" t="str">
        <f>CONCATENATE(E339,"-F-C-W")</f>
        <v>475373495-F-C-W</v>
      </c>
      <c r="N339" t="str">
        <f>$H$2</f>
        <v>F - 762 x 1016</v>
      </c>
      <c r="O339" t="str">
        <f>$C$15</f>
        <v>Canvas</v>
      </c>
      <c r="P339" t="str">
        <f>$D$16</f>
        <v xml:space="preserve">White </v>
      </c>
      <c r="Q339">
        <f>$H$16</f>
        <v>2565.2000000000003</v>
      </c>
      <c r="R339">
        <f t="shared" ref="R339" si="580">ROUND((1760*$N$2),0)</f>
        <v>1866</v>
      </c>
      <c r="S339">
        <f t="shared" ref="S339" si="581">ROUND((1100*$N$2),0)</f>
        <v>1166</v>
      </c>
      <c r="T339" t="s">
        <v>32</v>
      </c>
    </row>
    <row r="340" spans="1:20" x14ac:dyDescent="0.25">
      <c r="A340" t="s">
        <v>15</v>
      </c>
      <c r="B340" t="s">
        <v>208</v>
      </c>
      <c r="C340">
        <v>1</v>
      </c>
      <c r="D340" t="s">
        <v>78</v>
      </c>
      <c r="E340" s="1">
        <v>475373495</v>
      </c>
      <c r="H340" t="s">
        <v>16</v>
      </c>
      <c r="I340" t="s">
        <v>17</v>
      </c>
      <c r="J340" t="s">
        <v>18</v>
      </c>
      <c r="K340" t="s">
        <v>19</v>
      </c>
      <c r="L340" t="s">
        <v>207</v>
      </c>
      <c r="M340" t="str">
        <f>CONCATENATE(E340,"-G-P-N")</f>
        <v>475373495-G-P-N</v>
      </c>
      <c r="N340" t="str">
        <f>$I$2</f>
        <v>G - 1016 x 1525</v>
      </c>
      <c r="O340" t="str">
        <f>$C$3</f>
        <v>Photographic Paper</v>
      </c>
      <c r="P340" t="str">
        <f>$D$3</f>
        <v>None</v>
      </c>
      <c r="Q340">
        <f>$I$3</f>
        <v>1763</v>
      </c>
      <c r="R340">
        <f t="shared" ref="R340" si="582">ROUND((1180*$N$2),0)</f>
        <v>1251</v>
      </c>
      <c r="S340">
        <f t="shared" ref="S340" si="583">ROUND((735*$N$2),0)</f>
        <v>779</v>
      </c>
      <c r="T340" t="s">
        <v>32</v>
      </c>
    </row>
    <row r="341" spans="1:20" x14ac:dyDescent="0.25">
      <c r="A341" t="s">
        <v>15</v>
      </c>
      <c r="B341" t="s">
        <v>208</v>
      </c>
      <c r="C341">
        <v>1</v>
      </c>
      <c r="D341" t="s">
        <v>78</v>
      </c>
      <c r="E341" s="1">
        <v>475373495</v>
      </c>
      <c r="H341" t="s">
        <v>16</v>
      </c>
      <c r="I341" t="s">
        <v>17</v>
      </c>
      <c r="J341" t="s">
        <v>18</v>
      </c>
      <c r="K341" t="s">
        <v>19</v>
      </c>
      <c r="L341" t="s">
        <v>207</v>
      </c>
      <c r="M341" t="str">
        <f>CONCATENATE(E341,"-G-C-N")</f>
        <v>475373495-G-C-N</v>
      </c>
      <c r="N341" t="str">
        <f>$I$2</f>
        <v>G - 1016 x 1525</v>
      </c>
      <c r="O341" t="str">
        <f>$C$15</f>
        <v>Canvas</v>
      </c>
      <c r="P341" t="str">
        <f>$D$15</f>
        <v>None</v>
      </c>
      <c r="Q341">
        <f>$I$15</f>
        <v>1982.2</v>
      </c>
      <c r="R341">
        <f t="shared" ref="R341" si="584">ROUND((1275*$N$2),0)</f>
        <v>1352</v>
      </c>
      <c r="S341">
        <f t="shared" ref="S341" si="585">ROUND((850*$N$2),0)</f>
        <v>901</v>
      </c>
      <c r="T341" t="s">
        <v>32</v>
      </c>
    </row>
    <row r="342" spans="1:20" x14ac:dyDescent="0.25">
      <c r="A342" t="s">
        <v>15</v>
      </c>
      <c r="B342" t="s">
        <v>208</v>
      </c>
      <c r="C342">
        <v>1</v>
      </c>
      <c r="D342" t="s">
        <v>78</v>
      </c>
      <c r="E342" s="1">
        <v>475373495</v>
      </c>
      <c r="H342" t="s">
        <v>16</v>
      </c>
      <c r="I342" t="s">
        <v>17</v>
      </c>
      <c r="J342" t="s">
        <v>18</v>
      </c>
      <c r="K342" t="s">
        <v>19</v>
      </c>
      <c r="L342" t="s">
        <v>207</v>
      </c>
      <c r="M342" t="str">
        <f>CONCATENATE(E342,"-G-P-W")</f>
        <v>475373495-G-P-W</v>
      </c>
      <c r="N342" t="str">
        <f>$I$2</f>
        <v>G - 1016 x 1525</v>
      </c>
      <c r="O342" t="str">
        <f>$C$3</f>
        <v>Photographic Paper</v>
      </c>
      <c r="P342" t="str">
        <f>$D$4</f>
        <v>White</v>
      </c>
      <c r="Q342">
        <f>$I$4</f>
        <v>3200</v>
      </c>
      <c r="R342">
        <f t="shared" ref="R342:R343" si="586">ROUND((2000*$N$2),0)</f>
        <v>2120</v>
      </c>
      <c r="S342">
        <f t="shared" ref="S342" si="587">ROUND((1535*$N$2),0)</f>
        <v>1627</v>
      </c>
      <c r="T342" t="s">
        <v>32</v>
      </c>
    </row>
    <row r="343" spans="1:20" x14ac:dyDescent="0.25">
      <c r="A343" t="s">
        <v>15</v>
      </c>
      <c r="B343" t="s">
        <v>208</v>
      </c>
      <c r="C343">
        <v>1</v>
      </c>
      <c r="D343" t="s">
        <v>78</v>
      </c>
      <c r="E343" s="1">
        <v>475373495</v>
      </c>
      <c r="H343" t="s">
        <v>16</v>
      </c>
      <c r="I343" t="s">
        <v>17</v>
      </c>
      <c r="J343" t="s">
        <v>18</v>
      </c>
      <c r="K343" t="s">
        <v>19</v>
      </c>
      <c r="L343" t="s">
        <v>207</v>
      </c>
      <c r="M343" t="str">
        <f>CONCATENATE(E343,"-G-C-W")</f>
        <v>475373495-G-C-W</v>
      </c>
      <c r="N343" t="str">
        <f>$I$2</f>
        <v>G - 1016 x 1525</v>
      </c>
      <c r="O343" t="str">
        <f>$C$15</f>
        <v>Canvas</v>
      </c>
      <c r="P343" t="str">
        <f>$D$16</f>
        <v xml:space="preserve">White </v>
      </c>
      <c r="Q343">
        <f>$I$16</f>
        <v>2915</v>
      </c>
      <c r="R343">
        <f t="shared" si="586"/>
        <v>2120</v>
      </c>
      <c r="S343">
        <f t="shared" ref="S343" si="588">ROUND((1250*$N$2),0)</f>
        <v>1325</v>
      </c>
      <c r="T343" t="s">
        <v>32</v>
      </c>
    </row>
    <row r="344" spans="1:20" x14ac:dyDescent="0.25">
      <c r="A344" t="s">
        <v>15</v>
      </c>
      <c r="B344" t="s">
        <v>208</v>
      </c>
      <c r="C344">
        <v>1</v>
      </c>
      <c r="D344" t="s">
        <v>79</v>
      </c>
      <c r="E344" s="1">
        <v>475371029</v>
      </c>
      <c r="H344" t="s">
        <v>16</v>
      </c>
      <c r="I344" t="s">
        <v>17</v>
      </c>
      <c r="J344" t="s">
        <v>18</v>
      </c>
      <c r="K344" t="s">
        <v>19</v>
      </c>
      <c r="L344" t="s">
        <v>207</v>
      </c>
      <c r="M344" t="str">
        <f>CONCATENATE(E344,"-C-P-N")</f>
        <v>475371029-C-P-N</v>
      </c>
      <c r="N344" t="str">
        <f>$E$2</f>
        <v>C - 406 x 508</v>
      </c>
      <c r="O344" t="str">
        <f>$C$3</f>
        <v>Photographic Paper</v>
      </c>
      <c r="P344" t="str">
        <f>$D$3</f>
        <v>None</v>
      </c>
      <c r="Q344">
        <f>$E$3</f>
        <v>553</v>
      </c>
      <c r="R344">
        <f t="shared" ref="R344" si="589">ROUND((360*$N$2),0)</f>
        <v>382</v>
      </c>
      <c r="S344">
        <f t="shared" ref="S344" si="590">ROUND((230*$N$2),0)</f>
        <v>244</v>
      </c>
      <c r="T344" t="s">
        <v>32</v>
      </c>
    </row>
    <row r="345" spans="1:20" x14ac:dyDescent="0.25">
      <c r="A345" t="s">
        <v>15</v>
      </c>
      <c r="B345" t="s">
        <v>208</v>
      </c>
      <c r="C345">
        <v>1</v>
      </c>
      <c r="D345" t="s">
        <v>79</v>
      </c>
      <c r="E345" s="1">
        <v>475371029</v>
      </c>
      <c r="H345" t="s">
        <v>16</v>
      </c>
      <c r="I345" t="s">
        <v>17</v>
      </c>
      <c r="J345" t="s">
        <v>18</v>
      </c>
      <c r="K345" t="s">
        <v>19</v>
      </c>
      <c r="L345" t="s">
        <v>207</v>
      </c>
      <c r="M345" t="str">
        <f>CONCATENATE(E345,"-C-P-W")</f>
        <v>475371029-C-P-W</v>
      </c>
      <c r="N345" t="str">
        <f>$E$2</f>
        <v>C - 406 x 508</v>
      </c>
      <c r="O345" t="str">
        <f>$C$3</f>
        <v>Photographic Paper</v>
      </c>
      <c r="P345" t="str">
        <f>$D$4</f>
        <v>White</v>
      </c>
      <c r="Q345">
        <f>$E$4</f>
        <v>1052</v>
      </c>
      <c r="R345">
        <f t="shared" ref="R345" si="591">ROUND((704*$N$2),0)</f>
        <v>746</v>
      </c>
      <c r="S345">
        <f t="shared" ref="S345" si="592">ROUND((440*$N$2),0)</f>
        <v>466</v>
      </c>
      <c r="T345" t="s">
        <v>32</v>
      </c>
    </row>
    <row r="346" spans="1:20" x14ac:dyDescent="0.25">
      <c r="A346" t="s">
        <v>15</v>
      </c>
      <c r="B346" t="s">
        <v>208</v>
      </c>
      <c r="C346">
        <v>1</v>
      </c>
      <c r="D346" t="s">
        <v>79</v>
      </c>
      <c r="E346" s="1">
        <v>475371029</v>
      </c>
      <c r="H346" t="s">
        <v>16</v>
      </c>
      <c r="I346" t="s">
        <v>17</v>
      </c>
      <c r="J346" t="s">
        <v>18</v>
      </c>
      <c r="K346" t="s">
        <v>19</v>
      </c>
      <c r="L346" t="s">
        <v>207</v>
      </c>
      <c r="M346" t="str">
        <f>CONCATENATE(E346,"-D-P-N")</f>
        <v>475371029-D-P-N</v>
      </c>
      <c r="N346" t="str">
        <f>$F$2</f>
        <v>D - 508 x 610</v>
      </c>
      <c r="O346" t="str">
        <f>$C$3</f>
        <v>Photographic Paper</v>
      </c>
      <c r="P346" t="str">
        <f>$D$3</f>
        <v>None</v>
      </c>
      <c r="Q346">
        <f>$F$3</f>
        <v>646</v>
      </c>
      <c r="R346">
        <f t="shared" ref="R346" si="593">ROUND((432*$N$2),0)</f>
        <v>458</v>
      </c>
      <c r="S346">
        <f t="shared" ref="S346" si="594">ROUND((270*$N$2),0)</f>
        <v>286</v>
      </c>
      <c r="T346" t="s">
        <v>32</v>
      </c>
    </row>
    <row r="347" spans="1:20" x14ac:dyDescent="0.25">
      <c r="A347" t="s">
        <v>15</v>
      </c>
      <c r="B347" t="s">
        <v>208</v>
      </c>
      <c r="C347">
        <v>1</v>
      </c>
      <c r="D347" t="s">
        <v>79</v>
      </c>
      <c r="E347" s="1">
        <v>475371029</v>
      </c>
      <c r="H347" t="s">
        <v>16</v>
      </c>
      <c r="I347" t="s">
        <v>17</v>
      </c>
      <c r="J347" t="s">
        <v>18</v>
      </c>
      <c r="K347" t="s">
        <v>19</v>
      </c>
      <c r="L347" t="s">
        <v>207</v>
      </c>
      <c r="M347" t="str">
        <f>CONCATENATE(E347,"-D-P-W")</f>
        <v>475371029-D-P-W</v>
      </c>
      <c r="N347" t="str">
        <f>$F$2</f>
        <v>D - 508 x 610</v>
      </c>
      <c r="O347" t="str">
        <f>$C$3</f>
        <v>Photographic Paper</v>
      </c>
      <c r="P347" t="str">
        <f>$D$4</f>
        <v>White</v>
      </c>
      <c r="Q347">
        <f>$F$4</f>
        <v>1313</v>
      </c>
      <c r="R347">
        <f t="shared" ref="R347" si="595">ROUND((880*$N$2),0)</f>
        <v>933</v>
      </c>
      <c r="S347">
        <f t="shared" ref="S347" si="596">ROUND((560*$N$2),0)</f>
        <v>594</v>
      </c>
      <c r="T347" t="s">
        <v>32</v>
      </c>
    </row>
    <row r="348" spans="1:20" x14ac:dyDescent="0.25">
      <c r="A348" t="s">
        <v>15</v>
      </c>
      <c r="B348" t="s">
        <v>208</v>
      </c>
      <c r="C348">
        <v>1</v>
      </c>
      <c r="D348" t="s">
        <v>79</v>
      </c>
      <c r="E348" s="1">
        <v>475371029</v>
      </c>
      <c r="H348" t="s">
        <v>16</v>
      </c>
      <c r="I348" t="s">
        <v>17</v>
      </c>
      <c r="J348" t="s">
        <v>18</v>
      </c>
      <c r="K348" t="s">
        <v>19</v>
      </c>
      <c r="L348" t="s">
        <v>207</v>
      </c>
      <c r="M348" t="str">
        <f>CONCATENATE(E348,"-E-P-N")</f>
        <v>475371029-E-P-N</v>
      </c>
      <c r="N348" t="str">
        <f>$G$2</f>
        <v>E - 508 x 762</v>
      </c>
      <c r="O348" t="str">
        <f>$C$3</f>
        <v>Photographic Paper</v>
      </c>
      <c r="P348" t="str">
        <f>$D$3</f>
        <v>None</v>
      </c>
      <c r="Q348">
        <f>$G$3</f>
        <v>825</v>
      </c>
      <c r="R348">
        <f t="shared" ref="R348" si="597">ROUND((552*$N$2),0)</f>
        <v>585</v>
      </c>
      <c r="S348">
        <f t="shared" ref="S348" si="598">ROUND((345*$N$2),0)</f>
        <v>366</v>
      </c>
      <c r="T348" t="s">
        <v>32</v>
      </c>
    </row>
    <row r="349" spans="1:20" x14ac:dyDescent="0.25">
      <c r="A349" t="s">
        <v>15</v>
      </c>
      <c r="B349" t="s">
        <v>208</v>
      </c>
      <c r="C349">
        <v>1</v>
      </c>
      <c r="D349" t="s">
        <v>79</v>
      </c>
      <c r="E349" s="1">
        <v>475371029</v>
      </c>
      <c r="H349" t="s">
        <v>16</v>
      </c>
      <c r="I349" t="s">
        <v>17</v>
      </c>
      <c r="J349" t="s">
        <v>18</v>
      </c>
      <c r="K349" t="s">
        <v>19</v>
      </c>
      <c r="L349" t="s">
        <v>207</v>
      </c>
      <c r="M349" t="str">
        <f>CONCATENATE(E349,"-E-C-N")</f>
        <v>475371029-E-C-N</v>
      </c>
      <c r="N349" t="str">
        <f>$G$2</f>
        <v>E - 508 x 762</v>
      </c>
      <c r="O349" t="str">
        <f>$C$15</f>
        <v>Canvas</v>
      </c>
      <c r="P349" t="str">
        <f>$D$15</f>
        <v>None</v>
      </c>
      <c r="Q349">
        <f>$G$15</f>
        <v>1324</v>
      </c>
      <c r="R349">
        <f t="shared" ref="R349" si="599">ROUND((832*$N$2),0)</f>
        <v>882</v>
      </c>
      <c r="S349">
        <f t="shared" ref="S349" si="600">ROUND((550*$N$2),0)</f>
        <v>583</v>
      </c>
      <c r="T349" t="s">
        <v>32</v>
      </c>
    </row>
    <row r="350" spans="1:20" x14ac:dyDescent="0.25">
      <c r="A350" t="s">
        <v>15</v>
      </c>
      <c r="B350" t="s">
        <v>208</v>
      </c>
      <c r="C350">
        <v>1</v>
      </c>
      <c r="D350" t="s">
        <v>79</v>
      </c>
      <c r="E350" s="1">
        <v>475371029</v>
      </c>
      <c r="H350" t="s">
        <v>16</v>
      </c>
      <c r="I350" t="s">
        <v>17</v>
      </c>
      <c r="J350" t="s">
        <v>18</v>
      </c>
      <c r="K350" t="s">
        <v>19</v>
      </c>
      <c r="L350" t="s">
        <v>207</v>
      </c>
      <c r="M350" t="str">
        <f>CONCATENATE(E350,"-E-P-W")</f>
        <v>475371029-E-P-W</v>
      </c>
      <c r="N350" t="str">
        <f>$G$2</f>
        <v>E - 508 x 762</v>
      </c>
      <c r="O350" t="str">
        <f>$C$3</f>
        <v>Photographic Paper</v>
      </c>
      <c r="P350" t="str">
        <f>$D$4</f>
        <v>White</v>
      </c>
      <c r="Q350">
        <f>$G$4</f>
        <v>1660</v>
      </c>
      <c r="R350">
        <f t="shared" ref="R350" si="601">ROUND((1112*$N$2),0)</f>
        <v>1179</v>
      </c>
      <c r="S350">
        <f t="shared" ref="S350" si="602">ROUND((760*$N$2),0)</f>
        <v>806</v>
      </c>
      <c r="T350" t="s">
        <v>32</v>
      </c>
    </row>
    <row r="351" spans="1:20" x14ac:dyDescent="0.25">
      <c r="A351" t="s">
        <v>15</v>
      </c>
      <c r="B351" t="s">
        <v>208</v>
      </c>
      <c r="C351">
        <v>1</v>
      </c>
      <c r="D351" t="s">
        <v>79</v>
      </c>
      <c r="E351" s="1">
        <v>475371029</v>
      </c>
      <c r="H351" t="s">
        <v>16</v>
      </c>
      <c r="I351" t="s">
        <v>17</v>
      </c>
      <c r="J351" t="s">
        <v>18</v>
      </c>
      <c r="K351" t="s">
        <v>19</v>
      </c>
      <c r="L351" t="s">
        <v>207</v>
      </c>
      <c r="M351" t="str">
        <f>CONCATENATE(E351,"-E-C-W")</f>
        <v>475371029-E-C-W</v>
      </c>
      <c r="N351" t="str">
        <f>$G$2</f>
        <v>E - 508 x 762</v>
      </c>
      <c r="O351" t="str">
        <f>$C$15</f>
        <v>Canvas</v>
      </c>
      <c r="P351" t="str">
        <f>$D$16</f>
        <v xml:space="preserve">White </v>
      </c>
      <c r="Q351">
        <f>$G$16</f>
        <v>1964</v>
      </c>
      <c r="R351" s="2">
        <f t="shared" ref="R351" si="603">ROUND((1320*$N$2),0)</f>
        <v>1399</v>
      </c>
      <c r="S351">
        <f t="shared" ref="S351" si="604">ROUND((825*$N$2),0)</f>
        <v>875</v>
      </c>
      <c r="T351" t="s">
        <v>32</v>
      </c>
    </row>
    <row r="352" spans="1:20" x14ac:dyDescent="0.25">
      <c r="A352" t="s">
        <v>15</v>
      </c>
      <c r="B352" t="s">
        <v>208</v>
      </c>
      <c r="C352">
        <v>1</v>
      </c>
      <c r="D352" t="s">
        <v>79</v>
      </c>
      <c r="E352" s="1">
        <v>475371029</v>
      </c>
      <c r="H352" t="s">
        <v>16</v>
      </c>
      <c r="I352" t="s">
        <v>17</v>
      </c>
      <c r="J352" t="s">
        <v>18</v>
      </c>
      <c r="K352" t="s">
        <v>19</v>
      </c>
      <c r="L352" t="s">
        <v>207</v>
      </c>
      <c r="M352" t="str">
        <f>CONCATENATE(E352,"-F-P-N")</f>
        <v>475371029-F-P-N</v>
      </c>
      <c r="N352" t="str">
        <f>$H$2</f>
        <v>F - 762 x 1016</v>
      </c>
      <c r="O352" t="str">
        <f>$C$3</f>
        <v>Photographic Paper</v>
      </c>
      <c r="P352" t="str">
        <f>$D$3</f>
        <v>None</v>
      </c>
      <c r="Q352">
        <f>$H$3</f>
        <v>1410</v>
      </c>
      <c r="R352">
        <f t="shared" ref="R352" si="605">ROUND((944*$N$2),0)</f>
        <v>1001</v>
      </c>
      <c r="S352">
        <f t="shared" ref="S352" si="606">ROUND((590*$N$2),0)</f>
        <v>625</v>
      </c>
      <c r="T352" t="s">
        <v>32</v>
      </c>
    </row>
    <row r="353" spans="1:20" x14ac:dyDescent="0.25">
      <c r="A353" t="s">
        <v>15</v>
      </c>
      <c r="B353" t="s">
        <v>208</v>
      </c>
      <c r="C353">
        <v>1</v>
      </c>
      <c r="D353" t="s">
        <v>79</v>
      </c>
      <c r="E353" s="1">
        <v>475371029</v>
      </c>
      <c r="H353" t="s">
        <v>16</v>
      </c>
      <c r="I353" t="s">
        <v>17</v>
      </c>
      <c r="J353" t="s">
        <v>18</v>
      </c>
      <c r="K353" t="s">
        <v>19</v>
      </c>
      <c r="L353" t="s">
        <v>207</v>
      </c>
      <c r="M353" t="str">
        <f>CONCATENATE(E353,"-F-C-N")</f>
        <v>475371029-F-C-N</v>
      </c>
      <c r="N353" t="str">
        <f>$H$2</f>
        <v>F - 762 x 1016</v>
      </c>
      <c r="O353" t="str">
        <f>$C$15</f>
        <v>Canvas</v>
      </c>
      <c r="P353" t="str">
        <f>$D$15</f>
        <v>None</v>
      </c>
      <c r="Q353">
        <f>$H$15</f>
        <v>1865.6000000000001</v>
      </c>
      <c r="R353">
        <f t="shared" ref="R353" si="607">ROUND((1200*$N$2),0)</f>
        <v>1272</v>
      </c>
      <c r="S353">
        <f t="shared" ref="S353" si="608">ROUND((800*$N$2),0)</f>
        <v>848</v>
      </c>
      <c r="T353" t="s">
        <v>32</v>
      </c>
    </row>
    <row r="354" spans="1:20" x14ac:dyDescent="0.25">
      <c r="A354" t="s">
        <v>15</v>
      </c>
      <c r="B354" t="s">
        <v>208</v>
      </c>
      <c r="C354">
        <v>1</v>
      </c>
      <c r="D354" t="s">
        <v>79</v>
      </c>
      <c r="E354" s="1">
        <v>475371029</v>
      </c>
      <c r="H354" t="s">
        <v>16</v>
      </c>
      <c r="I354" t="s">
        <v>17</v>
      </c>
      <c r="J354" t="s">
        <v>18</v>
      </c>
      <c r="K354" t="s">
        <v>19</v>
      </c>
      <c r="L354" t="s">
        <v>207</v>
      </c>
      <c r="M354" t="str">
        <f>CONCATENATE(E354,"-F-P-W")</f>
        <v>475371029-F-P-W</v>
      </c>
      <c r="N354" t="str">
        <f>$H$2</f>
        <v>F - 762 x 1016</v>
      </c>
      <c r="O354" t="str">
        <f>$C$3</f>
        <v>Photographic Paper</v>
      </c>
      <c r="P354" t="str">
        <f>$D$4</f>
        <v>White</v>
      </c>
      <c r="Q354">
        <f>$H$4</f>
        <v>2387</v>
      </c>
      <c r="R354">
        <f t="shared" ref="R354" si="609">ROUND((1510*$N$2),0)</f>
        <v>1601</v>
      </c>
      <c r="S354">
        <f t="shared" ref="S354" si="610">ROUND((1150*$N$2),0)</f>
        <v>1219</v>
      </c>
      <c r="T354" t="s">
        <v>32</v>
      </c>
    </row>
    <row r="355" spans="1:20" x14ac:dyDescent="0.25">
      <c r="A355" t="s">
        <v>15</v>
      </c>
      <c r="B355" t="s">
        <v>208</v>
      </c>
      <c r="C355">
        <v>1</v>
      </c>
      <c r="D355" t="s">
        <v>79</v>
      </c>
      <c r="E355" s="1">
        <v>475371029</v>
      </c>
      <c r="H355" t="s">
        <v>16</v>
      </c>
      <c r="I355" t="s">
        <v>17</v>
      </c>
      <c r="J355" t="s">
        <v>18</v>
      </c>
      <c r="K355" t="s">
        <v>19</v>
      </c>
      <c r="L355" t="s">
        <v>207</v>
      </c>
      <c r="M355" t="str">
        <f>CONCATENATE(E355,"-F-C-W")</f>
        <v>475371029-F-C-W</v>
      </c>
      <c r="N355" t="str">
        <f>$H$2</f>
        <v>F - 762 x 1016</v>
      </c>
      <c r="O355" t="str">
        <f>$C$15</f>
        <v>Canvas</v>
      </c>
      <c r="P355" t="str">
        <f>$D$16</f>
        <v xml:space="preserve">White </v>
      </c>
      <c r="Q355">
        <f>$H$16</f>
        <v>2565.2000000000003</v>
      </c>
      <c r="R355">
        <f t="shared" ref="R355" si="611">ROUND((1760*$N$2),0)</f>
        <v>1866</v>
      </c>
      <c r="S355">
        <f t="shared" ref="S355" si="612">ROUND((1100*$N$2),0)</f>
        <v>1166</v>
      </c>
      <c r="T355" t="s">
        <v>32</v>
      </c>
    </row>
    <row r="356" spans="1:20" x14ac:dyDescent="0.25">
      <c r="A356" t="s">
        <v>15</v>
      </c>
      <c r="B356" t="s">
        <v>208</v>
      </c>
      <c r="C356">
        <v>1</v>
      </c>
      <c r="D356" t="s">
        <v>79</v>
      </c>
      <c r="E356" s="1">
        <v>475371029</v>
      </c>
      <c r="H356" t="s">
        <v>16</v>
      </c>
      <c r="I356" t="s">
        <v>17</v>
      </c>
      <c r="J356" t="s">
        <v>18</v>
      </c>
      <c r="K356" t="s">
        <v>19</v>
      </c>
      <c r="L356" t="s">
        <v>207</v>
      </c>
      <c r="M356" t="str">
        <f>CONCATENATE(E356,"-G-P-N")</f>
        <v>475371029-G-P-N</v>
      </c>
      <c r="N356" t="str">
        <f>$I$2</f>
        <v>G - 1016 x 1525</v>
      </c>
      <c r="O356" t="str">
        <f>$C$3</f>
        <v>Photographic Paper</v>
      </c>
      <c r="P356" t="str">
        <f>$D$3</f>
        <v>None</v>
      </c>
      <c r="Q356">
        <f>$I$3</f>
        <v>1763</v>
      </c>
      <c r="R356">
        <f t="shared" ref="R356" si="613">ROUND((1180*$N$2),0)</f>
        <v>1251</v>
      </c>
      <c r="S356">
        <f t="shared" ref="S356" si="614">ROUND((735*$N$2),0)</f>
        <v>779</v>
      </c>
      <c r="T356" t="s">
        <v>32</v>
      </c>
    </row>
    <row r="357" spans="1:20" x14ac:dyDescent="0.25">
      <c r="A357" t="s">
        <v>15</v>
      </c>
      <c r="B357" t="s">
        <v>208</v>
      </c>
      <c r="C357">
        <v>1</v>
      </c>
      <c r="D357" t="s">
        <v>79</v>
      </c>
      <c r="E357" s="1">
        <v>475371029</v>
      </c>
      <c r="H357" t="s">
        <v>16</v>
      </c>
      <c r="I357" t="s">
        <v>17</v>
      </c>
      <c r="J357" t="s">
        <v>18</v>
      </c>
      <c r="K357" t="s">
        <v>19</v>
      </c>
      <c r="L357" t="s">
        <v>207</v>
      </c>
      <c r="M357" t="str">
        <f>CONCATENATE(E357,"-G-C-N")</f>
        <v>475371029-G-C-N</v>
      </c>
      <c r="N357" t="str">
        <f>$I$2</f>
        <v>G - 1016 x 1525</v>
      </c>
      <c r="O357" t="str">
        <f>$C$15</f>
        <v>Canvas</v>
      </c>
      <c r="P357" t="str">
        <f>$D$15</f>
        <v>None</v>
      </c>
      <c r="Q357">
        <f>$I$15</f>
        <v>1982.2</v>
      </c>
      <c r="R357">
        <f t="shared" ref="R357" si="615">ROUND((1275*$N$2),0)</f>
        <v>1352</v>
      </c>
      <c r="S357">
        <f t="shared" ref="S357" si="616">ROUND((850*$N$2),0)</f>
        <v>901</v>
      </c>
      <c r="T357" t="s">
        <v>32</v>
      </c>
    </row>
    <row r="358" spans="1:20" x14ac:dyDescent="0.25">
      <c r="A358" t="s">
        <v>15</v>
      </c>
      <c r="B358" t="s">
        <v>208</v>
      </c>
      <c r="C358">
        <v>1</v>
      </c>
      <c r="D358" t="s">
        <v>79</v>
      </c>
      <c r="E358" s="1">
        <v>475371029</v>
      </c>
      <c r="H358" t="s">
        <v>16</v>
      </c>
      <c r="I358" t="s">
        <v>17</v>
      </c>
      <c r="J358" t="s">
        <v>18</v>
      </c>
      <c r="K358" t="s">
        <v>19</v>
      </c>
      <c r="L358" t="s">
        <v>207</v>
      </c>
      <c r="M358" t="str">
        <f>CONCATENATE(E358,"-G-P-W")</f>
        <v>475371029-G-P-W</v>
      </c>
      <c r="N358" t="str">
        <f>$I$2</f>
        <v>G - 1016 x 1525</v>
      </c>
      <c r="O358" t="str">
        <f>$C$3</f>
        <v>Photographic Paper</v>
      </c>
      <c r="P358" t="str">
        <f>$D$4</f>
        <v>White</v>
      </c>
      <c r="Q358">
        <f>$I$4</f>
        <v>3200</v>
      </c>
      <c r="R358">
        <f t="shared" ref="R358:R359" si="617">ROUND((2000*$N$2),0)</f>
        <v>2120</v>
      </c>
      <c r="S358">
        <f t="shared" ref="S358" si="618">ROUND((1535*$N$2),0)</f>
        <v>1627</v>
      </c>
      <c r="T358" t="s">
        <v>32</v>
      </c>
    </row>
    <row r="359" spans="1:20" x14ac:dyDescent="0.25">
      <c r="A359" t="s">
        <v>15</v>
      </c>
      <c r="B359" t="s">
        <v>208</v>
      </c>
      <c r="C359">
        <v>1</v>
      </c>
      <c r="D359" t="s">
        <v>79</v>
      </c>
      <c r="E359" s="1">
        <v>475371029</v>
      </c>
      <c r="H359" t="s">
        <v>16</v>
      </c>
      <c r="I359" t="s">
        <v>17</v>
      </c>
      <c r="J359" t="s">
        <v>18</v>
      </c>
      <c r="K359" t="s">
        <v>19</v>
      </c>
      <c r="L359" t="s">
        <v>207</v>
      </c>
      <c r="M359" t="str">
        <f>CONCATENATE(E359,"-G-C-W")</f>
        <v>475371029-G-C-W</v>
      </c>
      <c r="N359" t="str">
        <f>$I$2</f>
        <v>G - 1016 x 1525</v>
      </c>
      <c r="O359" t="str">
        <f>$C$15</f>
        <v>Canvas</v>
      </c>
      <c r="P359" t="str">
        <f>$D$16</f>
        <v xml:space="preserve">White </v>
      </c>
      <c r="Q359">
        <f>$I$16</f>
        <v>2915</v>
      </c>
      <c r="R359">
        <f t="shared" si="617"/>
        <v>2120</v>
      </c>
      <c r="S359">
        <f t="shared" ref="S359" si="619">ROUND((1250*$N$2),0)</f>
        <v>1325</v>
      </c>
      <c r="T359" t="s">
        <v>32</v>
      </c>
    </row>
    <row r="360" spans="1:20" x14ac:dyDescent="0.25">
      <c r="A360" t="s">
        <v>15</v>
      </c>
      <c r="B360" t="s">
        <v>208</v>
      </c>
      <c r="C360">
        <v>1</v>
      </c>
      <c r="D360" t="s">
        <v>79</v>
      </c>
      <c r="E360" s="1" t="s">
        <v>80</v>
      </c>
      <c r="H360" t="s">
        <v>16</v>
      </c>
      <c r="I360" t="s">
        <v>17</v>
      </c>
      <c r="J360" t="s">
        <v>18</v>
      </c>
      <c r="K360" t="s">
        <v>19</v>
      </c>
      <c r="L360" t="s">
        <v>207</v>
      </c>
      <c r="M360" t="str">
        <f>CONCATENATE(E360,"-C-P-N")</f>
        <v>77440352_8-C-P-N</v>
      </c>
      <c r="N360" t="str">
        <f>$E$2</f>
        <v>C - 406 x 508</v>
      </c>
      <c r="O360" t="str">
        <f>$C$3</f>
        <v>Photographic Paper</v>
      </c>
      <c r="P360" t="str">
        <f>$D$3</f>
        <v>None</v>
      </c>
      <c r="Q360">
        <f>$E$3</f>
        <v>553</v>
      </c>
      <c r="R360">
        <f t="shared" ref="R360" si="620">ROUND((360*$N$2),0)</f>
        <v>382</v>
      </c>
      <c r="S360">
        <f t="shared" ref="S360" si="621">ROUND((230*$N$2),0)</f>
        <v>244</v>
      </c>
      <c r="T360" t="s">
        <v>32</v>
      </c>
    </row>
    <row r="361" spans="1:20" x14ac:dyDescent="0.25">
      <c r="A361" t="s">
        <v>15</v>
      </c>
      <c r="B361" t="s">
        <v>208</v>
      </c>
      <c r="C361">
        <v>1</v>
      </c>
      <c r="D361" t="s">
        <v>79</v>
      </c>
      <c r="E361" s="1" t="s">
        <v>80</v>
      </c>
      <c r="H361" t="s">
        <v>16</v>
      </c>
      <c r="I361" t="s">
        <v>17</v>
      </c>
      <c r="J361" t="s">
        <v>18</v>
      </c>
      <c r="K361" t="s">
        <v>19</v>
      </c>
      <c r="L361" t="s">
        <v>207</v>
      </c>
      <c r="M361" t="str">
        <f>CONCATENATE(E361,"-C-P-W")</f>
        <v>77440352_8-C-P-W</v>
      </c>
      <c r="N361" t="str">
        <f>$E$2</f>
        <v>C - 406 x 508</v>
      </c>
      <c r="O361" t="str">
        <f>$C$3</f>
        <v>Photographic Paper</v>
      </c>
      <c r="P361" t="str">
        <f>$D$4</f>
        <v>White</v>
      </c>
      <c r="Q361">
        <f>$E$4</f>
        <v>1052</v>
      </c>
      <c r="R361">
        <f t="shared" ref="R361" si="622">ROUND((704*$N$2),0)</f>
        <v>746</v>
      </c>
      <c r="S361">
        <f t="shared" ref="S361" si="623">ROUND((440*$N$2),0)</f>
        <v>466</v>
      </c>
      <c r="T361" t="s">
        <v>32</v>
      </c>
    </row>
    <row r="362" spans="1:20" x14ac:dyDescent="0.25">
      <c r="A362" t="s">
        <v>15</v>
      </c>
      <c r="B362" t="s">
        <v>208</v>
      </c>
      <c r="C362">
        <v>1</v>
      </c>
      <c r="D362" t="s">
        <v>79</v>
      </c>
      <c r="E362" s="1" t="s">
        <v>80</v>
      </c>
      <c r="H362" t="s">
        <v>16</v>
      </c>
      <c r="I362" t="s">
        <v>17</v>
      </c>
      <c r="J362" t="s">
        <v>18</v>
      </c>
      <c r="K362" t="s">
        <v>19</v>
      </c>
      <c r="L362" t="s">
        <v>207</v>
      </c>
      <c r="M362" t="str">
        <f>CONCATENATE(E362,"-D-P-N")</f>
        <v>77440352_8-D-P-N</v>
      </c>
      <c r="N362" t="str">
        <f>$F$2</f>
        <v>D - 508 x 610</v>
      </c>
      <c r="O362" t="str">
        <f>$C$3</f>
        <v>Photographic Paper</v>
      </c>
      <c r="P362" t="str">
        <f>$D$3</f>
        <v>None</v>
      </c>
      <c r="Q362">
        <f>$F$3</f>
        <v>646</v>
      </c>
      <c r="R362">
        <f t="shared" ref="R362" si="624">ROUND((432*$N$2),0)</f>
        <v>458</v>
      </c>
      <c r="S362">
        <f t="shared" ref="S362" si="625">ROUND((270*$N$2),0)</f>
        <v>286</v>
      </c>
      <c r="T362" t="s">
        <v>32</v>
      </c>
    </row>
    <row r="363" spans="1:20" x14ac:dyDescent="0.25">
      <c r="A363" t="s">
        <v>15</v>
      </c>
      <c r="B363" t="s">
        <v>208</v>
      </c>
      <c r="C363">
        <v>1</v>
      </c>
      <c r="D363" t="s">
        <v>79</v>
      </c>
      <c r="E363" s="1" t="s">
        <v>80</v>
      </c>
      <c r="H363" t="s">
        <v>16</v>
      </c>
      <c r="I363" t="s">
        <v>17</v>
      </c>
      <c r="J363" t="s">
        <v>18</v>
      </c>
      <c r="K363" t="s">
        <v>19</v>
      </c>
      <c r="L363" t="s">
        <v>207</v>
      </c>
      <c r="M363" t="str">
        <f>CONCATENATE(E363,"-D-P-W")</f>
        <v>77440352_8-D-P-W</v>
      </c>
      <c r="N363" t="str">
        <f>$F$2</f>
        <v>D - 508 x 610</v>
      </c>
      <c r="O363" t="str">
        <f>$C$3</f>
        <v>Photographic Paper</v>
      </c>
      <c r="P363" t="str">
        <f>$D$4</f>
        <v>White</v>
      </c>
      <c r="Q363">
        <f>$F$4</f>
        <v>1313</v>
      </c>
      <c r="R363">
        <f t="shared" ref="R363" si="626">ROUND((880*$N$2),0)</f>
        <v>933</v>
      </c>
      <c r="S363">
        <f t="shared" ref="S363" si="627">ROUND((560*$N$2),0)</f>
        <v>594</v>
      </c>
      <c r="T363" t="s">
        <v>32</v>
      </c>
    </row>
    <row r="364" spans="1:20" x14ac:dyDescent="0.25">
      <c r="A364" t="s">
        <v>15</v>
      </c>
      <c r="B364" t="s">
        <v>208</v>
      </c>
      <c r="C364">
        <v>1</v>
      </c>
      <c r="D364" t="s">
        <v>79</v>
      </c>
      <c r="E364" s="1" t="s">
        <v>80</v>
      </c>
      <c r="H364" t="s">
        <v>16</v>
      </c>
      <c r="I364" t="s">
        <v>17</v>
      </c>
      <c r="J364" t="s">
        <v>18</v>
      </c>
      <c r="K364" t="s">
        <v>19</v>
      </c>
      <c r="L364" t="s">
        <v>207</v>
      </c>
      <c r="M364" t="str">
        <f>CONCATENATE(E364,"-E-P-N")</f>
        <v>77440352_8-E-P-N</v>
      </c>
      <c r="N364" t="str">
        <f>$G$2</f>
        <v>E - 508 x 762</v>
      </c>
      <c r="O364" t="str">
        <f>$C$3</f>
        <v>Photographic Paper</v>
      </c>
      <c r="P364" t="str">
        <f>$D$3</f>
        <v>None</v>
      </c>
      <c r="Q364">
        <f>$G$3</f>
        <v>825</v>
      </c>
      <c r="R364">
        <f t="shared" ref="R364" si="628">ROUND((552*$N$2),0)</f>
        <v>585</v>
      </c>
      <c r="S364">
        <f t="shared" ref="S364" si="629">ROUND((345*$N$2),0)</f>
        <v>366</v>
      </c>
      <c r="T364" t="s">
        <v>32</v>
      </c>
    </row>
    <row r="365" spans="1:20" x14ac:dyDescent="0.25">
      <c r="A365" t="s">
        <v>15</v>
      </c>
      <c r="B365" t="s">
        <v>208</v>
      </c>
      <c r="C365">
        <v>1</v>
      </c>
      <c r="D365" t="s">
        <v>79</v>
      </c>
      <c r="E365" s="1" t="s">
        <v>80</v>
      </c>
      <c r="H365" t="s">
        <v>16</v>
      </c>
      <c r="I365" t="s">
        <v>17</v>
      </c>
      <c r="J365" t="s">
        <v>18</v>
      </c>
      <c r="K365" t="s">
        <v>19</v>
      </c>
      <c r="L365" t="s">
        <v>207</v>
      </c>
      <c r="M365" t="str">
        <f>CONCATENATE(E365,"-E-C-N")</f>
        <v>77440352_8-E-C-N</v>
      </c>
      <c r="N365" t="str">
        <f>$G$2</f>
        <v>E - 508 x 762</v>
      </c>
      <c r="O365" t="str">
        <f>$C$15</f>
        <v>Canvas</v>
      </c>
      <c r="P365" t="str">
        <f>$D$15</f>
        <v>None</v>
      </c>
      <c r="Q365">
        <f>$G$15</f>
        <v>1324</v>
      </c>
      <c r="R365">
        <f t="shared" ref="R365" si="630">ROUND((832*$N$2),0)</f>
        <v>882</v>
      </c>
      <c r="S365">
        <f t="shared" ref="S365" si="631">ROUND((550*$N$2),0)</f>
        <v>583</v>
      </c>
      <c r="T365" t="s">
        <v>32</v>
      </c>
    </row>
    <row r="366" spans="1:20" x14ac:dyDescent="0.25">
      <c r="A366" t="s">
        <v>15</v>
      </c>
      <c r="B366" t="s">
        <v>208</v>
      </c>
      <c r="C366">
        <v>1</v>
      </c>
      <c r="D366" t="s">
        <v>79</v>
      </c>
      <c r="E366" s="1" t="s">
        <v>80</v>
      </c>
      <c r="H366" t="s">
        <v>16</v>
      </c>
      <c r="I366" t="s">
        <v>17</v>
      </c>
      <c r="J366" t="s">
        <v>18</v>
      </c>
      <c r="K366" t="s">
        <v>19</v>
      </c>
      <c r="L366" t="s">
        <v>207</v>
      </c>
      <c r="M366" t="str">
        <f>CONCATENATE(E366,"-E-P-W")</f>
        <v>77440352_8-E-P-W</v>
      </c>
      <c r="N366" t="str">
        <f>$G$2</f>
        <v>E - 508 x 762</v>
      </c>
      <c r="O366" t="str">
        <f>$C$3</f>
        <v>Photographic Paper</v>
      </c>
      <c r="P366" t="str">
        <f>$D$4</f>
        <v>White</v>
      </c>
      <c r="Q366">
        <f>$G$4</f>
        <v>1660</v>
      </c>
      <c r="R366">
        <f t="shared" ref="R366" si="632">ROUND((1112*$N$2),0)</f>
        <v>1179</v>
      </c>
      <c r="S366">
        <f t="shared" ref="S366" si="633">ROUND((760*$N$2),0)</f>
        <v>806</v>
      </c>
      <c r="T366" t="s">
        <v>32</v>
      </c>
    </row>
    <row r="367" spans="1:20" x14ac:dyDescent="0.25">
      <c r="A367" t="s">
        <v>15</v>
      </c>
      <c r="B367" t="s">
        <v>208</v>
      </c>
      <c r="C367">
        <v>1</v>
      </c>
      <c r="D367" t="s">
        <v>79</v>
      </c>
      <c r="E367" s="1" t="s">
        <v>80</v>
      </c>
      <c r="H367" t="s">
        <v>16</v>
      </c>
      <c r="I367" t="s">
        <v>17</v>
      </c>
      <c r="J367" t="s">
        <v>18</v>
      </c>
      <c r="K367" t="s">
        <v>19</v>
      </c>
      <c r="L367" t="s">
        <v>207</v>
      </c>
      <c r="M367" t="str">
        <f>CONCATENATE(E367,"-E-C-W")</f>
        <v>77440352_8-E-C-W</v>
      </c>
      <c r="N367" t="str">
        <f>$G$2</f>
        <v>E - 508 x 762</v>
      </c>
      <c r="O367" t="str">
        <f>$C$15</f>
        <v>Canvas</v>
      </c>
      <c r="P367" t="str">
        <f>$D$16</f>
        <v xml:space="preserve">White </v>
      </c>
      <c r="Q367">
        <f>$G$16</f>
        <v>1964</v>
      </c>
      <c r="R367" s="2">
        <f t="shared" ref="R367" si="634">ROUND((1320*$N$2),0)</f>
        <v>1399</v>
      </c>
      <c r="S367">
        <f t="shared" ref="S367" si="635">ROUND((825*$N$2),0)</f>
        <v>875</v>
      </c>
      <c r="T367" t="s">
        <v>32</v>
      </c>
    </row>
    <row r="368" spans="1:20" x14ac:dyDescent="0.25">
      <c r="A368" t="s">
        <v>15</v>
      </c>
      <c r="B368" t="s">
        <v>208</v>
      </c>
      <c r="C368">
        <v>1</v>
      </c>
      <c r="D368" t="s">
        <v>79</v>
      </c>
      <c r="E368" s="1" t="s">
        <v>80</v>
      </c>
      <c r="H368" t="s">
        <v>16</v>
      </c>
      <c r="I368" t="s">
        <v>17</v>
      </c>
      <c r="J368" t="s">
        <v>18</v>
      </c>
      <c r="K368" t="s">
        <v>19</v>
      </c>
      <c r="L368" t="s">
        <v>207</v>
      </c>
      <c r="M368" t="str">
        <f>CONCATENATE(E368,"-F-P-N")</f>
        <v>77440352_8-F-P-N</v>
      </c>
      <c r="N368" t="str">
        <f>$H$2</f>
        <v>F - 762 x 1016</v>
      </c>
      <c r="O368" t="str">
        <f>$C$3</f>
        <v>Photographic Paper</v>
      </c>
      <c r="P368" t="str">
        <f>$D$3</f>
        <v>None</v>
      </c>
      <c r="Q368">
        <f>$H$3</f>
        <v>1410</v>
      </c>
      <c r="R368">
        <f t="shared" ref="R368" si="636">ROUND((944*$N$2),0)</f>
        <v>1001</v>
      </c>
      <c r="S368">
        <f t="shared" ref="S368" si="637">ROUND((590*$N$2),0)</f>
        <v>625</v>
      </c>
      <c r="T368" t="s">
        <v>32</v>
      </c>
    </row>
    <row r="369" spans="1:20" x14ac:dyDescent="0.25">
      <c r="A369" t="s">
        <v>15</v>
      </c>
      <c r="B369" t="s">
        <v>208</v>
      </c>
      <c r="C369">
        <v>1</v>
      </c>
      <c r="D369" t="s">
        <v>79</v>
      </c>
      <c r="E369" s="1" t="s">
        <v>80</v>
      </c>
      <c r="H369" t="s">
        <v>16</v>
      </c>
      <c r="I369" t="s">
        <v>17</v>
      </c>
      <c r="J369" t="s">
        <v>18</v>
      </c>
      <c r="K369" t="s">
        <v>19</v>
      </c>
      <c r="L369" t="s">
        <v>207</v>
      </c>
      <c r="M369" t="str">
        <f>CONCATENATE(E369,"-F-C-N")</f>
        <v>77440352_8-F-C-N</v>
      </c>
      <c r="N369" t="str">
        <f>$H$2</f>
        <v>F - 762 x 1016</v>
      </c>
      <c r="O369" t="str">
        <f>$C$15</f>
        <v>Canvas</v>
      </c>
      <c r="P369" t="str">
        <f>$D$15</f>
        <v>None</v>
      </c>
      <c r="Q369">
        <f>$H$15</f>
        <v>1865.6000000000001</v>
      </c>
      <c r="R369">
        <f t="shared" ref="R369" si="638">ROUND((1200*$N$2),0)</f>
        <v>1272</v>
      </c>
      <c r="S369">
        <f t="shared" ref="S369" si="639">ROUND((800*$N$2),0)</f>
        <v>848</v>
      </c>
      <c r="T369" t="s">
        <v>32</v>
      </c>
    </row>
    <row r="370" spans="1:20" x14ac:dyDescent="0.25">
      <c r="A370" t="s">
        <v>15</v>
      </c>
      <c r="B370" t="s">
        <v>208</v>
      </c>
      <c r="C370">
        <v>1</v>
      </c>
      <c r="D370" t="s">
        <v>79</v>
      </c>
      <c r="E370" s="1" t="s">
        <v>80</v>
      </c>
      <c r="H370" t="s">
        <v>16</v>
      </c>
      <c r="I370" t="s">
        <v>17</v>
      </c>
      <c r="J370" t="s">
        <v>18</v>
      </c>
      <c r="K370" t="s">
        <v>19</v>
      </c>
      <c r="L370" t="s">
        <v>207</v>
      </c>
      <c r="M370" t="str">
        <f>CONCATENATE(E370,"-F-P-W")</f>
        <v>77440352_8-F-P-W</v>
      </c>
      <c r="N370" t="str">
        <f>$H$2</f>
        <v>F - 762 x 1016</v>
      </c>
      <c r="O370" t="str">
        <f>$C$3</f>
        <v>Photographic Paper</v>
      </c>
      <c r="P370" t="str">
        <f>$D$4</f>
        <v>White</v>
      </c>
      <c r="Q370">
        <f>$H$4</f>
        <v>2387</v>
      </c>
      <c r="R370">
        <f t="shared" ref="R370" si="640">ROUND((1510*$N$2),0)</f>
        <v>1601</v>
      </c>
      <c r="S370">
        <f t="shared" ref="S370" si="641">ROUND((1150*$N$2),0)</f>
        <v>1219</v>
      </c>
      <c r="T370" t="s">
        <v>32</v>
      </c>
    </row>
    <row r="371" spans="1:20" x14ac:dyDescent="0.25">
      <c r="A371" t="s">
        <v>15</v>
      </c>
      <c r="B371" t="s">
        <v>208</v>
      </c>
      <c r="C371">
        <v>1</v>
      </c>
      <c r="D371" t="s">
        <v>79</v>
      </c>
      <c r="E371" s="1" t="s">
        <v>80</v>
      </c>
      <c r="H371" t="s">
        <v>16</v>
      </c>
      <c r="I371" t="s">
        <v>17</v>
      </c>
      <c r="J371" t="s">
        <v>18</v>
      </c>
      <c r="K371" t="s">
        <v>19</v>
      </c>
      <c r="L371" t="s">
        <v>207</v>
      </c>
      <c r="M371" t="str">
        <f>CONCATENATE(E371,"-F-C-W")</f>
        <v>77440352_8-F-C-W</v>
      </c>
      <c r="N371" t="str">
        <f>$H$2</f>
        <v>F - 762 x 1016</v>
      </c>
      <c r="O371" t="str">
        <f>$C$15</f>
        <v>Canvas</v>
      </c>
      <c r="P371" t="str">
        <f>$D$16</f>
        <v xml:space="preserve">White </v>
      </c>
      <c r="Q371">
        <f>$H$16</f>
        <v>2565.2000000000003</v>
      </c>
      <c r="R371">
        <f t="shared" ref="R371" si="642">ROUND((1760*$N$2),0)</f>
        <v>1866</v>
      </c>
      <c r="S371">
        <f t="shared" ref="S371" si="643">ROUND((1100*$N$2),0)</f>
        <v>1166</v>
      </c>
      <c r="T371" t="s">
        <v>32</v>
      </c>
    </row>
    <row r="372" spans="1:20" x14ac:dyDescent="0.25">
      <c r="A372" t="s">
        <v>15</v>
      </c>
      <c r="B372" t="s">
        <v>208</v>
      </c>
      <c r="C372">
        <v>1</v>
      </c>
      <c r="D372" t="s">
        <v>79</v>
      </c>
      <c r="E372" s="1" t="s">
        <v>80</v>
      </c>
      <c r="H372" t="s">
        <v>16</v>
      </c>
      <c r="I372" t="s">
        <v>17</v>
      </c>
      <c r="J372" t="s">
        <v>18</v>
      </c>
      <c r="K372" t="s">
        <v>19</v>
      </c>
      <c r="L372" t="s">
        <v>207</v>
      </c>
      <c r="M372" t="str">
        <f>CONCATENATE(E372,"-G-P-N")</f>
        <v>77440352_8-G-P-N</v>
      </c>
      <c r="N372" t="str">
        <f>$I$2</f>
        <v>G - 1016 x 1525</v>
      </c>
      <c r="O372" t="str">
        <f>$C$3</f>
        <v>Photographic Paper</v>
      </c>
      <c r="P372" t="str">
        <f>$D$3</f>
        <v>None</v>
      </c>
      <c r="Q372">
        <f>$I$3</f>
        <v>1763</v>
      </c>
      <c r="R372">
        <f t="shared" ref="R372" si="644">ROUND((1180*$N$2),0)</f>
        <v>1251</v>
      </c>
      <c r="S372">
        <f t="shared" ref="S372" si="645">ROUND((735*$N$2),0)</f>
        <v>779</v>
      </c>
      <c r="T372" t="s">
        <v>32</v>
      </c>
    </row>
    <row r="373" spans="1:20" x14ac:dyDescent="0.25">
      <c r="A373" t="s">
        <v>15</v>
      </c>
      <c r="B373" t="s">
        <v>208</v>
      </c>
      <c r="C373">
        <v>1</v>
      </c>
      <c r="D373" t="s">
        <v>79</v>
      </c>
      <c r="E373" s="1" t="s">
        <v>80</v>
      </c>
      <c r="H373" t="s">
        <v>16</v>
      </c>
      <c r="I373" t="s">
        <v>17</v>
      </c>
      <c r="J373" t="s">
        <v>18</v>
      </c>
      <c r="K373" t="s">
        <v>19</v>
      </c>
      <c r="L373" t="s">
        <v>207</v>
      </c>
      <c r="M373" t="str">
        <f>CONCATENATE(E373,"-G-C-N")</f>
        <v>77440352_8-G-C-N</v>
      </c>
      <c r="N373" t="str">
        <f>$I$2</f>
        <v>G - 1016 x 1525</v>
      </c>
      <c r="O373" t="str">
        <f>$C$15</f>
        <v>Canvas</v>
      </c>
      <c r="P373" t="str">
        <f>$D$15</f>
        <v>None</v>
      </c>
      <c r="Q373">
        <f>$I$15</f>
        <v>1982.2</v>
      </c>
      <c r="R373">
        <f t="shared" ref="R373" si="646">ROUND((1275*$N$2),0)</f>
        <v>1352</v>
      </c>
      <c r="S373">
        <f t="shared" ref="S373" si="647">ROUND((850*$N$2),0)</f>
        <v>901</v>
      </c>
      <c r="T373" t="s">
        <v>32</v>
      </c>
    </row>
    <row r="374" spans="1:20" x14ac:dyDescent="0.25">
      <c r="A374" t="s">
        <v>15</v>
      </c>
      <c r="B374" t="s">
        <v>208</v>
      </c>
      <c r="C374">
        <v>1</v>
      </c>
      <c r="D374" t="s">
        <v>79</v>
      </c>
      <c r="E374" s="1" t="s">
        <v>80</v>
      </c>
      <c r="H374" t="s">
        <v>16</v>
      </c>
      <c r="I374" t="s">
        <v>17</v>
      </c>
      <c r="J374" t="s">
        <v>18</v>
      </c>
      <c r="K374" t="s">
        <v>19</v>
      </c>
      <c r="L374" t="s">
        <v>207</v>
      </c>
      <c r="M374" t="str">
        <f>CONCATENATE(E374,"-G-P-W")</f>
        <v>77440352_8-G-P-W</v>
      </c>
      <c r="N374" t="str">
        <f>$I$2</f>
        <v>G - 1016 x 1525</v>
      </c>
      <c r="O374" t="str">
        <f>$C$3</f>
        <v>Photographic Paper</v>
      </c>
      <c r="P374" t="str">
        <f>$D$4</f>
        <v>White</v>
      </c>
      <c r="Q374">
        <f>$I$4</f>
        <v>3200</v>
      </c>
      <c r="R374">
        <f t="shared" ref="R374:R375" si="648">ROUND((2000*$N$2),0)</f>
        <v>2120</v>
      </c>
      <c r="S374">
        <f t="shared" ref="S374" si="649">ROUND((1535*$N$2),0)</f>
        <v>1627</v>
      </c>
      <c r="T374" t="s">
        <v>32</v>
      </c>
    </row>
    <row r="375" spans="1:20" x14ac:dyDescent="0.25">
      <c r="A375" t="s">
        <v>15</v>
      </c>
      <c r="B375" t="s">
        <v>208</v>
      </c>
      <c r="C375">
        <v>1</v>
      </c>
      <c r="D375" t="s">
        <v>79</v>
      </c>
      <c r="E375" s="1" t="s">
        <v>80</v>
      </c>
      <c r="H375" t="s">
        <v>16</v>
      </c>
      <c r="I375" t="s">
        <v>17</v>
      </c>
      <c r="J375" t="s">
        <v>18</v>
      </c>
      <c r="K375" t="s">
        <v>19</v>
      </c>
      <c r="L375" t="s">
        <v>207</v>
      </c>
      <c r="M375" t="str">
        <f>CONCATENATE(E375,"-G-C-W")</f>
        <v>77440352_8-G-C-W</v>
      </c>
      <c r="N375" t="str">
        <f>$I$2</f>
        <v>G - 1016 x 1525</v>
      </c>
      <c r="O375" t="str">
        <f>$C$15</f>
        <v>Canvas</v>
      </c>
      <c r="P375" t="str">
        <f>$D$16</f>
        <v xml:space="preserve">White </v>
      </c>
      <c r="Q375">
        <f>$I$16</f>
        <v>2915</v>
      </c>
      <c r="R375">
        <f t="shared" si="648"/>
        <v>2120</v>
      </c>
      <c r="S375">
        <f t="shared" ref="S375" si="650">ROUND((1250*$N$2),0)</f>
        <v>1325</v>
      </c>
      <c r="T375" t="s">
        <v>32</v>
      </c>
    </row>
    <row r="376" spans="1:20" x14ac:dyDescent="0.25">
      <c r="A376" t="s">
        <v>15</v>
      </c>
      <c r="B376" t="s">
        <v>208</v>
      </c>
      <c r="C376">
        <v>1</v>
      </c>
      <c r="D376" t="s">
        <v>81</v>
      </c>
      <c r="E376" s="1" t="s">
        <v>82</v>
      </c>
      <c r="H376" t="s">
        <v>16</v>
      </c>
      <c r="I376" t="s">
        <v>17</v>
      </c>
      <c r="J376" t="s">
        <v>18</v>
      </c>
      <c r="K376" t="s">
        <v>19</v>
      </c>
      <c r="L376" t="s">
        <v>207</v>
      </c>
      <c r="M376" t="str">
        <f>CONCATENATE(E376,"-C-P-N")</f>
        <v>3436608_8-C-P-N</v>
      </c>
      <c r="N376" t="str">
        <f>$E$2</f>
        <v>C - 406 x 508</v>
      </c>
      <c r="O376" t="str">
        <f t="shared" ref="O376:O380" si="651">$C$3</f>
        <v>Photographic Paper</v>
      </c>
      <c r="P376" t="str">
        <f>$D$3</f>
        <v>None</v>
      </c>
      <c r="Q376">
        <f>$E$3</f>
        <v>553</v>
      </c>
      <c r="R376">
        <f t="shared" ref="R376" si="652">ROUND((360*$N$2),0)</f>
        <v>382</v>
      </c>
      <c r="S376">
        <f t="shared" ref="S376" si="653">ROUND((230*$N$2),0)</f>
        <v>244</v>
      </c>
      <c r="T376" t="s">
        <v>32</v>
      </c>
    </row>
    <row r="377" spans="1:20" x14ac:dyDescent="0.25">
      <c r="A377" t="s">
        <v>15</v>
      </c>
      <c r="B377" t="s">
        <v>208</v>
      </c>
      <c r="C377">
        <v>1</v>
      </c>
      <c r="D377" t="s">
        <v>81</v>
      </c>
      <c r="E377" s="1" t="s">
        <v>82</v>
      </c>
      <c r="H377" t="s">
        <v>16</v>
      </c>
      <c r="I377" t="s">
        <v>17</v>
      </c>
      <c r="J377" t="s">
        <v>18</v>
      </c>
      <c r="K377" t="s">
        <v>19</v>
      </c>
      <c r="L377" t="s">
        <v>207</v>
      </c>
      <c r="M377" t="str">
        <f>CONCATENATE(E377,"-C-P-W")</f>
        <v>3436608_8-C-P-W</v>
      </c>
      <c r="N377" t="str">
        <f>$E$2</f>
        <v>C - 406 x 508</v>
      </c>
      <c r="O377" t="str">
        <f t="shared" si="651"/>
        <v>Photographic Paper</v>
      </c>
      <c r="P377" t="str">
        <f>$D$4</f>
        <v>White</v>
      </c>
      <c r="Q377">
        <f>$E$4</f>
        <v>1052</v>
      </c>
      <c r="R377">
        <f t="shared" ref="R377" si="654">ROUND((704*$N$2),0)</f>
        <v>746</v>
      </c>
      <c r="S377">
        <f t="shared" ref="S377" si="655">ROUND((440*$N$2),0)</f>
        <v>466</v>
      </c>
      <c r="T377" t="s">
        <v>32</v>
      </c>
    </row>
    <row r="378" spans="1:20" x14ac:dyDescent="0.25">
      <c r="A378" t="s">
        <v>15</v>
      </c>
      <c r="B378" t="s">
        <v>208</v>
      </c>
      <c r="C378">
        <v>1</v>
      </c>
      <c r="D378" t="s">
        <v>81</v>
      </c>
      <c r="E378" s="1" t="s">
        <v>82</v>
      </c>
      <c r="H378" t="s">
        <v>16</v>
      </c>
      <c r="I378" t="s">
        <v>17</v>
      </c>
      <c r="J378" t="s">
        <v>18</v>
      </c>
      <c r="K378" t="s">
        <v>19</v>
      </c>
      <c r="L378" t="s">
        <v>207</v>
      </c>
      <c r="M378" t="str">
        <f>CONCATENATE(E378,"-D-P-N")</f>
        <v>3436608_8-D-P-N</v>
      </c>
      <c r="N378" t="str">
        <f>$F$2</f>
        <v>D - 508 x 610</v>
      </c>
      <c r="O378" t="str">
        <f t="shared" si="651"/>
        <v>Photographic Paper</v>
      </c>
      <c r="P378" t="str">
        <f>$D$3</f>
        <v>None</v>
      </c>
      <c r="Q378">
        <f>$F$3</f>
        <v>646</v>
      </c>
      <c r="R378">
        <f t="shared" ref="R378" si="656">ROUND((432*$N$2),0)</f>
        <v>458</v>
      </c>
      <c r="S378">
        <f t="shared" ref="S378" si="657">ROUND((270*$N$2),0)</f>
        <v>286</v>
      </c>
      <c r="T378" t="s">
        <v>32</v>
      </c>
    </row>
    <row r="379" spans="1:20" x14ac:dyDescent="0.25">
      <c r="A379" t="s">
        <v>15</v>
      </c>
      <c r="B379" t="s">
        <v>208</v>
      </c>
      <c r="C379">
        <v>1</v>
      </c>
      <c r="D379" t="s">
        <v>81</v>
      </c>
      <c r="E379" s="1" t="s">
        <v>82</v>
      </c>
      <c r="H379" t="s">
        <v>16</v>
      </c>
      <c r="I379" t="s">
        <v>17</v>
      </c>
      <c r="J379" t="s">
        <v>18</v>
      </c>
      <c r="K379" t="s">
        <v>19</v>
      </c>
      <c r="L379" t="s">
        <v>207</v>
      </c>
      <c r="M379" t="str">
        <f>CONCATENATE(E379,"-D-P-W")</f>
        <v>3436608_8-D-P-W</v>
      </c>
      <c r="N379" t="str">
        <f>$F$2</f>
        <v>D - 508 x 610</v>
      </c>
      <c r="O379" t="str">
        <f t="shared" si="651"/>
        <v>Photographic Paper</v>
      </c>
      <c r="P379" t="str">
        <f>$D$4</f>
        <v>White</v>
      </c>
      <c r="Q379">
        <f>$F$4</f>
        <v>1313</v>
      </c>
      <c r="R379">
        <f t="shared" ref="R379" si="658">ROUND((880*$N$2),0)</f>
        <v>933</v>
      </c>
      <c r="S379">
        <f t="shared" ref="S379" si="659">ROUND((560*$N$2),0)</f>
        <v>594</v>
      </c>
      <c r="T379" t="s">
        <v>32</v>
      </c>
    </row>
    <row r="380" spans="1:20" x14ac:dyDescent="0.25">
      <c r="A380" t="s">
        <v>15</v>
      </c>
      <c r="B380" t="s">
        <v>208</v>
      </c>
      <c r="C380">
        <v>1</v>
      </c>
      <c r="D380" t="s">
        <v>81</v>
      </c>
      <c r="E380" s="1" t="s">
        <v>82</v>
      </c>
      <c r="H380" t="s">
        <v>16</v>
      </c>
      <c r="I380" t="s">
        <v>17</v>
      </c>
      <c r="J380" t="s">
        <v>18</v>
      </c>
      <c r="K380" t="s">
        <v>19</v>
      </c>
      <c r="L380" t="s">
        <v>207</v>
      </c>
      <c r="M380" t="str">
        <f>CONCATENATE(E380,"-E-P-N")</f>
        <v>3436608_8-E-P-N</v>
      </c>
      <c r="N380" t="str">
        <f>$G$2</f>
        <v>E - 508 x 762</v>
      </c>
      <c r="O380" t="str">
        <f t="shared" si="651"/>
        <v>Photographic Paper</v>
      </c>
      <c r="P380" t="str">
        <f>$D$3</f>
        <v>None</v>
      </c>
      <c r="Q380">
        <f>$G$3</f>
        <v>825</v>
      </c>
      <c r="R380">
        <f t="shared" ref="R380" si="660">ROUND((552*$N$2),0)</f>
        <v>585</v>
      </c>
      <c r="S380">
        <f t="shared" ref="S380" si="661">ROUND((345*$N$2),0)</f>
        <v>366</v>
      </c>
      <c r="T380" t="s">
        <v>32</v>
      </c>
    </row>
    <row r="381" spans="1:20" x14ac:dyDescent="0.25">
      <c r="A381" t="s">
        <v>15</v>
      </c>
      <c r="B381" t="s">
        <v>208</v>
      </c>
      <c r="C381">
        <v>1</v>
      </c>
      <c r="D381" t="s">
        <v>81</v>
      </c>
      <c r="E381" s="1" t="s">
        <v>82</v>
      </c>
      <c r="H381" t="s">
        <v>16</v>
      </c>
      <c r="I381" t="s">
        <v>17</v>
      </c>
      <c r="J381" t="s">
        <v>18</v>
      </c>
      <c r="K381" t="s">
        <v>19</v>
      </c>
      <c r="L381" t="s">
        <v>207</v>
      </c>
      <c r="M381" t="str">
        <f>CONCATENATE(E381,"-E-C-N")</f>
        <v>3436608_8-E-C-N</v>
      </c>
      <c r="N381" t="str">
        <f>$G$2</f>
        <v>E - 508 x 762</v>
      </c>
      <c r="O381" t="str">
        <f>$C$15</f>
        <v>Canvas</v>
      </c>
      <c r="P381" t="str">
        <f>$D$15</f>
        <v>None</v>
      </c>
      <c r="Q381">
        <f>$G$15</f>
        <v>1324</v>
      </c>
      <c r="R381">
        <f t="shared" ref="R381" si="662">ROUND((832*$N$2),0)</f>
        <v>882</v>
      </c>
      <c r="S381">
        <f t="shared" ref="S381" si="663">ROUND((550*$N$2),0)</f>
        <v>583</v>
      </c>
      <c r="T381" t="s">
        <v>32</v>
      </c>
    </row>
    <row r="382" spans="1:20" x14ac:dyDescent="0.25">
      <c r="A382" t="s">
        <v>15</v>
      </c>
      <c r="B382" t="s">
        <v>208</v>
      </c>
      <c r="C382">
        <v>1</v>
      </c>
      <c r="D382" t="s">
        <v>81</v>
      </c>
      <c r="E382" s="1" t="s">
        <v>82</v>
      </c>
      <c r="H382" t="s">
        <v>16</v>
      </c>
      <c r="I382" t="s">
        <v>17</v>
      </c>
      <c r="J382" t="s">
        <v>18</v>
      </c>
      <c r="K382" t="s">
        <v>19</v>
      </c>
      <c r="L382" t="s">
        <v>207</v>
      </c>
      <c r="M382" t="str">
        <f>CONCATENATE(E382,"-E-P-W")</f>
        <v>3436608_8-E-P-W</v>
      </c>
      <c r="N382" t="str">
        <f>$G$2</f>
        <v>E - 508 x 762</v>
      </c>
      <c r="O382" t="str">
        <f>$C$3</f>
        <v>Photographic Paper</v>
      </c>
      <c r="P382" t="str">
        <f>$D$4</f>
        <v>White</v>
      </c>
      <c r="Q382">
        <f>$G$4</f>
        <v>1660</v>
      </c>
      <c r="R382">
        <f t="shared" ref="R382" si="664">ROUND((1112*$N$2),0)</f>
        <v>1179</v>
      </c>
      <c r="S382">
        <f t="shared" ref="S382" si="665">ROUND((760*$N$2),0)</f>
        <v>806</v>
      </c>
      <c r="T382" t="s">
        <v>32</v>
      </c>
    </row>
    <row r="383" spans="1:20" x14ac:dyDescent="0.25">
      <c r="A383" t="s">
        <v>15</v>
      </c>
      <c r="B383" t="s">
        <v>208</v>
      </c>
      <c r="C383">
        <v>1</v>
      </c>
      <c r="D383" t="s">
        <v>81</v>
      </c>
      <c r="E383" s="1" t="s">
        <v>82</v>
      </c>
      <c r="H383" t="s">
        <v>16</v>
      </c>
      <c r="I383" t="s">
        <v>17</v>
      </c>
      <c r="J383" t="s">
        <v>18</v>
      </c>
      <c r="K383" t="s">
        <v>19</v>
      </c>
      <c r="L383" t="s">
        <v>207</v>
      </c>
      <c r="M383" t="str">
        <f>CONCATENATE(E383,"-E-C-W")</f>
        <v>3436608_8-E-C-W</v>
      </c>
      <c r="N383" t="str">
        <f>$G$2</f>
        <v>E - 508 x 762</v>
      </c>
      <c r="O383" t="str">
        <f>$C$15</f>
        <v>Canvas</v>
      </c>
      <c r="P383" t="str">
        <f>$D$16</f>
        <v xml:space="preserve">White </v>
      </c>
      <c r="Q383">
        <f>$G$16</f>
        <v>1964</v>
      </c>
      <c r="R383" s="2">
        <f t="shared" ref="R383" si="666">ROUND((1320*$N$2),0)</f>
        <v>1399</v>
      </c>
      <c r="S383">
        <f t="shared" ref="S383" si="667">ROUND((825*$N$2),0)</f>
        <v>875</v>
      </c>
      <c r="T383" t="s">
        <v>32</v>
      </c>
    </row>
    <row r="384" spans="1:20" x14ac:dyDescent="0.25">
      <c r="A384" t="s">
        <v>15</v>
      </c>
      <c r="B384" t="s">
        <v>208</v>
      </c>
      <c r="C384">
        <v>1</v>
      </c>
      <c r="D384" t="s">
        <v>81</v>
      </c>
      <c r="E384" s="1" t="s">
        <v>82</v>
      </c>
      <c r="H384" t="s">
        <v>16</v>
      </c>
      <c r="I384" t="s">
        <v>17</v>
      </c>
      <c r="J384" t="s">
        <v>18</v>
      </c>
      <c r="K384" t="s">
        <v>19</v>
      </c>
      <c r="L384" t="s">
        <v>207</v>
      </c>
      <c r="M384" t="str">
        <f>CONCATENATE(E384,"-F-P-N")</f>
        <v>3436608_8-F-P-N</v>
      </c>
      <c r="N384" t="str">
        <f>$H$2</f>
        <v>F - 762 x 1016</v>
      </c>
      <c r="O384" t="str">
        <f>$C$3</f>
        <v>Photographic Paper</v>
      </c>
      <c r="P384" t="str">
        <f>$D$3</f>
        <v>None</v>
      </c>
      <c r="Q384">
        <f>$H$3</f>
        <v>1410</v>
      </c>
      <c r="R384">
        <f t="shared" ref="R384" si="668">ROUND((944*$N$2),0)</f>
        <v>1001</v>
      </c>
      <c r="S384">
        <f t="shared" ref="S384" si="669">ROUND((590*$N$2),0)</f>
        <v>625</v>
      </c>
      <c r="T384" t="s">
        <v>32</v>
      </c>
    </row>
    <row r="385" spans="1:20" x14ac:dyDescent="0.25">
      <c r="A385" t="s">
        <v>15</v>
      </c>
      <c r="B385" t="s">
        <v>208</v>
      </c>
      <c r="C385">
        <v>1</v>
      </c>
      <c r="D385" t="s">
        <v>81</v>
      </c>
      <c r="E385" s="1" t="s">
        <v>82</v>
      </c>
      <c r="H385" t="s">
        <v>16</v>
      </c>
      <c r="I385" t="s">
        <v>17</v>
      </c>
      <c r="J385" t="s">
        <v>18</v>
      </c>
      <c r="K385" t="s">
        <v>19</v>
      </c>
      <c r="L385" t="s">
        <v>207</v>
      </c>
      <c r="M385" t="str">
        <f>CONCATENATE(E385,"-F-C-N")</f>
        <v>3436608_8-F-C-N</v>
      </c>
      <c r="N385" t="str">
        <f>$H$2</f>
        <v>F - 762 x 1016</v>
      </c>
      <c r="O385" t="str">
        <f>$C$15</f>
        <v>Canvas</v>
      </c>
      <c r="P385" t="str">
        <f>$D$15</f>
        <v>None</v>
      </c>
      <c r="Q385">
        <f>$H$15</f>
        <v>1865.6000000000001</v>
      </c>
      <c r="R385">
        <f t="shared" ref="R385" si="670">ROUND((1200*$N$2),0)</f>
        <v>1272</v>
      </c>
      <c r="S385">
        <f t="shared" ref="S385" si="671">ROUND((800*$N$2),0)</f>
        <v>848</v>
      </c>
      <c r="T385" t="s">
        <v>32</v>
      </c>
    </row>
    <row r="386" spans="1:20" x14ac:dyDescent="0.25">
      <c r="A386" t="s">
        <v>15</v>
      </c>
      <c r="B386" t="s">
        <v>208</v>
      </c>
      <c r="C386">
        <v>1</v>
      </c>
      <c r="D386" t="s">
        <v>81</v>
      </c>
      <c r="E386" s="1" t="s">
        <v>82</v>
      </c>
      <c r="H386" t="s">
        <v>16</v>
      </c>
      <c r="I386" t="s">
        <v>17</v>
      </c>
      <c r="J386" t="s">
        <v>18</v>
      </c>
      <c r="K386" t="s">
        <v>19</v>
      </c>
      <c r="L386" t="s">
        <v>207</v>
      </c>
      <c r="M386" t="str">
        <f>CONCATENATE(E386,"-F-P-W")</f>
        <v>3436608_8-F-P-W</v>
      </c>
      <c r="N386" t="str">
        <f>$H$2</f>
        <v>F - 762 x 1016</v>
      </c>
      <c r="O386" t="str">
        <f>$C$3</f>
        <v>Photographic Paper</v>
      </c>
      <c r="P386" t="str">
        <f>$D$4</f>
        <v>White</v>
      </c>
      <c r="Q386">
        <f>$H$4</f>
        <v>2387</v>
      </c>
      <c r="R386">
        <f t="shared" ref="R386" si="672">ROUND((1510*$N$2),0)</f>
        <v>1601</v>
      </c>
      <c r="S386">
        <f t="shared" ref="S386" si="673">ROUND((1150*$N$2),0)</f>
        <v>1219</v>
      </c>
      <c r="T386" t="s">
        <v>32</v>
      </c>
    </row>
    <row r="387" spans="1:20" x14ac:dyDescent="0.25">
      <c r="A387" t="s">
        <v>15</v>
      </c>
      <c r="B387" t="s">
        <v>208</v>
      </c>
      <c r="C387">
        <v>1</v>
      </c>
      <c r="D387" t="s">
        <v>81</v>
      </c>
      <c r="E387" s="1" t="s">
        <v>82</v>
      </c>
      <c r="H387" t="s">
        <v>16</v>
      </c>
      <c r="I387" t="s">
        <v>17</v>
      </c>
      <c r="J387" t="s">
        <v>18</v>
      </c>
      <c r="K387" t="s">
        <v>19</v>
      </c>
      <c r="L387" t="s">
        <v>207</v>
      </c>
      <c r="M387" t="str">
        <f>CONCATENATE(E387,"-F-C-W")</f>
        <v>3436608_8-F-C-W</v>
      </c>
      <c r="N387" t="str">
        <f>$H$2</f>
        <v>F - 762 x 1016</v>
      </c>
      <c r="O387" t="str">
        <f>$C$15</f>
        <v>Canvas</v>
      </c>
      <c r="P387" t="str">
        <f>$D$16</f>
        <v xml:space="preserve">White </v>
      </c>
      <c r="Q387">
        <f>$H$16</f>
        <v>2565.2000000000003</v>
      </c>
      <c r="R387">
        <f t="shared" ref="R387" si="674">ROUND((1760*$N$2),0)</f>
        <v>1866</v>
      </c>
      <c r="S387">
        <f t="shared" ref="S387" si="675">ROUND((1100*$N$2),0)</f>
        <v>1166</v>
      </c>
      <c r="T387" t="s">
        <v>32</v>
      </c>
    </row>
    <row r="388" spans="1:20" x14ac:dyDescent="0.25">
      <c r="A388" t="s">
        <v>15</v>
      </c>
      <c r="B388" t="s">
        <v>208</v>
      </c>
      <c r="C388">
        <v>1</v>
      </c>
      <c r="D388" t="s">
        <v>81</v>
      </c>
      <c r="E388" s="1" t="s">
        <v>82</v>
      </c>
      <c r="H388" t="s">
        <v>16</v>
      </c>
      <c r="I388" t="s">
        <v>17</v>
      </c>
      <c r="J388" t="s">
        <v>18</v>
      </c>
      <c r="K388" t="s">
        <v>19</v>
      </c>
      <c r="L388" t="s">
        <v>207</v>
      </c>
      <c r="M388" t="str">
        <f>CONCATENATE(E388,"-G-P-N")</f>
        <v>3436608_8-G-P-N</v>
      </c>
      <c r="N388" t="str">
        <f>$I$2</f>
        <v>G - 1016 x 1525</v>
      </c>
      <c r="O388" t="str">
        <f>$C$3</f>
        <v>Photographic Paper</v>
      </c>
      <c r="P388" t="str">
        <f>$D$3</f>
        <v>None</v>
      </c>
      <c r="Q388">
        <f>$I$3</f>
        <v>1763</v>
      </c>
      <c r="R388">
        <f t="shared" ref="R388" si="676">ROUND((1180*$N$2),0)</f>
        <v>1251</v>
      </c>
      <c r="S388">
        <f t="shared" ref="S388" si="677">ROUND((735*$N$2),0)</f>
        <v>779</v>
      </c>
      <c r="T388" t="s">
        <v>32</v>
      </c>
    </row>
    <row r="389" spans="1:20" x14ac:dyDescent="0.25">
      <c r="A389" t="s">
        <v>15</v>
      </c>
      <c r="B389" t="s">
        <v>208</v>
      </c>
      <c r="C389">
        <v>1</v>
      </c>
      <c r="D389" t="s">
        <v>81</v>
      </c>
      <c r="E389" s="1" t="s">
        <v>82</v>
      </c>
      <c r="H389" t="s">
        <v>16</v>
      </c>
      <c r="I389" t="s">
        <v>17</v>
      </c>
      <c r="J389" t="s">
        <v>18</v>
      </c>
      <c r="K389" t="s">
        <v>19</v>
      </c>
      <c r="L389" t="s">
        <v>207</v>
      </c>
      <c r="M389" t="str">
        <f>CONCATENATE(E389,"-G-C-N")</f>
        <v>3436608_8-G-C-N</v>
      </c>
      <c r="N389" t="str">
        <f>$I$2</f>
        <v>G - 1016 x 1525</v>
      </c>
      <c r="O389" t="str">
        <f>$C$15</f>
        <v>Canvas</v>
      </c>
      <c r="P389" t="str">
        <f>$D$15</f>
        <v>None</v>
      </c>
      <c r="Q389">
        <f>$I$15</f>
        <v>1982.2</v>
      </c>
      <c r="R389">
        <f t="shared" ref="R389" si="678">ROUND((1275*$N$2),0)</f>
        <v>1352</v>
      </c>
      <c r="S389">
        <f t="shared" ref="S389" si="679">ROUND((850*$N$2),0)</f>
        <v>901</v>
      </c>
      <c r="T389" t="s">
        <v>32</v>
      </c>
    </row>
    <row r="390" spans="1:20" x14ac:dyDescent="0.25">
      <c r="A390" t="s">
        <v>15</v>
      </c>
      <c r="B390" t="s">
        <v>208</v>
      </c>
      <c r="C390">
        <v>1</v>
      </c>
      <c r="D390" t="s">
        <v>81</v>
      </c>
      <c r="E390" s="1" t="s">
        <v>82</v>
      </c>
      <c r="H390" t="s">
        <v>16</v>
      </c>
      <c r="I390" t="s">
        <v>17</v>
      </c>
      <c r="J390" t="s">
        <v>18</v>
      </c>
      <c r="K390" t="s">
        <v>19</v>
      </c>
      <c r="L390" t="s">
        <v>207</v>
      </c>
      <c r="M390" t="str">
        <f>CONCATENATE(E390,"-G-P-W")</f>
        <v>3436608_8-G-P-W</v>
      </c>
      <c r="N390" t="str">
        <f>$I$2</f>
        <v>G - 1016 x 1525</v>
      </c>
      <c r="O390" t="str">
        <f>$C$3</f>
        <v>Photographic Paper</v>
      </c>
      <c r="P390" t="str">
        <f>$D$4</f>
        <v>White</v>
      </c>
      <c r="Q390">
        <f>$I$4</f>
        <v>3200</v>
      </c>
      <c r="R390">
        <f t="shared" ref="R390:R391" si="680">ROUND((2000*$N$2),0)</f>
        <v>2120</v>
      </c>
      <c r="S390">
        <f t="shared" ref="S390" si="681">ROUND((1535*$N$2),0)</f>
        <v>1627</v>
      </c>
      <c r="T390" t="s">
        <v>32</v>
      </c>
    </row>
    <row r="391" spans="1:20" x14ac:dyDescent="0.25">
      <c r="A391" t="s">
        <v>15</v>
      </c>
      <c r="B391" t="s">
        <v>208</v>
      </c>
      <c r="C391">
        <v>1</v>
      </c>
      <c r="D391" t="s">
        <v>81</v>
      </c>
      <c r="E391" s="1" t="s">
        <v>82</v>
      </c>
      <c r="H391" t="s">
        <v>16</v>
      </c>
      <c r="I391" t="s">
        <v>17</v>
      </c>
      <c r="J391" t="s">
        <v>18</v>
      </c>
      <c r="K391" t="s">
        <v>19</v>
      </c>
      <c r="L391" t="s">
        <v>207</v>
      </c>
      <c r="M391" t="str">
        <f>CONCATENATE(E391,"-G-C-W")</f>
        <v>3436608_8-G-C-W</v>
      </c>
      <c r="N391" t="str">
        <f>$I$2</f>
        <v>G - 1016 x 1525</v>
      </c>
      <c r="O391" t="str">
        <f>$C$15</f>
        <v>Canvas</v>
      </c>
      <c r="P391" t="str">
        <f>$D$16</f>
        <v xml:space="preserve">White </v>
      </c>
      <c r="Q391">
        <f>$I$16</f>
        <v>2915</v>
      </c>
      <c r="R391">
        <f t="shared" si="680"/>
        <v>2120</v>
      </c>
      <c r="S391">
        <f t="shared" ref="S391" si="682">ROUND((1250*$N$2),0)</f>
        <v>1325</v>
      </c>
      <c r="T391" t="s">
        <v>32</v>
      </c>
    </row>
    <row r="392" spans="1:20" x14ac:dyDescent="0.25">
      <c r="A392" t="s">
        <v>15</v>
      </c>
      <c r="B392" t="s">
        <v>208</v>
      </c>
      <c r="C392">
        <v>1</v>
      </c>
      <c r="D392" t="s">
        <v>84</v>
      </c>
      <c r="E392" s="1">
        <v>155762888</v>
      </c>
      <c r="H392" t="s">
        <v>16</v>
      </c>
      <c r="I392" t="s">
        <v>17</v>
      </c>
      <c r="J392" t="s">
        <v>18</v>
      </c>
      <c r="K392" t="s">
        <v>19</v>
      </c>
      <c r="L392" t="s">
        <v>207</v>
      </c>
      <c r="M392" t="str">
        <f>CONCATENATE(E392,"-C-P-N")</f>
        <v>155762888-C-P-N</v>
      </c>
      <c r="N392" t="str">
        <f>$E$2</f>
        <v>C - 406 x 508</v>
      </c>
      <c r="O392" t="str">
        <f>$C$3</f>
        <v>Photographic Paper</v>
      </c>
      <c r="P392" t="str">
        <f>$D$3</f>
        <v>None</v>
      </c>
      <c r="Q392">
        <f>$E$3</f>
        <v>553</v>
      </c>
      <c r="R392">
        <f t="shared" ref="R392" si="683">ROUND((360*$N$2),0)</f>
        <v>382</v>
      </c>
      <c r="S392">
        <f t="shared" ref="S392" si="684">ROUND((230*$N$2),0)</f>
        <v>244</v>
      </c>
      <c r="T392" t="s">
        <v>32</v>
      </c>
    </row>
    <row r="393" spans="1:20" x14ac:dyDescent="0.25">
      <c r="A393" t="s">
        <v>15</v>
      </c>
      <c r="B393" t="s">
        <v>208</v>
      </c>
      <c r="C393">
        <v>1</v>
      </c>
      <c r="D393" t="s">
        <v>84</v>
      </c>
      <c r="E393" s="1">
        <v>155762888</v>
      </c>
      <c r="H393" t="s">
        <v>16</v>
      </c>
      <c r="I393" t="s">
        <v>17</v>
      </c>
      <c r="J393" t="s">
        <v>18</v>
      </c>
      <c r="K393" t="s">
        <v>19</v>
      </c>
      <c r="L393" t="s">
        <v>207</v>
      </c>
      <c r="M393" t="str">
        <f>CONCATENATE(E393,"-C-P-W")</f>
        <v>155762888-C-P-W</v>
      </c>
      <c r="N393" t="str">
        <f>$E$2</f>
        <v>C - 406 x 508</v>
      </c>
      <c r="O393" t="str">
        <f>$C$3</f>
        <v>Photographic Paper</v>
      </c>
      <c r="P393" t="str">
        <f>$D$4</f>
        <v>White</v>
      </c>
      <c r="Q393">
        <f>$E$4</f>
        <v>1052</v>
      </c>
      <c r="R393">
        <f t="shared" ref="R393" si="685">ROUND((704*$N$2),0)</f>
        <v>746</v>
      </c>
      <c r="S393">
        <f t="shared" ref="S393" si="686">ROUND((440*$N$2),0)</f>
        <v>466</v>
      </c>
      <c r="T393" t="s">
        <v>32</v>
      </c>
    </row>
    <row r="394" spans="1:20" x14ac:dyDescent="0.25">
      <c r="A394" t="s">
        <v>15</v>
      </c>
      <c r="B394" t="s">
        <v>208</v>
      </c>
      <c r="C394">
        <v>1</v>
      </c>
      <c r="D394" t="s">
        <v>84</v>
      </c>
      <c r="E394" s="1">
        <v>155762888</v>
      </c>
      <c r="H394" t="s">
        <v>16</v>
      </c>
      <c r="I394" t="s">
        <v>17</v>
      </c>
      <c r="J394" t="s">
        <v>18</v>
      </c>
      <c r="K394" t="s">
        <v>19</v>
      </c>
      <c r="L394" t="s">
        <v>207</v>
      </c>
      <c r="M394" t="str">
        <f>CONCATENATE(E394,"-D-P-N")</f>
        <v>155762888-D-P-N</v>
      </c>
      <c r="N394" t="str">
        <f>$F$2</f>
        <v>D - 508 x 610</v>
      </c>
      <c r="O394" t="str">
        <f>$C$3</f>
        <v>Photographic Paper</v>
      </c>
      <c r="P394" t="str">
        <f>$D$3</f>
        <v>None</v>
      </c>
      <c r="Q394">
        <f>$F$3</f>
        <v>646</v>
      </c>
      <c r="R394">
        <f t="shared" ref="R394" si="687">ROUND((432*$N$2),0)</f>
        <v>458</v>
      </c>
      <c r="S394">
        <f t="shared" ref="S394" si="688">ROUND((270*$N$2),0)</f>
        <v>286</v>
      </c>
      <c r="T394" t="s">
        <v>32</v>
      </c>
    </row>
    <row r="395" spans="1:20" x14ac:dyDescent="0.25">
      <c r="A395" t="s">
        <v>15</v>
      </c>
      <c r="B395" t="s">
        <v>208</v>
      </c>
      <c r="C395">
        <v>1</v>
      </c>
      <c r="D395" t="s">
        <v>84</v>
      </c>
      <c r="E395" s="1">
        <v>155762888</v>
      </c>
      <c r="H395" t="s">
        <v>16</v>
      </c>
      <c r="I395" t="s">
        <v>17</v>
      </c>
      <c r="J395" t="s">
        <v>18</v>
      </c>
      <c r="K395" t="s">
        <v>19</v>
      </c>
      <c r="L395" t="s">
        <v>207</v>
      </c>
      <c r="M395" t="str">
        <f>CONCATENATE(E395,"-D-P-W")</f>
        <v>155762888-D-P-W</v>
      </c>
      <c r="N395" t="str">
        <f>$F$2</f>
        <v>D - 508 x 610</v>
      </c>
      <c r="O395" t="str">
        <f>$C$3</f>
        <v>Photographic Paper</v>
      </c>
      <c r="P395" t="str">
        <f>$D$4</f>
        <v>White</v>
      </c>
      <c r="Q395">
        <f>$F$4</f>
        <v>1313</v>
      </c>
      <c r="R395">
        <f t="shared" ref="R395" si="689">ROUND((880*$N$2),0)</f>
        <v>933</v>
      </c>
      <c r="S395">
        <f t="shared" ref="S395" si="690">ROUND((560*$N$2),0)</f>
        <v>594</v>
      </c>
      <c r="T395" t="s">
        <v>32</v>
      </c>
    </row>
    <row r="396" spans="1:20" x14ac:dyDescent="0.25">
      <c r="A396" t="s">
        <v>15</v>
      </c>
      <c r="B396" t="s">
        <v>208</v>
      </c>
      <c r="C396">
        <v>1</v>
      </c>
      <c r="D396" t="s">
        <v>84</v>
      </c>
      <c r="E396" s="1">
        <v>155762888</v>
      </c>
      <c r="H396" t="s">
        <v>16</v>
      </c>
      <c r="I396" t="s">
        <v>17</v>
      </c>
      <c r="J396" t="s">
        <v>18</v>
      </c>
      <c r="K396" t="s">
        <v>19</v>
      </c>
      <c r="L396" t="s">
        <v>207</v>
      </c>
      <c r="M396" t="str">
        <f>CONCATENATE(E396,"-E-P-N")</f>
        <v>155762888-E-P-N</v>
      </c>
      <c r="N396" t="str">
        <f>$G$2</f>
        <v>E - 508 x 762</v>
      </c>
      <c r="O396" t="str">
        <f>$C$3</f>
        <v>Photographic Paper</v>
      </c>
      <c r="P396" t="str">
        <f>$D$3</f>
        <v>None</v>
      </c>
      <c r="Q396">
        <f>$G$3</f>
        <v>825</v>
      </c>
      <c r="R396">
        <f t="shared" ref="R396" si="691">ROUND((552*$N$2),0)</f>
        <v>585</v>
      </c>
      <c r="S396">
        <f t="shared" ref="S396" si="692">ROUND((345*$N$2),0)</f>
        <v>366</v>
      </c>
      <c r="T396" t="s">
        <v>32</v>
      </c>
    </row>
    <row r="397" spans="1:20" x14ac:dyDescent="0.25">
      <c r="A397" t="s">
        <v>15</v>
      </c>
      <c r="B397" t="s">
        <v>208</v>
      </c>
      <c r="C397">
        <v>1</v>
      </c>
      <c r="D397" t="s">
        <v>84</v>
      </c>
      <c r="E397" s="1">
        <v>155762888</v>
      </c>
      <c r="H397" t="s">
        <v>16</v>
      </c>
      <c r="I397" t="s">
        <v>17</v>
      </c>
      <c r="J397" t="s">
        <v>18</v>
      </c>
      <c r="K397" t="s">
        <v>19</v>
      </c>
      <c r="L397" t="s">
        <v>207</v>
      </c>
      <c r="M397" t="str">
        <f>CONCATENATE(E397,"-E-C-N")</f>
        <v>155762888-E-C-N</v>
      </c>
      <c r="N397" t="str">
        <f>$G$2</f>
        <v>E - 508 x 762</v>
      </c>
      <c r="O397" t="str">
        <f>$C$15</f>
        <v>Canvas</v>
      </c>
      <c r="P397" t="str">
        <f>$D$15</f>
        <v>None</v>
      </c>
      <c r="Q397">
        <f>$G$15</f>
        <v>1324</v>
      </c>
      <c r="R397">
        <f t="shared" ref="R397" si="693">ROUND((832*$N$2),0)</f>
        <v>882</v>
      </c>
      <c r="S397">
        <f t="shared" ref="S397" si="694">ROUND((550*$N$2),0)</f>
        <v>583</v>
      </c>
      <c r="T397" t="s">
        <v>32</v>
      </c>
    </row>
    <row r="398" spans="1:20" x14ac:dyDescent="0.25">
      <c r="A398" t="s">
        <v>15</v>
      </c>
      <c r="B398" t="s">
        <v>208</v>
      </c>
      <c r="C398">
        <v>1</v>
      </c>
      <c r="D398" t="s">
        <v>84</v>
      </c>
      <c r="E398" s="1">
        <v>155762888</v>
      </c>
      <c r="H398" t="s">
        <v>16</v>
      </c>
      <c r="I398" t="s">
        <v>17</v>
      </c>
      <c r="J398" t="s">
        <v>18</v>
      </c>
      <c r="K398" t="s">
        <v>19</v>
      </c>
      <c r="L398" t="s">
        <v>207</v>
      </c>
      <c r="M398" t="str">
        <f>CONCATENATE(E398,"-E-P-W")</f>
        <v>155762888-E-P-W</v>
      </c>
      <c r="N398" t="str">
        <f>$G$2</f>
        <v>E - 508 x 762</v>
      </c>
      <c r="O398" t="str">
        <f>$C$3</f>
        <v>Photographic Paper</v>
      </c>
      <c r="P398" t="str">
        <f>$D$4</f>
        <v>White</v>
      </c>
      <c r="Q398">
        <f>$G$4</f>
        <v>1660</v>
      </c>
      <c r="R398">
        <f t="shared" ref="R398" si="695">ROUND((1112*$N$2),0)</f>
        <v>1179</v>
      </c>
      <c r="S398">
        <f t="shared" ref="S398" si="696">ROUND((760*$N$2),0)</f>
        <v>806</v>
      </c>
      <c r="T398" t="s">
        <v>32</v>
      </c>
    </row>
    <row r="399" spans="1:20" x14ac:dyDescent="0.25">
      <c r="A399" t="s">
        <v>15</v>
      </c>
      <c r="B399" t="s">
        <v>208</v>
      </c>
      <c r="C399">
        <v>1</v>
      </c>
      <c r="D399" t="s">
        <v>84</v>
      </c>
      <c r="E399" s="1">
        <v>155762888</v>
      </c>
      <c r="H399" t="s">
        <v>16</v>
      </c>
      <c r="I399" t="s">
        <v>17</v>
      </c>
      <c r="J399" t="s">
        <v>18</v>
      </c>
      <c r="K399" t="s">
        <v>19</v>
      </c>
      <c r="L399" t="s">
        <v>207</v>
      </c>
      <c r="M399" t="str">
        <f>CONCATENATE(E399,"-E-C-W")</f>
        <v>155762888-E-C-W</v>
      </c>
      <c r="N399" t="str">
        <f>$G$2</f>
        <v>E - 508 x 762</v>
      </c>
      <c r="O399" t="str">
        <f>$C$15</f>
        <v>Canvas</v>
      </c>
      <c r="P399" t="str">
        <f>$D$16</f>
        <v xml:space="preserve">White </v>
      </c>
      <c r="Q399">
        <f>$G$16</f>
        <v>1964</v>
      </c>
      <c r="R399" s="2">
        <f t="shared" ref="R399" si="697">ROUND((1320*$N$2),0)</f>
        <v>1399</v>
      </c>
      <c r="S399">
        <f t="shared" ref="S399" si="698">ROUND((825*$N$2),0)</f>
        <v>875</v>
      </c>
      <c r="T399" t="s">
        <v>32</v>
      </c>
    </row>
    <row r="400" spans="1:20" x14ac:dyDescent="0.25">
      <c r="A400" t="s">
        <v>15</v>
      </c>
      <c r="B400" t="s">
        <v>208</v>
      </c>
      <c r="C400">
        <v>1</v>
      </c>
      <c r="D400" t="s">
        <v>84</v>
      </c>
      <c r="E400" s="1">
        <v>155762888</v>
      </c>
      <c r="H400" t="s">
        <v>16</v>
      </c>
      <c r="I400" t="s">
        <v>17</v>
      </c>
      <c r="J400" t="s">
        <v>18</v>
      </c>
      <c r="K400" t="s">
        <v>19</v>
      </c>
      <c r="L400" t="s">
        <v>207</v>
      </c>
      <c r="M400" t="str">
        <f>CONCATENATE(E400,"-F-P-N")</f>
        <v>155762888-F-P-N</v>
      </c>
      <c r="N400" t="str">
        <f>$H$2</f>
        <v>F - 762 x 1016</v>
      </c>
      <c r="O400" t="str">
        <f>$C$3</f>
        <v>Photographic Paper</v>
      </c>
      <c r="P400" t="str">
        <f>$D$3</f>
        <v>None</v>
      </c>
      <c r="Q400">
        <f>$H$3</f>
        <v>1410</v>
      </c>
      <c r="R400">
        <f t="shared" ref="R400" si="699">ROUND((944*$N$2),0)</f>
        <v>1001</v>
      </c>
      <c r="S400">
        <f t="shared" ref="S400" si="700">ROUND((590*$N$2),0)</f>
        <v>625</v>
      </c>
      <c r="T400" t="s">
        <v>32</v>
      </c>
    </row>
    <row r="401" spans="1:20" x14ac:dyDescent="0.25">
      <c r="A401" t="s">
        <v>15</v>
      </c>
      <c r="B401" t="s">
        <v>208</v>
      </c>
      <c r="C401">
        <v>1</v>
      </c>
      <c r="D401" t="s">
        <v>84</v>
      </c>
      <c r="E401" s="1">
        <v>155762888</v>
      </c>
      <c r="H401" t="s">
        <v>16</v>
      </c>
      <c r="I401" t="s">
        <v>17</v>
      </c>
      <c r="J401" t="s">
        <v>18</v>
      </c>
      <c r="K401" t="s">
        <v>19</v>
      </c>
      <c r="L401" t="s">
        <v>207</v>
      </c>
      <c r="M401" t="str">
        <f>CONCATENATE(E401,"-F-C-N")</f>
        <v>155762888-F-C-N</v>
      </c>
      <c r="N401" t="str">
        <f>$H$2</f>
        <v>F - 762 x 1016</v>
      </c>
      <c r="O401" t="str">
        <f>$C$15</f>
        <v>Canvas</v>
      </c>
      <c r="P401" t="str">
        <f>$D$15</f>
        <v>None</v>
      </c>
      <c r="Q401">
        <f>$H$15</f>
        <v>1865.6000000000001</v>
      </c>
      <c r="R401">
        <f t="shared" ref="R401" si="701">ROUND((1200*$N$2),0)</f>
        <v>1272</v>
      </c>
      <c r="S401">
        <f t="shared" ref="S401" si="702">ROUND((800*$N$2),0)</f>
        <v>848</v>
      </c>
      <c r="T401" t="s">
        <v>32</v>
      </c>
    </row>
    <row r="402" spans="1:20" x14ac:dyDescent="0.25">
      <c r="A402" t="s">
        <v>15</v>
      </c>
      <c r="B402" t="s">
        <v>208</v>
      </c>
      <c r="C402">
        <v>1</v>
      </c>
      <c r="D402" t="s">
        <v>84</v>
      </c>
      <c r="E402" s="1">
        <v>155762888</v>
      </c>
      <c r="H402" t="s">
        <v>16</v>
      </c>
      <c r="I402" t="s">
        <v>17</v>
      </c>
      <c r="J402" t="s">
        <v>18</v>
      </c>
      <c r="K402" t="s">
        <v>19</v>
      </c>
      <c r="L402" t="s">
        <v>207</v>
      </c>
      <c r="M402" t="str">
        <f>CONCATENATE(E402,"-F-P-W")</f>
        <v>155762888-F-P-W</v>
      </c>
      <c r="N402" t="str">
        <f>$H$2</f>
        <v>F - 762 x 1016</v>
      </c>
      <c r="O402" t="str">
        <f>$C$3</f>
        <v>Photographic Paper</v>
      </c>
      <c r="P402" t="str">
        <f>$D$4</f>
        <v>White</v>
      </c>
      <c r="Q402">
        <f>$H$4</f>
        <v>2387</v>
      </c>
      <c r="R402">
        <f t="shared" ref="R402" si="703">ROUND((1510*$N$2),0)</f>
        <v>1601</v>
      </c>
      <c r="S402">
        <f t="shared" ref="S402" si="704">ROUND((1150*$N$2),0)</f>
        <v>1219</v>
      </c>
      <c r="T402" t="s">
        <v>32</v>
      </c>
    </row>
    <row r="403" spans="1:20" x14ac:dyDescent="0.25">
      <c r="A403" t="s">
        <v>15</v>
      </c>
      <c r="B403" t="s">
        <v>208</v>
      </c>
      <c r="C403">
        <v>1</v>
      </c>
      <c r="D403" t="s">
        <v>84</v>
      </c>
      <c r="E403" s="1">
        <v>155762888</v>
      </c>
      <c r="H403" t="s">
        <v>16</v>
      </c>
      <c r="I403" t="s">
        <v>17</v>
      </c>
      <c r="J403" t="s">
        <v>18</v>
      </c>
      <c r="K403" t="s">
        <v>19</v>
      </c>
      <c r="L403" t="s">
        <v>207</v>
      </c>
      <c r="M403" t="str">
        <f>CONCATENATE(E403,"-F-C-W")</f>
        <v>155762888-F-C-W</v>
      </c>
      <c r="N403" t="str">
        <f>$H$2</f>
        <v>F - 762 x 1016</v>
      </c>
      <c r="O403" t="str">
        <f>$C$15</f>
        <v>Canvas</v>
      </c>
      <c r="P403" t="str">
        <f>$D$16</f>
        <v xml:space="preserve">White </v>
      </c>
      <c r="Q403">
        <f>$H$16</f>
        <v>2565.2000000000003</v>
      </c>
      <c r="R403">
        <f t="shared" ref="R403" si="705">ROUND((1760*$N$2),0)</f>
        <v>1866</v>
      </c>
      <c r="S403">
        <f t="shared" ref="S403" si="706">ROUND((1100*$N$2),0)</f>
        <v>1166</v>
      </c>
      <c r="T403" t="s">
        <v>32</v>
      </c>
    </row>
    <row r="404" spans="1:20" x14ac:dyDescent="0.25">
      <c r="A404" t="s">
        <v>15</v>
      </c>
      <c r="B404" t="s">
        <v>208</v>
      </c>
      <c r="C404">
        <v>1</v>
      </c>
      <c r="D404" t="s">
        <v>84</v>
      </c>
      <c r="E404" s="1">
        <v>155762888</v>
      </c>
      <c r="H404" t="s">
        <v>16</v>
      </c>
      <c r="I404" t="s">
        <v>17</v>
      </c>
      <c r="J404" t="s">
        <v>18</v>
      </c>
      <c r="K404" t="s">
        <v>19</v>
      </c>
      <c r="L404" t="s">
        <v>207</v>
      </c>
      <c r="M404" t="str">
        <f>CONCATENATE(E404,"-G-P-N")</f>
        <v>155762888-G-P-N</v>
      </c>
      <c r="N404" t="str">
        <f>$I$2</f>
        <v>G - 1016 x 1525</v>
      </c>
      <c r="O404" t="str">
        <f>$C$3</f>
        <v>Photographic Paper</v>
      </c>
      <c r="P404" t="str">
        <f>$D$3</f>
        <v>None</v>
      </c>
      <c r="Q404">
        <f>$I$3</f>
        <v>1763</v>
      </c>
      <c r="R404">
        <f t="shared" ref="R404" si="707">ROUND((1180*$N$2),0)</f>
        <v>1251</v>
      </c>
      <c r="S404">
        <f t="shared" ref="S404" si="708">ROUND((735*$N$2),0)</f>
        <v>779</v>
      </c>
      <c r="T404" t="s">
        <v>32</v>
      </c>
    </row>
    <row r="405" spans="1:20" x14ac:dyDescent="0.25">
      <c r="A405" t="s">
        <v>15</v>
      </c>
      <c r="B405" t="s">
        <v>208</v>
      </c>
      <c r="C405">
        <v>1</v>
      </c>
      <c r="D405" t="s">
        <v>84</v>
      </c>
      <c r="E405" s="1">
        <v>155762888</v>
      </c>
      <c r="H405" t="s">
        <v>16</v>
      </c>
      <c r="I405" t="s">
        <v>17</v>
      </c>
      <c r="J405" t="s">
        <v>18</v>
      </c>
      <c r="K405" t="s">
        <v>19</v>
      </c>
      <c r="L405" t="s">
        <v>207</v>
      </c>
      <c r="M405" t="str">
        <f>CONCATENATE(E405,"-G-C-N")</f>
        <v>155762888-G-C-N</v>
      </c>
      <c r="N405" t="str">
        <f>$I$2</f>
        <v>G - 1016 x 1525</v>
      </c>
      <c r="O405" t="str">
        <f>$C$15</f>
        <v>Canvas</v>
      </c>
      <c r="P405" t="str">
        <f>$D$15</f>
        <v>None</v>
      </c>
      <c r="Q405">
        <f>$I$15</f>
        <v>1982.2</v>
      </c>
      <c r="R405">
        <f t="shared" ref="R405" si="709">ROUND((1275*$N$2),0)</f>
        <v>1352</v>
      </c>
      <c r="S405">
        <f t="shared" ref="S405" si="710">ROUND((850*$N$2),0)</f>
        <v>901</v>
      </c>
      <c r="T405" t="s">
        <v>32</v>
      </c>
    </row>
    <row r="406" spans="1:20" x14ac:dyDescent="0.25">
      <c r="A406" t="s">
        <v>15</v>
      </c>
      <c r="B406" t="s">
        <v>208</v>
      </c>
      <c r="C406">
        <v>1</v>
      </c>
      <c r="D406" t="s">
        <v>84</v>
      </c>
      <c r="E406" s="1">
        <v>155762888</v>
      </c>
      <c r="H406" t="s">
        <v>16</v>
      </c>
      <c r="I406" t="s">
        <v>17</v>
      </c>
      <c r="J406" t="s">
        <v>18</v>
      </c>
      <c r="K406" t="s">
        <v>19</v>
      </c>
      <c r="L406" t="s">
        <v>207</v>
      </c>
      <c r="M406" t="str">
        <f>CONCATENATE(E406,"-G-P-W")</f>
        <v>155762888-G-P-W</v>
      </c>
      <c r="N406" t="str">
        <f>$I$2</f>
        <v>G - 1016 x 1525</v>
      </c>
      <c r="O406" t="str">
        <f>$C$3</f>
        <v>Photographic Paper</v>
      </c>
      <c r="P406" t="str">
        <f>$D$4</f>
        <v>White</v>
      </c>
      <c r="Q406">
        <f>$I$4</f>
        <v>3200</v>
      </c>
      <c r="R406">
        <f t="shared" ref="R406:R407" si="711">ROUND((2000*$N$2),0)</f>
        <v>2120</v>
      </c>
      <c r="S406">
        <f t="shared" ref="S406" si="712">ROUND((1535*$N$2),0)</f>
        <v>1627</v>
      </c>
      <c r="T406" t="s">
        <v>32</v>
      </c>
    </row>
    <row r="407" spans="1:20" x14ac:dyDescent="0.25">
      <c r="A407" t="s">
        <v>15</v>
      </c>
      <c r="B407" t="s">
        <v>208</v>
      </c>
      <c r="C407">
        <v>1</v>
      </c>
      <c r="D407" t="s">
        <v>84</v>
      </c>
      <c r="E407" s="1">
        <v>155762888</v>
      </c>
      <c r="H407" t="s">
        <v>16</v>
      </c>
      <c r="I407" t="s">
        <v>17</v>
      </c>
      <c r="J407" t="s">
        <v>18</v>
      </c>
      <c r="K407" t="s">
        <v>19</v>
      </c>
      <c r="L407" t="s">
        <v>207</v>
      </c>
      <c r="M407" t="str">
        <f>CONCATENATE(E407,"-G-C-W")</f>
        <v>155762888-G-C-W</v>
      </c>
      <c r="N407" t="str">
        <f>$I$2</f>
        <v>G - 1016 x 1525</v>
      </c>
      <c r="O407" t="str">
        <f>$C$15</f>
        <v>Canvas</v>
      </c>
      <c r="P407" t="str">
        <f>$D$16</f>
        <v xml:space="preserve">White </v>
      </c>
      <c r="Q407">
        <f>$I$16</f>
        <v>2915</v>
      </c>
      <c r="R407">
        <f t="shared" si="711"/>
        <v>2120</v>
      </c>
      <c r="S407">
        <f t="shared" ref="S407" si="713">ROUND((1250*$N$2),0)</f>
        <v>1325</v>
      </c>
      <c r="T407" t="s">
        <v>32</v>
      </c>
    </row>
    <row r="408" spans="1:20" x14ac:dyDescent="0.25">
      <c r="A408" t="s">
        <v>15</v>
      </c>
      <c r="B408" t="s">
        <v>208</v>
      </c>
      <c r="C408">
        <v>1</v>
      </c>
      <c r="D408" t="s">
        <v>85</v>
      </c>
      <c r="E408" s="1">
        <v>3438891</v>
      </c>
      <c r="H408" t="s">
        <v>16</v>
      </c>
      <c r="I408" t="s">
        <v>17</v>
      </c>
      <c r="J408" t="s">
        <v>18</v>
      </c>
      <c r="K408" t="s">
        <v>19</v>
      </c>
      <c r="L408" t="s">
        <v>207</v>
      </c>
      <c r="M408" t="str">
        <f>CONCATENATE(E408,"-C-P-N")</f>
        <v>3438891-C-P-N</v>
      </c>
      <c r="N408" t="str">
        <f>$E$2</f>
        <v>C - 406 x 508</v>
      </c>
      <c r="O408" t="str">
        <f>$C$3</f>
        <v>Photographic Paper</v>
      </c>
      <c r="P408" t="str">
        <f>$D$3</f>
        <v>None</v>
      </c>
      <c r="Q408">
        <f>$E$3</f>
        <v>553</v>
      </c>
      <c r="R408">
        <f t="shared" ref="R408" si="714">ROUND((360*$N$2),0)</f>
        <v>382</v>
      </c>
      <c r="S408">
        <f t="shared" ref="S408" si="715">ROUND((230*$N$2),0)</f>
        <v>244</v>
      </c>
      <c r="T408" t="s">
        <v>32</v>
      </c>
    </row>
    <row r="409" spans="1:20" x14ac:dyDescent="0.25">
      <c r="A409" t="s">
        <v>15</v>
      </c>
      <c r="B409" t="s">
        <v>208</v>
      </c>
      <c r="C409">
        <v>1</v>
      </c>
      <c r="D409" t="s">
        <v>85</v>
      </c>
      <c r="E409" s="1">
        <v>3438891</v>
      </c>
      <c r="H409" t="s">
        <v>16</v>
      </c>
      <c r="I409" t="s">
        <v>17</v>
      </c>
      <c r="J409" t="s">
        <v>18</v>
      </c>
      <c r="K409" t="s">
        <v>19</v>
      </c>
      <c r="L409" t="s">
        <v>207</v>
      </c>
      <c r="M409" t="str">
        <f>CONCATENATE(E409,"-C-P-W")</f>
        <v>3438891-C-P-W</v>
      </c>
      <c r="N409" t="str">
        <f>$E$2</f>
        <v>C - 406 x 508</v>
      </c>
      <c r="O409" t="str">
        <f>$C$3</f>
        <v>Photographic Paper</v>
      </c>
      <c r="P409" t="str">
        <f>$D$4</f>
        <v>White</v>
      </c>
      <c r="Q409">
        <f>$E$4</f>
        <v>1052</v>
      </c>
      <c r="R409">
        <f t="shared" ref="R409" si="716">ROUND((704*$N$2),0)</f>
        <v>746</v>
      </c>
      <c r="S409">
        <f t="shared" ref="S409" si="717">ROUND((440*$N$2),0)</f>
        <v>466</v>
      </c>
      <c r="T409" t="s">
        <v>32</v>
      </c>
    </row>
    <row r="410" spans="1:20" x14ac:dyDescent="0.25">
      <c r="A410" t="s">
        <v>15</v>
      </c>
      <c r="B410" t="s">
        <v>208</v>
      </c>
      <c r="C410">
        <v>1</v>
      </c>
      <c r="D410" t="s">
        <v>85</v>
      </c>
      <c r="E410" s="1">
        <v>3438891</v>
      </c>
      <c r="H410" t="s">
        <v>16</v>
      </c>
      <c r="I410" t="s">
        <v>17</v>
      </c>
      <c r="J410" t="s">
        <v>18</v>
      </c>
      <c r="K410" t="s">
        <v>19</v>
      </c>
      <c r="L410" t="s">
        <v>207</v>
      </c>
      <c r="M410" t="str">
        <f>CONCATENATE(E410,"-D-P-N")</f>
        <v>3438891-D-P-N</v>
      </c>
      <c r="N410" t="str">
        <f>$F$2</f>
        <v>D - 508 x 610</v>
      </c>
      <c r="O410" t="str">
        <f>$C$3</f>
        <v>Photographic Paper</v>
      </c>
      <c r="P410" t="str">
        <f>$D$3</f>
        <v>None</v>
      </c>
      <c r="Q410">
        <f>$F$3</f>
        <v>646</v>
      </c>
      <c r="R410">
        <f t="shared" ref="R410" si="718">ROUND((432*$N$2),0)</f>
        <v>458</v>
      </c>
      <c r="S410">
        <f t="shared" ref="S410" si="719">ROUND((270*$N$2),0)</f>
        <v>286</v>
      </c>
      <c r="T410" t="s">
        <v>32</v>
      </c>
    </row>
    <row r="411" spans="1:20" x14ac:dyDescent="0.25">
      <c r="A411" t="s">
        <v>15</v>
      </c>
      <c r="B411" t="s">
        <v>208</v>
      </c>
      <c r="C411">
        <v>1</v>
      </c>
      <c r="D411" t="s">
        <v>85</v>
      </c>
      <c r="E411" s="1">
        <v>3438891</v>
      </c>
      <c r="H411" t="s">
        <v>16</v>
      </c>
      <c r="I411" t="s">
        <v>17</v>
      </c>
      <c r="J411" t="s">
        <v>18</v>
      </c>
      <c r="K411" t="s">
        <v>19</v>
      </c>
      <c r="L411" t="s">
        <v>207</v>
      </c>
      <c r="M411" t="str">
        <f>CONCATENATE(E411,"-D-P-W")</f>
        <v>3438891-D-P-W</v>
      </c>
      <c r="N411" t="str">
        <f>$F$2</f>
        <v>D - 508 x 610</v>
      </c>
      <c r="O411" t="str">
        <f>$C$3</f>
        <v>Photographic Paper</v>
      </c>
      <c r="P411" t="str">
        <f>$D$4</f>
        <v>White</v>
      </c>
      <c r="Q411">
        <f>$F$4</f>
        <v>1313</v>
      </c>
      <c r="R411">
        <f t="shared" ref="R411" si="720">ROUND((880*$N$2),0)</f>
        <v>933</v>
      </c>
      <c r="S411">
        <f t="shared" ref="S411" si="721">ROUND((560*$N$2),0)</f>
        <v>594</v>
      </c>
      <c r="T411" t="s">
        <v>32</v>
      </c>
    </row>
    <row r="412" spans="1:20" x14ac:dyDescent="0.25">
      <c r="A412" t="s">
        <v>15</v>
      </c>
      <c r="B412" t="s">
        <v>208</v>
      </c>
      <c r="C412">
        <v>1</v>
      </c>
      <c r="D412" t="s">
        <v>85</v>
      </c>
      <c r="E412" s="1">
        <v>3438891</v>
      </c>
      <c r="H412" t="s">
        <v>16</v>
      </c>
      <c r="I412" t="s">
        <v>17</v>
      </c>
      <c r="J412" t="s">
        <v>18</v>
      </c>
      <c r="K412" t="s">
        <v>19</v>
      </c>
      <c r="L412" t="s">
        <v>207</v>
      </c>
      <c r="M412" t="str">
        <f>CONCATENATE(E412,"-E-P-N")</f>
        <v>3438891-E-P-N</v>
      </c>
      <c r="N412" t="str">
        <f>$G$2</f>
        <v>E - 508 x 762</v>
      </c>
      <c r="O412" t="str">
        <f>$C$3</f>
        <v>Photographic Paper</v>
      </c>
      <c r="P412" t="str">
        <f>$D$3</f>
        <v>None</v>
      </c>
      <c r="Q412">
        <f>$G$3</f>
        <v>825</v>
      </c>
      <c r="R412">
        <f t="shared" ref="R412" si="722">ROUND((552*$N$2),0)</f>
        <v>585</v>
      </c>
      <c r="S412">
        <f t="shared" ref="S412" si="723">ROUND((345*$N$2),0)</f>
        <v>366</v>
      </c>
      <c r="T412" t="s">
        <v>32</v>
      </c>
    </row>
    <row r="413" spans="1:20" x14ac:dyDescent="0.25">
      <c r="A413" t="s">
        <v>15</v>
      </c>
      <c r="B413" t="s">
        <v>208</v>
      </c>
      <c r="C413">
        <v>1</v>
      </c>
      <c r="D413" t="s">
        <v>85</v>
      </c>
      <c r="E413" s="1">
        <v>3438891</v>
      </c>
      <c r="H413" t="s">
        <v>16</v>
      </c>
      <c r="I413" t="s">
        <v>17</v>
      </c>
      <c r="J413" t="s">
        <v>18</v>
      </c>
      <c r="K413" t="s">
        <v>19</v>
      </c>
      <c r="L413" t="s">
        <v>207</v>
      </c>
      <c r="M413" t="str">
        <f>CONCATENATE(E413,"-E-C-N")</f>
        <v>3438891-E-C-N</v>
      </c>
      <c r="N413" t="str">
        <f>$G$2</f>
        <v>E - 508 x 762</v>
      </c>
      <c r="O413" t="str">
        <f>$C$15</f>
        <v>Canvas</v>
      </c>
      <c r="P413" t="str">
        <f>$D$15</f>
        <v>None</v>
      </c>
      <c r="Q413">
        <f>$G$15</f>
        <v>1324</v>
      </c>
      <c r="R413">
        <f t="shared" ref="R413" si="724">ROUND((832*$N$2),0)</f>
        <v>882</v>
      </c>
      <c r="S413">
        <f t="shared" ref="S413" si="725">ROUND((550*$N$2),0)</f>
        <v>583</v>
      </c>
      <c r="T413" t="s">
        <v>32</v>
      </c>
    </row>
    <row r="414" spans="1:20" x14ac:dyDescent="0.25">
      <c r="A414" t="s">
        <v>15</v>
      </c>
      <c r="B414" t="s">
        <v>208</v>
      </c>
      <c r="C414">
        <v>1</v>
      </c>
      <c r="D414" t="s">
        <v>85</v>
      </c>
      <c r="E414" s="1">
        <v>3438891</v>
      </c>
      <c r="H414" t="s">
        <v>16</v>
      </c>
      <c r="I414" t="s">
        <v>17</v>
      </c>
      <c r="J414" t="s">
        <v>18</v>
      </c>
      <c r="K414" t="s">
        <v>19</v>
      </c>
      <c r="L414" t="s">
        <v>207</v>
      </c>
      <c r="M414" t="str">
        <f>CONCATENATE(E414,"-E-P-W")</f>
        <v>3438891-E-P-W</v>
      </c>
      <c r="N414" t="str">
        <f>$G$2</f>
        <v>E - 508 x 762</v>
      </c>
      <c r="O414" t="str">
        <f>$C$3</f>
        <v>Photographic Paper</v>
      </c>
      <c r="P414" t="str">
        <f>$D$4</f>
        <v>White</v>
      </c>
      <c r="Q414">
        <f>$G$4</f>
        <v>1660</v>
      </c>
      <c r="R414">
        <f t="shared" ref="R414" si="726">ROUND((1112*$N$2),0)</f>
        <v>1179</v>
      </c>
      <c r="S414">
        <f t="shared" ref="S414" si="727">ROUND((760*$N$2),0)</f>
        <v>806</v>
      </c>
      <c r="T414" t="s">
        <v>32</v>
      </c>
    </row>
    <row r="415" spans="1:20" x14ac:dyDescent="0.25">
      <c r="A415" t="s">
        <v>15</v>
      </c>
      <c r="B415" t="s">
        <v>208</v>
      </c>
      <c r="C415">
        <v>1</v>
      </c>
      <c r="D415" t="s">
        <v>85</v>
      </c>
      <c r="E415" s="1">
        <v>3438891</v>
      </c>
      <c r="H415" t="s">
        <v>16</v>
      </c>
      <c r="I415" t="s">
        <v>17</v>
      </c>
      <c r="J415" t="s">
        <v>18</v>
      </c>
      <c r="K415" t="s">
        <v>19</v>
      </c>
      <c r="L415" t="s">
        <v>207</v>
      </c>
      <c r="M415" t="str">
        <f>CONCATENATE(E415,"-E-C-W")</f>
        <v>3438891-E-C-W</v>
      </c>
      <c r="N415" t="str">
        <f>$G$2</f>
        <v>E - 508 x 762</v>
      </c>
      <c r="O415" t="str">
        <f>$C$15</f>
        <v>Canvas</v>
      </c>
      <c r="P415" t="str">
        <f>$D$16</f>
        <v xml:space="preserve">White </v>
      </c>
      <c r="Q415">
        <f>$G$16</f>
        <v>1964</v>
      </c>
      <c r="R415" s="2">
        <f t="shared" ref="R415" si="728">ROUND((1320*$N$2),0)</f>
        <v>1399</v>
      </c>
      <c r="S415">
        <f t="shared" ref="S415" si="729">ROUND((825*$N$2),0)</f>
        <v>875</v>
      </c>
      <c r="T415" t="s">
        <v>32</v>
      </c>
    </row>
    <row r="416" spans="1:20" x14ac:dyDescent="0.25">
      <c r="A416" t="s">
        <v>15</v>
      </c>
      <c r="B416" t="s">
        <v>208</v>
      </c>
      <c r="C416">
        <v>1</v>
      </c>
      <c r="D416" t="s">
        <v>85</v>
      </c>
      <c r="E416" s="1">
        <v>3438891</v>
      </c>
      <c r="H416" t="s">
        <v>16</v>
      </c>
      <c r="I416" t="s">
        <v>17</v>
      </c>
      <c r="J416" t="s">
        <v>18</v>
      </c>
      <c r="K416" t="s">
        <v>19</v>
      </c>
      <c r="L416" t="s">
        <v>207</v>
      </c>
      <c r="M416" t="str">
        <f>CONCATENATE(E416,"-F-P-N")</f>
        <v>3438891-F-P-N</v>
      </c>
      <c r="N416" t="str">
        <f>$H$2</f>
        <v>F - 762 x 1016</v>
      </c>
      <c r="O416" t="str">
        <f>$C$3</f>
        <v>Photographic Paper</v>
      </c>
      <c r="P416" t="str">
        <f>$D$3</f>
        <v>None</v>
      </c>
      <c r="Q416">
        <f>$H$3</f>
        <v>1410</v>
      </c>
      <c r="R416">
        <f t="shared" ref="R416" si="730">ROUND((944*$N$2),0)</f>
        <v>1001</v>
      </c>
      <c r="S416">
        <f t="shared" ref="S416" si="731">ROUND((590*$N$2),0)</f>
        <v>625</v>
      </c>
      <c r="T416" t="s">
        <v>32</v>
      </c>
    </row>
    <row r="417" spans="1:20" x14ac:dyDescent="0.25">
      <c r="A417" t="s">
        <v>15</v>
      </c>
      <c r="B417" t="s">
        <v>208</v>
      </c>
      <c r="C417">
        <v>1</v>
      </c>
      <c r="D417" t="s">
        <v>85</v>
      </c>
      <c r="E417" s="1">
        <v>3438891</v>
      </c>
      <c r="H417" t="s">
        <v>16</v>
      </c>
      <c r="I417" t="s">
        <v>17</v>
      </c>
      <c r="J417" t="s">
        <v>18</v>
      </c>
      <c r="K417" t="s">
        <v>19</v>
      </c>
      <c r="L417" t="s">
        <v>207</v>
      </c>
      <c r="M417" t="str">
        <f>CONCATENATE(E417,"-F-C-N")</f>
        <v>3438891-F-C-N</v>
      </c>
      <c r="N417" t="str">
        <f>$H$2</f>
        <v>F - 762 x 1016</v>
      </c>
      <c r="O417" t="str">
        <f>$C$15</f>
        <v>Canvas</v>
      </c>
      <c r="P417" t="str">
        <f>$D$15</f>
        <v>None</v>
      </c>
      <c r="Q417">
        <f>$H$15</f>
        <v>1865.6000000000001</v>
      </c>
      <c r="R417">
        <f t="shared" ref="R417" si="732">ROUND((1200*$N$2),0)</f>
        <v>1272</v>
      </c>
      <c r="S417">
        <f t="shared" ref="S417" si="733">ROUND((800*$N$2),0)</f>
        <v>848</v>
      </c>
      <c r="T417" t="s">
        <v>32</v>
      </c>
    </row>
    <row r="418" spans="1:20" x14ac:dyDescent="0.25">
      <c r="A418" t="s">
        <v>15</v>
      </c>
      <c r="B418" t="s">
        <v>208</v>
      </c>
      <c r="C418">
        <v>1</v>
      </c>
      <c r="D418" t="s">
        <v>85</v>
      </c>
      <c r="E418" s="1">
        <v>3438891</v>
      </c>
      <c r="H418" t="s">
        <v>16</v>
      </c>
      <c r="I418" t="s">
        <v>17</v>
      </c>
      <c r="J418" t="s">
        <v>18</v>
      </c>
      <c r="K418" t="s">
        <v>19</v>
      </c>
      <c r="L418" t="s">
        <v>207</v>
      </c>
      <c r="M418" t="str">
        <f>CONCATENATE(E418,"-F-P-W")</f>
        <v>3438891-F-P-W</v>
      </c>
      <c r="N418" t="str">
        <f>$H$2</f>
        <v>F - 762 x 1016</v>
      </c>
      <c r="O418" t="str">
        <f>$C$3</f>
        <v>Photographic Paper</v>
      </c>
      <c r="P418" t="str">
        <f>$D$4</f>
        <v>White</v>
      </c>
      <c r="Q418">
        <f>$H$4</f>
        <v>2387</v>
      </c>
      <c r="R418">
        <f t="shared" ref="R418" si="734">ROUND((1510*$N$2),0)</f>
        <v>1601</v>
      </c>
      <c r="S418">
        <f t="shared" ref="S418" si="735">ROUND((1150*$N$2),0)</f>
        <v>1219</v>
      </c>
      <c r="T418" t="s">
        <v>32</v>
      </c>
    </row>
    <row r="419" spans="1:20" x14ac:dyDescent="0.25">
      <c r="A419" t="s">
        <v>15</v>
      </c>
      <c r="B419" t="s">
        <v>208</v>
      </c>
      <c r="C419">
        <v>1</v>
      </c>
      <c r="D419" t="s">
        <v>85</v>
      </c>
      <c r="E419" s="1">
        <v>3438891</v>
      </c>
      <c r="H419" t="s">
        <v>16</v>
      </c>
      <c r="I419" t="s">
        <v>17</v>
      </c>
      <c r="J419" t="s">
        <v>18</v>
      </c>
      <c r="K419" t="s">
        <v>19</v>
      </c>
      <c r="L419" t="s">
        <v>207</v>
      </c>
      <c r="M419" t="str">
        <f>CONCATENATE(E419,"-F-C-W")</f>
        <v>3438891-F-C-W</v>
      </c>
      <c r="N419" t="str">
        <f>$H$2</f>
        <v>F - 762 x 1016</v>
      </c>
      <c r="O419" t="str">
        <f>$C$15</f>
        <v>Canvas</v>
      </c>
      <c r="P419" t="str">
        <f>$D$16</f>
        <v xml:space="preserve">White </v>
      </c>
      <c r="Q419">
        <f>$H$16</f>
        <v>2565.2000000000003</v>
      </c>
      <c r="R419">
        <f t="shared" ref="R419" si="736">ROUND((1760*$N$2),0)</f>
        <v>1866</v>
      </c>
      <c r="S419">
        <f t="shared" ref="S419" si="737">ROUND((1100*$N$2),0)</f>
        <v>1166</v>
      </c>
      <c r="T419" t="s">
        <v>32</v>
      </c>
    </row>
    <row r="420" spans="1:20" x14ac:dyDescent="0.25">
      <c r="A420" t="s">
        <v>15</v>
      </c>
      <c r="B420" t="s">
        <v>208</v>
      </c>
      <c r="C420">
        <v>1</v>
      </c>
      <c r="D420" t="s">
        <v>85</v>
      </c>
      <c r="E420" s="1">
        <v>3438891</v>
      </c>
      <c r="H420" t="s">
        <v>16</v>
      </c>
      <c r="I420" t="s">
        <v>17</v>
      </c>
      <c r="J420" t="s">
        <v>18</v>
      </c>
      <c r="K420" t="s">
        <v>19</v>
      </c>
      <c r="L420" t="s">
        <v>207</v>
      </c>
      <c r="M420" t="str">
        <f>CONCATENATE(E420,"-G-P-N")</f>
        <v>3438891-G-P-N</v>
      </c>
      <c r="N420" t="str">
        <f>$I$2</f>
        <v>G - 1016 x 1525</v>
      </c>
      <c r="O420" t="str">
        <f>$C$3</f>
        <v>Photographic Paper</v>
      </c>
      <c r="P420" t="str">
        <f>$D$3</f>
        <v>None</v>
      </c>
      <c r="Q420">
        <f>$I$3</f>
        <v>1763</v>
      </c>
      <c r="R420">
        <f t="shared" ref="R420" si="738">ROUND((1180*$N$2),0)</f>
        <v>1251</v>
      </c>
      <c r="S420">
        <f t="shared" ref="S420" si="739">ROUND((735*$N$2),0)</f>
        <v>779</v>
      </c>
      <c r="T420" t="s">
        <v>32</v>
      </c>
    </row>
    <row r="421" spans="1:20" x14ac:dyDescent="0.25">
      <c r="A421" t="s">
        <v>15</v>
      </c>
      <c r="B421" t="s">
        <v>208</v>
      </c>
      <c r="C421">
        <v>1</v>
      </c>
      <c r="D421" t="s">
        <v>85</v>
      </c>
      <c r="E421" s="1">
        <v>3438891</v>
      </c>
      <c r="H421" t="s">
        <v>16</v>
      </c>
      <c r="I421" t="s">
        <v>17</v>
      </c>
      <c r="J421" t="s">
        <v>18</v>
      </c>
      <c r="K421" t="s">
        <v>19</v>
      </c>
      <c r="L421" t="s">
        <v>207</v>
      </c>
      <c r="M421" t="str">
        <f>CONCATENATE(E421,"-G-C-N")</f>
        <v>3438891-G-C-N</v>
      </c>
      <c r="N421" t="str">
        <f>$I$2</f>
        <v>G - 1016 x 1525</v>
      </c>
      <c r="O421" t="str">
        <f>$C$15</f>
        <v>Canvas</v>
      </c>
      <c r="P421" t="str">
        <f>$D$15</f>
        <v>None</v>
      </c>
      <c r="Q421">
        <f>$I$15</f>
        <v>1982.2</v>
      </c>
      <c r="R421">
        <f t="shared" ref="R421" si="740">ROUND((1275*$N$2),0)</f>
        <v>1352</v>
      </c>
      <c r="S421">
        <f t="shared" ref="S421" si="741">ROUND((850*$N$2),0)</f>
        <v>901</v>
      </c>
      <c r="T421" t="s">
        <v>32</v>
      </c>
    </row>
    <row r="422" spans="1:20" x14ac:dyDescent="0.25">
      <c r="A422" t="s">
        <v>15</v>
      </c>
      <c r="B422" t="s">
        <v>208</v>
      </c>
      <c r="C422">
        <v>1</v>
      </c>
      <c r="D422" t="s">
        <v>85</v>
      </c>
      <c r="E422" s="1">
        <v>3438891</v>
      </c>
      <c r="H422" t="s">
        <v>16</v>
      </c>
      <c r="I422" t="s">
        <v>17</v>
      </c>
      <c r="J422" t="s">
        <v>18</v>
      </c>
      <c r="K422" t="s">
        <v>19</v>
      </c>
      <c r="L422" t="s">
        <v>207</v>
      </c>
      <c r="M422" t="str">
        <f>CONCATENATE(E422,"-G-P-W")</f>
        <v>3438891-G-P-W</v>
      </c>
      <c r="N422" t="str">
        <f>$I$2</f>
        <v>G - 1016 x 1525</v>
      </c>
      <c r="O422" t="str">
        <f>$C$3</f>
        <v>Photographic Paper</v>
      </c>
      <c r="P422" t="str">
        <f>$D$4</f>
        <v>White</v>
      </c>
      <c r="Q422">
        <f>$I$4</f>
        <v>3200</v>
      </c>
      <c r="R422">
        <f t="shared" ref="R422:R423" si="742">ROUND((2000*$N$2),0)</f>
        <v>2120</v>
      </c>
      <c r="S422">
        <f t="shared" ref="S422" si="743">ROUND((1535*$N$2),0)</f>
        <v>1627</v>
      </c>
      <c r="T422" t="s">
        <v>32</v>
      </c>
    </row>
    <row r="423" spans="1:20" x14ac:dyDescent="0.25">
      <c r="A423" t="s">
        <v>15</v>
      </c>
      <c r="B423" t="s">
        <v>208</v>
      </c>
      <c r="C423">
        <v>1</v>
      </c>
      <c r="D423" t="s">
        <v>85</v>
      </c>
      <c r="E423" s="1">
        <v>3438891</v>
      </c>
      <c r="H423" t="s">
        <v>16</v>
      </c>
      <c r="I423" t="s">
        <v>17</v>
      </c>
      <c r="J423" t="s">
        <v>18</v>
      </c>
      <c r="K423" t="s">
        <v>19</v>
      </c>
      <c r="L423" t="s">
        <v>207</v>
      </c>
      <c r="M423" t="str">
        <f>CONCATENATE(E423,"-G-C-W")</f>
        <v>3438891-G-C-W</v>
      </c>
      <c r="N423" t="str">
        <f>$I$2</f>
        <v>G - 1016 x 1525</v>
      </c>
      <c r="O423" t="str">
        <f>$C$15</f>
        <v>Canvas</v>
      </c>
      <c r="P423" t="str">
        <f>$D$16</f>
        <v xml:space="preserve">White </v>
      </c>
      <c r="Q423">
        <f>$I$16</f>
        <v>2915</v>
      </c>
      <c r="R423">
        <f t="shared" si="742"/>
        <v>2120</v>
      </c>
      <c r="S423">
        <f t="shared" ref="S423" si="744">ROUND((1250*$N$2),0)</f>
        <v>1325</v>
      </c>
      <c r="T423" t="s">
        <v>32</v>
      </c>
    </row>
    <row r="424" spans="1:20" x14ac:dyDescent="0.25">
      <c r="A424" t="s">
        <v>15</v>
      </c>
      <c r="B424" t="s">
        <v>208</v>
      </c>
      <c r="C424">
        <v>1</v>
      </c>
      <c r="D424" t="s">
        <v>86</v>
      </c>
      <c r="E424" s="1" t="s">
        <v>87</v>
      </c>
      <c r="H424" t="s">
        <v>16</v>
      </c>
      <c r="I424" t="s">
        <v>17</v>
      </c>
      <c r="J424" t="s">
        <v>18</v>
      </c>
      <c r="K424" t="s">
        <v>19</v>
      </c>
      <c r="L424" t="s">
        <v>207</v>
      </c>
      <c r="M424" t="str">
        <f>CONCATENATE(E424,"-C-P-N")</f>
        <v>2716596_8-C-P-N</v>
      </c>
      <c r="N424" t="str">
        <f>$E$2</f>
        <v>C - 406 x 508</v>
      </c>
      <c r="O424" t="str">
        <f>$C$3</f>
        <v>Photographic Paper</v>
      </c>
      <c r="P424" t="str">
        <f>$D$3</f>
        <v>None</v>
      </c>
      <c r="Q424">
        <f>$E$3</f>
        <v>553</v>
      </c>
      <c r="R424">
        <f t="shared" ref="R424" si="745">ROUND((360*$N$2),0)</f>
        <v>382</v>
      </c>
      <c r="S424">
        <f t="shared" ref="S424" si="746">ROUND((230*$N$2),0)</f>
        <v>244</v>
      </c>
      <c r="T424" t="s">
        <v>32</v>
      </c>
    </row>
    <row r="425" spans="1:20" x14ac:dyDescent="0.25">
      <c r="A425" t="s">
        <v>15</v>
      </c>
      <c r="B425" t="s">
        <v>208</v>
      </c>
      <c r="C425">
        <v>1</v>
      </c>
      <c r="D425" t="s">
        <v>86</v>
      </c>
      <c r="E425" s="1" t="s">
        <v>87</v>
      </c>
      <c r="H425" t="s">
        <v>16</v>
      </c>
      <c r="I425" t="s">
        <v>17</v>
      </c>
      <c r="J425" t="s">
        <v>18</v>
      </c>
      <c r="K425" t="s">
        <v>19</v>
      </c>
      <c r="L425" t="s">
        <v>207</v>
      </c>
      <c r="M425" t="str">
        <f>CONCATENATE(E425,"-C-P-W")</f>
        <v>2716596_8-C-P-W</v>
      </c>
      <c r="N425" t="str">
        <f>$E$2</f>
        <v>C - 406 x 508</v>
      </c>
      <c r="O425" t="str">
        <f>$C$3</f>
        <v>Photographic Paper</v>
      </c>
      <c r="P425" t="str">
        <f>$D$4</f>
        <v>White</v>
      </c>
      <c r="Q425">
        <f>$E$4</f>
        <v>1052</v>
      </c>
      <c r="R425">
        <f t="shared" ref="R425" si="747">ROUND((704*$N$2),0)</f>
        <v>746</v>
      </c>
      <c r="S425">
        <f t="shared" ref="S425" si="748">ROUND((440*$N$2),0)</f>
        <v>466</v>
      </c>
      <c r="T425" t="s">
        <v>32</v>
      </c>
    </row>
    <row r="426" spans="1:20" x14ac:dyDescent="0.25">
      <c r="A426" t="s">
        <v>15</v>
      </c>
      <c r="B426" t="s">
        <v>208</v>
      </c>
      <c r="C426">
        <v>1</v>
      </c>
      <c r="D426" t="s">
        <v>86</v>
      </c>
      <c r="E426" s="1" t="s">
        <v>87</v>
      </c>
      <c r="H426" t="s">
        <v>16</v>
      </c>
      <c r="I426" t="s">
        <v>17</v>
      </c>
      <c r="J426" t="s">
        <v>18</v>
      </c>
      <c r="K426" t="s">
        <v>19</v>
      </c>
      <c r="L426" t="s">
        <v>207</v>
      </c>
      <c r="M426" t="str">
        <f>CONCATENATE(E426,"-D-P-N")</f>
        <v>2716596_8-D-P-N</v>
      </c>
      <c r="N426" t="str">
        <f>$F$2</f>
        <v>D - 508 x 610</v>
      </c>
      <c r="O426" t="str">
        <f>$C$3</f>
        <v>Photographic Paper</v>
      </c>
      <c r="P426" t="str">
        <f>$D$3</f>
        <v>None</v>
      </c>
      <c r="Q426">
        <f>$F$3</f>
        <v>646</v>
      </c>
      <c r="R426">
        <f t="shared" ref="R426" si="749">ROUND((432*$N$2),0)</f>
        <v>458</v>
      </c>
      <c r="S426">
        <f t="shared" ref="S426" si="750">ROUND((270*$N$2),0)</f>
        <v>286</v>
      </c>
      <c r="T426" t="s">
        <v>32</v>
      </c>
    </row>
    <row r="427" spans="1:20" x14ac:dyDescent="0.25">
      <c r="A427" t="s">
        <v>15</v>
      </c>
      <c r="B427" t="s">
        <v>208</v>
      </c>
      <c r="C427">
        <v>1</v>
      </c>
      <c r="D427" t="s">
        <v>86</v>
      </c>
      <c r="E427" s="1" t="s">
        <v>87</v>
      </c>
      <c r="H427" t="s">
        <v>16</v>
      </c>
      <c r="I427" t="s">
        <v>17</v>
      </c>
      <c r="J427" t="s">
        <v>18</v>
      </c>
      <c r="K427" t="s">
        <v>19</v>
      </c>
      <c r="L427" t="s">
        <v>207</v>
      </c>
      <c r="M427" t="str">
        <f>CONCATENATE(E427,"-D-P-W")</f>
        <v>2716596_8-D-P-W</v>
      </c>
      <c r="N427" t="str">
        <f>$F$2</f>
        <v>D - 508 x 610</v>
      </c>
      <c r="O427" t="str">
        <f>$C$3</f>
        <v>Photographic Paper</v>
      </c>
      <c r="P427" t="str">
        <f>$D$4</f>
        <v>White</v>
      </c>
      <c r="Q427">
        <f>$F$4</f>
        <v>1313</v>
      </c>
      <c r="R427">
        <f t="shared" ref="R427" si="751">ROUND((880*$N$2),0)</f>
        <v>933</v>
      </c>
      <c r="S427">
        <f t="shared" ref="S427" si="752">ROUND((560*$N$2),0)</f>
        <v>594</v>
      </c>
      <c r="T427" t="s">
        <v>32</v>
      </c>
    </row>
    <row r="428" spans="1:20" x14ac:dyDescent="0.25">
      <c r="A428" t="s">
        <v>15</v>
      </c>
      <c r="B428" t="s">
        <v>208</v>
      </c>
      <c r="C428">
        <v>1</v>
      </c>
      <c r="D428" t="s">
        <v>86</v>
      </c>
      <c r="E428" s="1" t="s">
        <v>87</v>
      </c>
      <c r="H428" t="s">
        <v>16</v>
      </c>
      <c r="I428" t="s">
        <v>17</v>
      </c>
      <c r="J428" t="s">
        <v>18</v>
      </c>
      <c r="K428" t="s">
        <v>19</v>
      </c>
      <c r="L428" t="s">
        <v>207</v>
      </c>
      <c r="M428" t="str">
        <f>CONCATENATE(E428,"-E-P-N")</f>
        <v>2716596_8-E-P-N</v>
      </c>
      <c r="N428" t="str">
        <f>$G$2</f>
        <v>E - 508 x 762</v>
      </c>
      <c r="O428" t="str">
        <f>$C$3</f>
        <v>Photographic Paper</v>
      </c>
      <c r="P428" t="str">
        <f>$D$3</f>
        <v>None</v>
      </c>
      <c r="Q428">
        <f>$G$3</f>
        <v>825</v>
      </c>
      <c r="R428">
        <f t="shared" ref="R428" si="753">ROUND((552*$N$2),0)</f>
        <v>585</v>
      </c>
      <c r="S428">
        <f t="shared" ref="S428" si="754">ROUND((345*$N$2),0)</f>
        <v>366</v>
      </c>
      <c r="T428" t="s">
        <v>32</v>
      </c>
    </row>
    <row r="429" spans="1:20" x14ac:dyDescent="0.25">
      <c r="A429" t="s">
        <v>15</v>
      </c>
      <c r="B429" t="s">
        <v>208</v>
      </c>
      <c r="C429">
        <v>1</v>
      </c>
      <c r="D429" t="s">
        <v>86</v>
      </c>
      <c r="E429" s="1" t="s">
        <v>87</v>
      </c>
      <c r="H429" t="s">
        <v>16</v>
      </c>
      <c r="I429" t="s">
        <v>17</v>
      </c>
      <c r="J429" t="s">
        <v>18</v>
      </c>
      <c r="K429" t="s">
        <v>19</v>
      </c>
      <c r="L429" t="s">
        <v>207</v>
      </c>
      <c r="M429" t="str">
        <f>CONCATENATE(E429,"-E-C-N")</f>
        <v>2716596_8-E-C-N</v>
      </c>
      <c r="N429" t="str">
        <f>$G$2</f>
        <v>E - 508 x 762</v>
      </c>
      <c r="O429" t="str">
        <f>$C$15</f>
        <v>Canvas</v>
      </c>
      <c r="P429" t="str">
        <f>$D$15</f>
        <v>None</v>
      </c>
      <c r="Q429">
        <f>$G$15</f>
        <v>1324</v>
      </c>
      <c r="R429">
        <f t="shared" ref="R429" si="755">ROUND((832*$N$2),0)</f>
        <v>882</v>
      </c>
      <c r="S429">
        <f t="shared" ref="S429" si="756">ROUND((550*$N$2),0)</f>
        <v>583</v>
      </c>
      <c r="T429" t="s">
        <v>32</v>
      </c>
    </row>
    <row r="430" spans="1:20" x14ac:dyDescent="0.25">
      <c r="A430" t="s">
        <v>15</v>
      </c>
      <c r="B430" t="s">
        <v>208</v>
      </c>
      <c r="C430">
        <v>1</v>
      </c>
      <c r="D430" t="s">
        <v>86</v>
      </c>
      <c r="E430" s="1" t="s">
        <v>87</v>
      </c>
      <c r="H430" t="s">
        <v>16</v>
      </c>
      <c r="I430" t="s">
        <v>17</v>
      </c>
      <c r="J430" t="s">
        <v>18</v>
      </c>
      <c r="K430" t="s">
        <v>19</v>
      </c>
      <c r="L430" t="s">
        <v>207</v>
      </c>
      <c r="M430" t="str">
        <f>CONCATENATE(E430,"-E-P-W")</f>
        <v>2716596_8-E-P-W</v>
      </c>
      <c r="N430" t="str">
        <f>$G$2</f>
        <v>E - 508 x 762</v>
      </c>
      <c r="O430" t="str">
        <f>$C$3</f>
        <v>Photographic Paper</v>
      </c>
      <c r="P430" t="str">
        <f>$D$4</f>
        <v>White</v>
      </c>
      <c r="Q430">
        <f>$G$4</f>
        <v>1660</v>
      </c>
      <c r="R430">
        <f t="shared" ref="R430" si="757">ROUND((1112*$N$2),0)</f>
        <v>1179</v>
      </c>
      <c r="S430">
        <f t="shared" ref="S430" si="758">ROUND((760*$N$2),0)</f>
        <v>806</v>
      </c>
      <c r="T430" t="s">
        <v>32</v>
      </c>
    </row>
    <row r="431" spans="1:20" x14ac:dyDescent="0.25">
      <c r="A431" t="s">
        <v>15</v>
      </c>
      <c r="B431" t="s">
        <v>208</v>
      </c>
      <c r="C431">
        <v>1</v>
      </c>
      <c r="D431" t="s">
        <v>86</v>
      </c>
      <c r="E431" s="1" t="s">
        <v>87</v>
      </c>
      <c r="H431" t="s">
        <v>16</v>
      </c>
      <c r="I431" t="s">
        <v>17</v>
      </c>
      <c r="J431" t="s">
        <v>18</v>
      </c>
      <c r="K431" t="s">
        <v>19</v>
      </c>
      <c r="L431" t="s">
        <v>207</v>
      </c>
      <c r="M431" t="str">
        <f>CONCATENATE(E431,"-E-C-W")</f>
        <v>2716596_8-E-C-W</v>
      </c>
      <c r="N431" t="str">
        <f>$G$2</f>
        <v>E - 508 x 762</v>
      </c>
      <c r="O431" t="str">
        <f>$C$15</f>
        <v>Canvas</v>
      </c>
      <c r="P431" t="str">
        <f>$D$16</f>
        <v xml:space="preserve">White </v>
      </c>
      <c r="Q431">
        <f>$G$16</f>
        <v>1964</v>
      </c>
      <c r="R431" s="2">
        <f t="shared" ref="R431" si="759">ROUND((1320*$N$2),0)</f>
        <v>1399</v>
      </c>
      <c r="S431">
        <f t="shared" ref="S431" si="760">ROUND((825*$N$2),0)</f>
        <v>875</v>
      </c>
      <c r="T431" t="s">
        <v>32</v>
      </c>
    </row>
    <row r="432" spans="1:20" x14ac:dyDescent="0.25">
      <c r="A432" t="s">
        <v>15</v>
      </c>
      <c r="B432" t="s">
        <v>208</v>
      </c>
      <c r="C432">
        <v>1</v>
      </c>
      <c r="D432" t="s">
        <v>86</v>
      </c>
      <c r="E432" s="1" t="s">
        <v>87</v>
      </c>
      <c r="H432" t="s">
        <v>16</v>
      </c>
      <c r="I432" t="s">
        <v>17</v>
      </c>
      <c r="J432" t="s">
        <v>18</v>
      </c>
      <c r="K432" t="s">
        <v>19</v>
      </c>
      <c r="L432" t="s">
        <v>207</v>
      </c>
      <c r="M432" t="str">
        <f>CONCATENATE(E432,"-F-P-N")</f>
        <v>2716596_8-F-P-N</v>
      </c>
      <c r="N432" t="str">
        <f>$H$2</f>
        <v>F - 762 x 1016</v>
      </c>
      <c r="O432" t="str">
        <f>$C$3</f>
        <v>Photographic Paper</v>
      </c>
      <c r="P432" t="str">
        <f>$D$3</f>
        <v>None</v>
      </c>
      <c r="Q432">
        <f>$H$3</f>
        <v>1410</v>
      </c>
      <c r="R432">
        <f t="shared" ref="R432" si="761">ROUND((944*$N$2),0)</f>
        <v>1001</v>
      </c>
      <c r="S432">
        <f t="shared" ref="S432" si="762">ROUND((590*$N$2),0)</f>
        <v>625</v>
      </c>
      <c r="T432" t="s">
        <v>32</v>
      </c>
    </row>
    <row r="433" spans="1:20" x14ac:dyDescent="0.25">
      <c r="A433" t="s">
        <v>15</v>
      </c>
      <c r="B433" t="s">
        <v>208</v>
      </c>
      <c r="C433">
        <v>1</v>
      </c>
      <c r="D433" t="s">
        <v>86</v>
      </c>
      <c r="E433" s="1" t="s">
        <v>87</v>
      </c>
      <c r="H433" t="s">
        <v>16</v>
      </c>
      <c r="I433" t="s">
        <v>17</v>
      </c>
      <c r="J433" t="s">
        <v>18</v>
      </c>
      <c r="K433" t="s">
        <v>19</v>
      </c>
      <c r="L433" t="s">
        <v>207</v>
      </c>
      <c r="M433" t="str">
        <f>CONCATENATE(E433,"-F-C-N")</f>
        <v>2716596_8-F-C-N</v>
      </c>
      <c r="N433" t="str">
        <f>$H$2</f>
        <v>F - 762 x 1016</v>
      </c>
      <c r="O433" t="str">
        <f>$C$15</f>
        <v>Canvas</v>
      </c>
      <c r="P433" t="str">
        <f>$D$15</f>
        <v>None</v>
      </c>
      <c r="Q433">
        <f>$H$15</f>
        <v>1865.6000000000001</v>
      </c>
      <c r="R433">
        <f t="shared" ref="R433" si="763">ROUND((1200*$N$2),0)</f>
        <v>1272</v>
      </c>
      <c r="S433">
        <f t="shared" ref="S433" si="764">ROUND((800*$N$2),0)</f>
        <v>848</v>
      </c>
      <c r="T433" t="s">
        <v>32</v>
      </c>
    </row>
    <row r="434" spans="1:20" x14ac:dyDescent="0.25">
      <c r="A434" t="s">
        <v>15</v>
      </c>
      <c r="B434" t="s">
        <v>208</v>
      </c>
      <c r="C434">
        <v>1</v>
      </c>
      <c r="D434" t="s">
        <v>86</v>
      </c>
      <c r="E434" s="1" t="s">
        <v>87</v>
      </c>
      <c r="H434" t="s">
        <v>16</v>
      </c>
      <c r="I434" t="s">
        <v>17</v>
      </c>
      <c r="J434" t="s">
        <v>18</v>
      </c>
      <c r="K434" t="s">
        <v>19</v>
      </c>
      <c r="L434" t="s">
        <v>207</v>
      </c>
      <c r="M434" t="str">
        <f>CONCATENATE(E434,"-F-P-W")</f>
        <v>2716596_8-F-P-W</v>
      </c>
      <c r="N434" t="str">
        <f>$H$2</f>
        <v>F - 762 x 1016</v>
      </c>
      <c r="O434" t="str">
        <f>$C$3</f>
        <v>Photographic Paper</v>
      </c>
      <c r="P434" t="str">
        <f>$D$4</f>
        <v>White</v>
      </c>
      <c r="Q434">
        <f>$H$4</f>
        <v>2387</v>
      </c>
      <c r="R434">
        <f t="shared" ref="R434" si="765">ROUND((1510*$N$2),0)</f>
        <v>1601</v>
      </c>
      <c r="S434">
        <f t="shared" ref="S434" si="766">ROUND((1150*$N$2),0)</f>
        <v>1219</v>
      </c>
      <c r="T434" t="s">
        <v>32</v>
      </c>
    </row>
    <row r="435" spans="1:20" x14ac:dyDescent="0.25">
      <c r="A435" t="s">
        <v>15</v>
      </c>
      <c r="B435" t="s">
        <v>208</v>
      </c>
      <c r="C435">
        <v>1</v>
      </c>
      <c r="D435" t="s">
        <v>86</v>
      </c>
      <c r="E435" s="1" t="s">
        <v>87</v>
      </c>
      <c r="H435" t="s">
        <v>16</v>
      </c>
      <c r="I435" t="s">
        <v>17</v>
      </c>
      <c r="J435" t="s">
        <v>18</v>
      </c>
      <c r="K435" t="s">
        <v>19</v>
      </c>
      <c r="L435" t="s">
        <v>207</v>
      </c>
      <c r="M435" t="str">
        <f>CONCATENATE(E435,"-F-C-W")</f>
        <v>2716596_8-F-C-W</v>
      </c>
      <c r="N435" t="str">
        <f>$H$2</f>
        <v>F - 762 x 1016</v>
      </c>
      <c r="O435" t="str">
        <f>$C$15</f>
        <v>Canvas</v>
      </c>
      <c r="P435" t="str">
        <f>$D$16</f>
        <v xml:space="preserve">White </v>
      </c>
      <c r="Q435">
        <f>$H$16</f>
        <v>2565.2000000000003</v>
      </c>
      <c r="R435">
        <f t="shared" ref="R435" si="767">ROUND((1760*$N$2),0)</f>
        <v>1866</v>
      </c>
      <c r="S435">
        <f t="shared" ref="S435" si="768">ROUND((1100*$N$2),0)</f>
        <v>1166</v>
      </c>
      <c r="T435" t="s">
        <v>32</v>
      </c>
    </row>
    <row r="436" spans="1:20" x14ac:dyDescent="0.25">
      <c r="A436" t="s">
        <v>15</v>
      </c>
      <c r="B436" t="s">
        <v>208</v>
      </c>
      <c r="C436">
        <v>1</v>
      </c>
      <c r="D436" t="s">
        <v>86</v>
      </c>
      <c r="E436" s="1" t="s">
        <v>87</v>
      </c>
      <c r="H436" t="s">
        <v>16</v>
      </c>
      <c r="I436" t="s">
        <v>17</v>
      </c>
      <c r="J436" t="s">
        <v>18</v>
      </c>
      <c r="K436" t="s">
        <v>19</v>
      </c>
      <c r="L436" t="s">
        <v>207</v>
      </c>
      <c r="M436" t="str">
        <f>CONCATENATE(E436,"-G-P-N")</f>
        <v>2716596_8-G-P-N</v>
      </c>
      <c r="N436" t="str">
        <f>$I$2</f>
        <v>G - 1016 x 1525</v>
      </c>
      <c r="O436" t="str">
        <f>$C$3</f>
        <v>Photographic Paper</v>
      </c>
      <c r="P436" t="str">
        <f>$D$3</f>
        <v>None</v>
      </c>
      <c r="Q436">
        <f>$I$3</f>
        <v>1763</v>
      </c>
      <c r="R436">
        <f t="shared" ref="R436" si="769">ROUND((1180*$N$2),0)</f>
        <v>1251</v>
      </c>
      <c r="S436">
        <f t="shared" ref="S436" si="770">ROUND((735*$N$2),0)</f>
        <v>779</v>
      </c>
      <c r="T436" t="s">
        <v>32</v>
      </c>
    </row>
    <row r="437" spans="1:20" x14ac:dyDescent="0.25">
      <c r="A437" t="s">
        <v>15</v>
      </c>
      <c r="B437" t="s">
        <v>208</v>
      </c>
      <c r="C437">
        <v>1</v>
      </c>
      <c r="D437" t="s">
        <v>86</v>
      </c>
      <c r="E437" s="1" t="s">
        <v>87</v>
      </c>
      <c r="H437" t="s">
        <v>16</v>
      </c>
      <c r="I437" t="s">
        <v>17</v>
      </c>
      <c r="J437" t="s">
        <v>18</v>
      </c>
      <c r="K437" t="s">
        <v>19</v>
      </c>
      <c r="L437" t="s">
        <v>207</v>
      </c>
      <c r="M437" t="str">
        <f>CONCATENATE(E437,"-G-C-N")</f>
        <v>2716596_8-G-C-N</v>
      </c>
      <c r="N437" t="str">
        <f>$I$2</f>
        <v>G - 1016 x 1525</v>
      </c>
      <c r="O437" t="str">
        <f>$C$15</f>
        <v>Canvas</v>
      </c>
      <c r="P437" t="str">
        <f>$D$15</f>
        <v>None</v>
      </c>
      <c r="Q437">
        <f>$I$15</f>
        <v>1982.2</v>
      </c>
      <c r="R437">
        <f t="shared" ref="R437" si="771">ROUND((1275*$N$2),0)</f>
        <v>1352</v>
      </c>
      <c r="S437">
        <f t="shared" ref="S437" si="772">ROUND((850*$N$2),0)</f>
        <v>901</v>
      </c>
      <c r="T437" t="s">
        <v>32</v>
      </c>
    </row>
    <row r="438" spans="1:20" x14ac:dyDescent="0.25">
      <c r="A438" t="s">
        <v>15</v>
      </c>
      <c r="B438" t="s">
        <v>208</v>
      </c>
      <c r="C438">
        <v>1</v>
      </c>
      <c r="D438" t="s">
        <v>86</v>
      </c>
      <c r="E438" s="1" t="s">
        <v>87</v>
      </c>
      <c r="H438" t="s">
        <v>16</v>
      </c>
      <c r="I438" t="s">
        <v>17</v>
      </c>
      <c r="J438" t="s">
        <v>18</v>
      </c>
      <c r="K438" t="s">
        <v>19</v>
      </c>
      <c r="L438" t="s">
        <v>207</v>
      </c>
      <c r="M438" t="str">
        <f>CONCATENATE(E438,"-G-P-W")</f>
        <v>2716596_8-G-P-W</v>
      </c>
      <c r="N438" t="str">
        <f>$I$2</f>
        <v>G - 1016 x 1525</v>
      </c>
      <c r="O438" t="str">
        <f>$C$3</f>
        <v>Photographic Paper</v>
      </c>
      <c r="P438" t="str">
        <f>$D$4</f>
        <v>White</v>
      </c>
      <c r="Q438">
        <f>$I$4</f>
        <v>3200</v>
      </c>
      <c r="R438">
        <f t="shared" ref="R438:R439" si="773">ROUND((2000*$N$2),0)</f>
        <v>2120</v>
      </c>
      <c r="S438">
        <f t="shared" ref="S438" si="774">ROUND((1535*$N$2),0)</f>
        <v>1627</v>
      </c>
      <c r="T438" t="s">
        <v>32</v>
      </c>
    </row>
    <row r="439" spans="1:20" x14ac:dyDescent="0.25">
      <c r="A439" t="s">
        <v>15</v>
      </c>
      <c r="B439" t="s">
        <v>208</v>
      </c>
      <c r="C439">
        <v>1</v>
      </c>
      <c r="D439" t="s">
        <v>86</v>
      </c>
      <c r="E439" s="1" t="s">
        <v>87</v>
      </c>
      <c r="H439" t="s">
        <v>16</v>
      </c>
      <c r="I439" t="s">
        <v>17</v>
      </c>
      <c r="J439" t="s">
        <v>18</v>
      </c>
      <c r="K439" t="s">
        <v>19</v>
      </c>
      <c r="L439" t="s">
        <v>207</v>
      </c>
      <c r="M439" t="str">
        <f>CONCATENATE(E439,"-G-C-W")</f>
        <v>2716596_8-G-C-W</v>
      </c>
      <c r="N439" t="str">
        <f>$I$2</f>
        <v>G - 1016 x 1525</v>
      </c>
      <c r="O439" t="str">
        <f>$C$15</f>
        <v>Canvas</v>
      </c>
      <c r="P439" t="str">
        <f>$D$16</f>
        <v xml:space="preserve">White </v>
      </c>
      <c r="Q439">
        <f>$I$16</f>
        <v>2915</v>
      </c>
      <c r="R439">
        <f t="shared" si="773"/>
        <v>2120</v>
      </c>
      <c r="S439">
        <f t="shared" ref="S439" si="775">ROUND((1250*$N$2),0)</f>
        <v>1325</v>
      </c>
      <c r="T439" t="s">
        <v>32</v>
      </c>
    </row>
    <row r="440" spans="1:20" x14ac:dyDescent="0.25">
      <c r="A440" t="s">
        <v>15</v>
      </c>
      <c r="B440" t="s">
        <v>208</v>
      </c>
      <c r="C440">
        <v>1</v>
      </c>
      <c r="D440" t="s">
        <v>89</v>
      </c>
      <c r="E440" s="1">
        <v>77728384</v>
      </c>
      <c r="H440" t="s">
        <v>16</v>
      </c>
      <c r="I440" t="s">
        <v>17</v>
      </c>
      <c r="J440" t="s">
        <v>18</v>
      </c>
      <c r="K440" t="s">
        <v>19</v>
      </c>
      <c r="L440" t="s">
        <v>207</v>
      </c>
      <c r="M440" t="str">
        <f>CONCATENATE(E440,"-G-C-W")</f>
        <v>77728384-G-C-W</v>
      </c>
      <c r="N440" t="str">
        <f>$I$2</f>
        <v>G - 1016 x 1525</v>
      </c>
      <c r="O440" t="str">
        <f>$C$15</f>
        <v>Canvas</v>
      </c>
      <c r="P440" t="str">
        <f>$D$16</f>
        <v xml:space="preserve">White </v>
      </c>
      <c r="Q440">
        <f>$I$16</f>
        <v>2915</v>
      </c>
      <c r="R440">
        <f t="shared" ref="R440" si="776">ROUND((360*$N$2),0)</f>
        <v>382</v>
      </c>
      <c r="S440">
        <f t="shared" ref="S440" si="777">ROUND((230*$N$2),0)</f>
        <v>244</v>
      </c>
      <c r="T440" t="s">
        <v>32</v>
      </c>
    </row>
    <row r="441" spans="1:20" x14ac:dyDescent="0.25">
      <c r="A441" t="s">
        <v>15</v>
      </c>
      <c r="B441" t="s">
        <v>208</v>
      </c>
      <c r="C441">
        <v>1</v>
      </c>
      <c r="D441" t="s">
        <v>89</v>
      </c>
      <c r="E441" s="1">
        <v>77728386</v>
      </c>
      <c r="H441" t="s">
        <v>16</v>
      </c>
      <c r="I441" t="s">
        <v>17</v>
      </c>
      <c r="J441" t="s">
        <v>18</v>
      </c>
      <c r="K441" t="s">
        <v>19</v>
      </c>
      <c r="L441" t="s">
        <v>207</v>
      </c>
      <c r="M441" t="str">
        <f>CONCATENATE(E441,"-C-P-N")</f>
        <v>77728386-C-P-N</v>
      </c>
      <c r="N441" t="str">
        <f>$E$2</f>
        <v>C - 406 x 508</v>
      </c>
      <c r="O441" t="str">
        <f>$C$3</f>
        <v>Photographic Paper</v>
      </c>
      <c r="P441" t="str">
        <f>$D$3</f>
        <v>None</v>
      </c>
      <c r="Q441">
        <f>$E$3</f>
        <v>553</v>
      </c>
      <c r="R441">
        <f t="shared" ref="R441" si="778">ROUND((704*$N$2),0)</f>
        <v>746</v>
      </c>
      <c r="S441">
        <f t="shared" ref="S441" si="779">ROUND((440*$N$2),0)</f>
        <v>466</v>
      </c>
      <c r="T441" t="s">
        <v>32</v>
      </c>
    </row>
    <row r="442" spans="1:20" x14ac:dyDescent="0.25">
      <c r="A442" t="s">
        <v>15</v>
      </c>
      <c r="B442" t="s">
        <v>208</v>
      </c>
      <c r="C442">
        <v>1</v>
      </c>
      <c r="D442" t="s">
        <v>89</v>
      </c>
      <c r="E442" s="1">
        <v>77728386</v>
      </c>
      <c r="H442" t="s">
        <v>16</v>
      </c>
      <c r="I442" t="s">
        <v>17</v>
      </c>
      <c r="J442" t="s">
        <v>18</v>
      </c>
      <c r="K442" t="s">
        <v>19</v>
      </c>
      <c r="L442" t="s">
        <v>207</v>
      </c>
      <c r="M442" t="str">
        <f>CONCATENATE(E442,"-C-P-W")</f>
        <v>77728386-C-P-W</v>
      </c>
      <c r="N442" t="str">
        <f>$E$2</f>
        <v>C - 406 x 508</v>
      </c>
      <c r="O442" t="str">
        <f>$C$3</f>
        <v>Photographic Paper</v>
      </c>
      <c r="P442" t="str">
        <f>$D$4</f>
        <v>White</v>
      </c>
      <c r="Q442">
        <f>$E$4</f>
        <v>1052</v>
      </c>
      <c r="R442">
        <f t="shared" ref="R442" si="780">ROUND((432*$N$2),0)</f>
        <v>458</v>
      </c>
      <c r="S442">
        <f t="shared" ref="S442" si="781">ROUND((270*$N$2),0)</f>
        <v>286</v>
      </c>
      <c r="T442" t="s">
        <v>32</v>
      </c>
    </row>
    <row r="443" spans="1:20" x14ac:dyDescent="0.25">
      <c r="A443" t="s">
        <v>15</v>
      </c>
      <c r="B443" t="s">
        <v>208</v>
      </c>
      <c r="C443">
        <v>1</v>
      </c>
      <c r="D443" t="s">
        <v>89</v>
      </c>
      <c r="E443" s="1">
        <v>77728386</v>
      </c>
      <c r="H443" t="s">
        <v>16</v>
      </c>
      <c r="I443" t="s">
        <v>17</v>
      </c>
      <c r="J443" t="s">
        <v>18</v>
      </c>
      <c r="K443" t="s">
        <v>19</v>
      </c>
      <c r="L443" t="s">
        <v>207</v>
      </c>
      <c r="M443" t="str">
        <f>CONCATENATE(E443,"-D-P-N")</f>
        <v>77728386-D-P-N</v>
      </c>
      <c r="N443" t="str">
        <f>$F$2</f>
        <v>D - 508 x 610</v>
      </c>
      <c r="O443" t="str">
        <f>$C$3</f>
        <v>Photographic Paper</v>
      </c>
      <c r="P443" t="str">
        <f>$D$3</f>
        <v>None</v>
      </c>
      <c r="Q443">
        <f>$F$3</f>
        <v>646</v>
      </c>
      <c r="R443">
        <f t="shared" ref="R443" si="782">ROUND((880*$N$2),0)</f>
        <v>933</v>
      </c>
      <c r="S443">
        <f t="shared" ref="S443" si="783">ROUND((560*$N$2),0)</f>
        <v>594</v>
      </c>
      <c r="T443" t="s">
        <v>32</v>
      </c>
    </row>
    <row r="444" spans="1:20" x14ac:dyDescent="0.25">
      <c r="A444" t="s">
        <v>15</v>
      </c>
      <c r="B444" t="s">
        <v>208</v>
      </c>
      <c r="C444">
        <v>1</v>
      </c>
      <c r="D444" t="s">
        <v>89</v>
      </c>
      <c r="E444" s="1">
        <v>77728386</v>
      </c>
      <c r="H444" t="s">
        <v>16</v>
      </c>
      <c r="I444" t="s">
        <v>17</v>
      </c>
      <c r="J444" t="s">
        <v>18</v>
      </c>
      <c r="K444" t="s">
        <v>19</v>
      </c>
      <c r="L444" t="s">
        <v>207</v>
      </c>
      <c r="M444" t="str">
        <f>CONCATENATE(E444,"-D-P-W")</f>
        <v>77728386-D-P-W</v>
      </c>
      <c r="N444" t="str">
        <f>$F$2</f>
        <v>D - 508 x 610</v>
      </c>
      <c r="O444" t="str">
        <f>$C$3</f>
        <v>Photographic Paper</v>
      </c>
      <c r="P444" t="str">
        <f>$D$4</f>
        <v>White</v>
      </c>
      <c r="Q444">
        <f>$F$4</f>
        <v>1313</v>
      </c>
      <c r="R444">
        <f t="shared" ref="R444" si="784">ROUND((552*$N$2),0)</f>
        <v>585</v>
      </c>
      <c r="S444">
        <f t="shared" ref="S444" si="785">ROUND((345*$N$2),0)</f>
        <v>366</v>
      </c>
      <c r="T444" t="s">
        <v>32</v>
      </c>
    </row>
    <row r="445" spans="1:20" x14ac:dyDescent="0.25">
      <c r="A445" t="s">
        <v>15</v>
      </c>
      <c r="B445" t="s">
        <v>208</v>
      </c>
      <c r="C445">
        <v>1</v>
      </c>
      <c r="D445" t="s">
        <v>89</v>
      </c>
      <c r="E445" s="1">
        <v>77728386</v>
      </c>
      <c r="H445" t="s">
        <v>16</v>
      </c>
      <c r="I445" t="s">
        <v>17</v>
      </c>
      <c r="J445" t="s">
        <v>18</v>
      </c>
      <c r="K445" t="s">
        <v>19</v>
      </c>
      <c r="L445" t="s">
        <v>207</v>
      </c>
      <c r="M445" t="str">
        <f>CONCATENATE(E445,"-E-P-N")</f>
        <v>77728386-E-P-N</v>
      </c>
      <c r="N445" t="str">
        <f>$G$2</f>
        <v>E - 508 x 762</v>
      </c>
      <c r="O445" t="str">
        <f>$C$3</f>
        <v>Photographic Paper</v>
      </c>
      <c r="P445" t="str">
        <f>$D$3</f>
        <v>None</v>
      </c>
      <c r="Q445">
        <f>$G$3</f>
        <v>825</v>
      </c>
      <c r="R445">
        <f t="shared" ref="R445" si="786">ROUND((832*$N$2),0)</f>
        <v>882</v>
      </c>
      <c r="S445">
        <f t="shared" ref="S445" si="787">ROUND((550*$N$2),0)</f>
        <v>583</v>
      </c>
      <c r="T445" t="s">
        <v>32</v>
      </c>
    </row>
    <row r="446" spans="1:20" x14ac:dyDescent="0.25">
      <c r="A446" t="s">
        <v>15</v>
      </c>
      <c r="B446" t="s">
        <v>208</v>
      </c>
      <c r="C446">
        <v>1</v>
      </c>
      <c r="D446" t="s">
        <v>89</v>
      </c>
      <c r="E446" s="1">
        <v>77728386</v>
      </c>
      <c r="H446" t="s">
        <v>16</v>
      </c>
      <c r="I446" t="s">
        <v>17</v>
      </c>
      <c r="J446" t="s">
        <v>18</v>
      </c>
      <c r="K446" t="s">
        <v>19</v>
      </c>
      <c r="L446" t="s">
        <v>207</v>
      </c>
      <c r="M446" t="str">
        <f>CONCATENATE(E446,"-E-C-N")</f>
        <v>77728386-E-C-N</v>
      </c>
      <c r="N446" t="str">
        <f>$G$2</f>
        <v>E - 508 x 762</v>
      </c>
      <c r="O446" t="str">
        <f>$C$15</f>
        <v>Canvas</v>
      </c>
      <c r="P446" t="str">
        <f>$D$15</f>
        <v>None</v>
      </c>
      <c r="Q446">
        <f>$G$15</f>
        <v>1324</v>
      </c>
      <c r="R446">
        <f t="shared" ref="R446" si="788">ROUND((1112*$N$2),0)</f>
        <v>1179</v>
      </c>
      <c r="S446">
        <f t="shared" ref="S446" si="789">ROUND((760*$N$2),0)</f>
        <v>806</v>
      </c>
      <c r="T446" t="s">
        <v>32</v>
      </c>
    </row>
    <row r="447" spans="1:20" x14ac:dyDescent="0.25">
      <c r="A447" t="s">
        <v>15</v>
      </c>
      <c r="B447" t="s">
        <v>208</v>
      </c>
      <c r="C447">
        <v>1</v>
      </c>
      <c r="D447" t="s">
        <v>89</v>
      </c>
      <c r="E447" s="1">
        <v>77728386</v>
      </c>
      <c r="H447" t="s">
        <v>16</v>
      </c>
      <c r="I447" t="s">
        <v>17</v>
      </c>
      <c r="J447" t="s">
        <v>18</v>
      </c>
      <c r="K447" t="s">
        <v>19</v>
      </c>
      <c r="L447" t="s">
        <v>207</v>
      </c>
      <c r="M447" t="str">
        <f>CONCATENATE(E447,"-E-P-W")</f>
        <v>77728386-E-P-W</v>
      </c>
      <c r="N447" t="str">
        <f>$G$2</f>
        <v>E - 508 x 762</v>
      </c>
      <c r="O447" t="str">
        <f>$C$3</f>
        <v>Photographic Paper</v>
      </c>
      <c r="P447" t="str">
        <f>$D$4</f>
        <v>White</v>
      </c>
      <c r="Q447">
        <f>$G$4</f>
        <v>1660</v>
      </c>
      <c r="R447" s="2">
        <f t="shared" ref="R447" si="790">ROUND((1320*$N$2),0)</f>
        <v>1399</v>
      </c>
      <c r="S447">
        <f t="shared" ref="S447" si="791">ROUND((825*$N$2),0)</f>
        <v>875</v>
      </c>
      <c r="T447" t="s">
        <v>32</v>
      </c>
    </row>
    <row r="448" spans="1:20" x14ac:dyDescent="0.25">
      <c r="A448" t="s">
        <v>15</v>
      </c>
      <c r="B448" t="s">
        <v>208</v>
      </c>
      <c r="C448">
        <v>1</v>
      </c>
      <c r="D448" t="s">
        <v>89</v>
      </c>
      <c r="E448" s="1">
        <v>77728386</v>
      </c>
      <c r="H448" t="s">
        <v>16</v>
      </c>
      <c r="I448" t="s">
        <v>17</v>
      </c>
      <c r="J448" t="s">
        <v>18</v>
      </c>
      <c r="K448" t="s">
        <v>19</v>
      </c>
      <c r="L448" t="s">
        <v>207</v>
      </c>
      <c r="M448" t="str">
        <f>CONCATENATE(E448,"-E-C-W")</f>
        <v>77728386-E-C-W</v>
      </c>
      <c r="N448" t="str">
        <f>$G$2</f>
        <v>E - 508 x 762</v>
      </c>
      <c r="O448" t="str">
        <f>$C$15</f>
        <v>Canvas</v>
      </c>
      <c r="P448" t="str">
        <f>$D$16</f>
        <v xml:space="preserve">White </v>
      </c>
      <c r="Q448">
        <f>$G$16</f>
        <v>1964</v>
      </c>
      <c r="R448">
        <f t="shared" ref="R448" si="792">ROUND((944*$N$2),0)</f>
        <v>1001</v>
      </c>
      <c r="S448">
        <f t="shared" ref="S448" si="793">ROUND((590*$N$2),0)</f>
        <v>625</v>
      </c>
      <c r="T448" t="s">
        <v>32</v>
      </c>
    </row>
    <row r="449" spans="1:20" x14ac:dyDescent="0.25">
      <c r="A449" t="s">
        <v>15</v>
      </c>
      <c r="B449" t="s">
        <v>208</v>
      </c>
      <c r="C449">
        <v>1</v>
      </c>
      <c r="D449" t="s">
        <v>89</v>
      </c>
      <c r="E449" s="1">
        <v>77728386</v>
      </c>
      <c r="H449" t="s">
        <v>16</v>
      </c>
      <c r="I449" t="s">
        <v>17</v>
      </c>
      <c r="J449" t="s">
        <v>18</v>
      </c>
      <c r="K449" t="s">
        <v>19</v>
      </c>
      <c r="L449" t="s">
        <v>207</v>
      </c>
      <c r="M449" t="str">
        <f>CONCATENATE(E449,"-F-P-N")</f>
        <v>77728386-F-P-N</v>
      </c>
      <c r="N449" t="str">
        <f>$H$2</f>
        <v>F - 762 x 1016</v>
      </c>
      <c r="O449" t="str">
        <f>$C$3</f>
        <v>Photographic Paper</v>
      </c>
      <c r="P449" t="str">
        <f>$D$3</f>
        <v>None</v>
      </c>
      <c r="Q449">
        <f>$H$3</f>
        <v>1410</v>
      </c>
      <c r="R449">
        <f t="shared" ref="R449" si="794">ROUND((1200*$N$2),0)</f>
        <v>1272</v>
      </c>
      <c r="S449">
        <f t="shared" ref="S449" si="795">ROUND((800*$N$2),0)</f>
        <v>848</v>
      </c>
      <c r="T449" t="s">
        <v>32</v>
      </c>
    </row>
    <row r="450" spans="1:20" x14ac:dyDescent="0.25">
      <c r="A450" t="s">
        <v>15</v>
      </c>
      <c r="B450" t="s">
        <v>208</v>
      </c>
      <c r="C450">
        <v>1</v>
      </c>
      <c r="D450" t="s">
        <v>89</v>
      </c>
      <c r="E450" s="1">
        <v>77728386</v>
      </c>
      <c r="H450" t="s">
        <v>16</v>
      </c>
      <c r="I450" t="s">
        <v>17</v>
      </c>
      <c r="J450" t="s">
        <v>18</v>
      </c>
      <c r="K450" t="s">
        <v>19</v>
      </c>
      <c r="L450" t="s">
        <v>207</v>
      </c>
      <c r="M450" t="str">
        <f>CONCATENATE(E450,"-F-C-N")</f>
        <v>77728386-F-C-N</v>
      </c>
      <c r="N450" t="str">
        <f>$H$2</f>
        <v>F - 762 x 1016</v>
      </c>
      <c r="O450" t="str">
        <f>$C$15</f>
        <v>Canvas</v>
      </c>
      <c r="P450" t="str">
        <f>$D$15</f>
        <v>None</v>
      </c>
      <c r="Q450">
        <f>$H$15</f>
        <v>1865.6000000000001</v>
      </c>
      <c r="R450">
        <f t="shared" ref="R450" si="796">ROUND((1510*$N$2),0)</f>
        <v>1601</v>
      </c>
      <c r="S450">
        <f t="shared" ref="S450" si="797">ROUND((1150*$N$2),0)</f>
        <v>1219</v>
      </c>
      <c r="T450" t="s">
        <v>32</v>
      </c>
    </row>
    <row r="451" spans="1:20" x14ac:dyDescent="0.25">
      <c r="A451" t="s">
        <v>15</v>
      </c>
      <c r="B451" t="s">
        <v>208</v>
      </c>
      <c r="C451">
        <v>1</v>
      </c>
      <c r="D451" t="s">
        <v>89</v>
      </c>
      <c r="E451" s="1">
        <v>77728386</v>
      </c>
      <c r="H451" t="s">
        <v>16</v>
      </c>
      <c r="I451" t="s">
        <v>17</v>
      </c>
      <c r="J451" t="s">
        <v>18</v>
      </c>
      <c r="K451" t="s">
        <v>19</v>
      </c>
      <c r="L451" t="s">
        <v>207</v>
      </c>
      <c r="M451" t="str">
        <f>CONCATENATE(E451,"-F-P-W")</f>
        <v>77728386-F-P-W</v>
      </c>
      <c r="N451" t="str">
        <f>$H$2</f>
        <v>F - 762 x 1016</v>
      </c>
      <c r="O451" t="str">
        <f>$C$3</f>
        <v>Photographic Paper</v>
      </c>
      <c r="P451" t="str">
        <f>$D$4</f>
        <v>White</v>
      </c>
      <c r="Q451">
        <f>$H$4</f>
        <v>2387</v>
      </c>
      <c r="R451">
        <f t="shared" ref="R451" si="798">ROUND((1760*$N$2),0)</f>
        <v>1866</v>
      </c>
      <c r="S451">
        <f t="shared" ref="S451" si="799">ROUND((1100*$N$2),0)</f>
        <v>1166</v>
      </c>
      <c r="T451" t="s">
        <v>32</v>
      </c>
    </row>
    <row r="452" spans="1:20" x14ac:dyDescent="0.25">
      <c r="A452" t="s">
        <v>15</v>
      </c>
      <c r="B452" t="s">
        <v>208</v>
      </c>
      <c r="C452">
        <v>1</v>
      </c>
      <c r="D452" t="s">
        <v>89</v>
      </c>
      <c r="E452" s="1">
        <v>77728386</v>
      </c>
      <c r="H452" t="s">
        <v>16</v>
      </c>
      <c r="I452" t="s">
        <v>17</v>
      </c>
      <c r="J452" t="s">
        <v>18</v>
      </c>
      <c r="K452" t="s">
        <v>19</v>
      </c>
      <c r="L452" t="s">
        <v>207</v>
      </c>
      <c r="M452" t="str">
        <f>CONCATENATE(E452,"-F-C-W")</f>
        <v>77728386-F-C-W</v>
      </c>
      <c r="N452" t="str">
        <f>$H$2</f>
        <v>F - 762 x 1016</v>
      </c>
      <c r="O452" t="str">
        <f>$C$15</f>
        <v>Canvas</v>
      </c>
      <c r="P452" t="str">
        <f>$D$16</f>
        <v xml:space="preserve">White </v>
      </c>
      <c r="Q452">
        <f>$H$16</f>
        <v>2565.2000000000003</v>
      </c>
      <c r="R452">
        <f t="shared" ref="R452" si="800">ROUND((1180*$N$2),0)</f>
        <v>1251</v>
      </c>
      <c r="S452">
        <f t="shared" ref="S452" si="801">ROUND((735*$N$2),0)</f>
        <v>779</v>
      </c>
      <c r="T452" t="s">
        <v>32</v>
      </c>
    </row>
    <row r="453" spans="1:20" x14ac:dyDescent="0.25">
      <c r="A453" t="s">
        <v>15</v>
      </c>
      <c r="B453" t="s">
        <v>208</v>
      </c>
      <c r="C453">
        <v>1</v>
      </c>
      <c r="D453" t="s">
        <v>89</v>
      </c>
      <c r="E453" s="1">
        <v>77728386</v>
      </c>
      <c r="H453" t="s">
        <v>16</v>
      </c>
      <c r="I453" t="s">
        <v>17</v>
      </c>
      <c r="J453" t="s">
        <v>18</v>
      </c>
      <c r="K453" t="s">
        <v>19</v>
      </c>
      <c r="L453" t="s">
        <v>207</v>
      </c>
      <c r="M453" t="str">
        <f>CONCATENATE(E453,"-G-P-N")</f>
        <v>77728386-G-P-N</v>
      </c>
      <c r="N453" t="str">
        <f>$I$2</f>
        <v>G - 1016 x 1525</v>
      </c>
      <c r="O453" t="str">
        <f>$C$3</f>
        <v>Photographic Paper</v>
      </c>
      <c r="P453" t="str">
        <f>$D$3</f>
        <v>None</v>
      </c>
      <c r="Q453">
        <f>$I$3</f>
        <v>1763</v>
      </c>
      <c r="R453">
        <f t="shared" ref="R453" si="802">ROUND((1275*$N$2),0)</f>
        <v>1352</v>
      </c>
      <c r="S453">
        <f t="shared" ref="S453" si="803">ROUND((850*$N$2),0)</f>
        <v>901</v>
      </c>
      <c r="T453" t="s">
        <v>32</v>
      </c>
    </row>
    <row r="454" spans="1:20" x14ac:dyDescent="0.25">
      <c r="A454" t="s">
        <v>15</v>
      </c>
      <c r="B454" t="s">
        <v>208</v>
      </c>
      <c r="C454">
        <v>1</v>
      </c>
      <c r="D454" t="s">
        <v>89</v>
      </c>
      <c r="E454" s="1">
        <v>77728386</v>
      </c>
      <c r="H454" t="s">
        <v>16</v>
      </c>
      <c r="I454" t="s">
        <v>17</v>
      </c>
      <c r="J454" t="s">
        <v>18</v>
      </c>
      <c r="K454" t="s">
        <v>19</v>
      </c>
      <c r="L454" t="s">
        <v>207</v>
      </c>
      <c r="M454" t="str">
        <f>CONCATENATE(E454,"-G-C-N")</f>
        <v>77728386-G-C-N</v>
      </c>
      <c r="N454" t="str">
        <f>$I$2</f>
        <v>G - 1016 x 1525</v>
      </c>
      <c r="O454" t="str">
        <f>$C$15</f>
        <v>Canvas</v>
      </c>
      <c r="P454" t="str">
        <f>$D$15</f>
        <v>None</v>
      </c>
      <c r="Q454">
        <f>$I$15</f>
        <v>1982.2</v>
      </c>
      <c r="R454">
        <f t="shared" ref="R454:R455" si="804">ROUND((2000*$N$2),0)</f>
        <v>2120</v>
      </c>
      <c r="S454">
        <f t="shared" ref="S454" si="805">ROUND((1535*$N$2),0)</f>
        <v>1627</v>
      </c>
      <c r="T454" t="s">
        <v>32</v>
      </c>
    </row>
    <row r="455" spans="1:20" x14ac:dyDescent="0.25">
      <c r="A455" t="s">
        <v>15</v>
      </c>
      <c r="B455" t="s">
        <v>208</v>
      </c>
      <c r="C455">
        <v>1</v>
      </c>
      <c r="D455" t="s">
        <v>89</v>
      </c>
      <c r="E455" s="1">
        <v>77728386</v>
      </c>
      <c r="H455" t="s">
        <v>16</v>
      </c>
      <c r="I455" t="s">
        <v>17</v>
      </c>
      <c r="J455" t="s">
        <v>18</v>
      </c>
      <c r="K455" t="s">
        <v>19</v>
      </c>
      <c r="L455" t="s">
        <v>207</v>
      </c>
      <c r="M455" t="str">
        <f>CONCATENATE(E455,"-G-P-W")</f>
        <v>77728386-G-P-W</v>
      </c>
      <c r="N455" t="str">
        <f>$I$2</f>
        <v>G - 1016 x 1525</v>
      </c>
      <c r="O455" t="str">
        <f>$C$3</f>
        <v>Photographic Paper</v>
      </c>
      <c r="P455" t="str">
        <f>$D$4</f>
        <v>White</v>
      </c>
      <c r="Q455">
        <f>$I$4</f>
        <v>3200</v>
      </c>
      <c r="R455">
        <f t="shared" si="804"/>
        <v>2120</v>
      </c>
      <c r="S455">
        <f t="shared" ref="S455" si="806">ROUND((1250*$N$2),0)</f>
        <v>1325</v>
      </c>
      <c r="T455" t="s">
        <v>32</v>
      </c>
    </row>
    <row r="456" spans="1:20" x14ac:dyDescent="0.25">
      <c r="A456" t="s">
        <v>15</v>
      </c>
      <c r="B456" t="s">
        <v>208</v>
      </c>
      <c r="C456">
        <v>1</v>
      </c>
      <c r="D456" t="s">
        <v>89</v>
      </c>
      <c r="E456" s="1">
        <v>77728386</v>
      </c>
      <c r="H456" t="s">
        <v>16</v>
      </c>
      <c r="I456" t="s">
        <v>17</v>
      </c>
      <c r="J456" t="s">
        <v>18</v>
      </c>
      <c r="K456" t="s">
        <v>19</v>
      </c>
      <c r="L456" t="s">
        <v>207</v>
      </c>
      <c r="M456" t="str">
        <f>CONCATENATE(E456,"-G-C-W")</f>
        <v>77728386-G-C-W</v>
      </c>
      <c r="N456" t="str">
        <f>$I$2</f>
        <v>G - 1016 x 1525</v>
      </c>
      <c r="O456" t="str">
        <f>$C$15</f>
        <v>Canvas</v>
      </c>
      <c r="P456" t="str">
        <f>$D$16</f>
        <v xml:space="preserve">White </v>
      </c>
      <c r="Q456">
        <f>$I$16</f>
        <v>2915</v>
      </c>
      <c r="R456">
        <f t="shared" ref="R456" si="807">ROUND((360*$N$2),0)</f>
        <v>382</v>
      </c>
      <c r="S456">
        <f t="shared" ref="S456" si="808">ROUND((230*$N$2),0)</f>
        <v>244</v>
      </c>
      <c r="T456" t="s">
        <v>32</v>
      </c>
    </row>
    <row r="457" spans="1:20" x14ac:dyDescent="0.25">
      <c r="A457" t="s">
        <v>15</v>
      </c>
      <c r="B457" t="s">
        <v>208</v>
      </c>
      <c r="C457">
        <v>1</v>
      </c>
      <c r="D457" t="s">
        <v>89</v>
      </c>
      <c r="E457" s="1">
        <v>89441044</v>
      </c>
      <c r="H457" t="s">
        <v>16</v>
      </c>
      <c r="I457" t="s">
        <v>17</v>
      </c>
      <c r="J457" t="s">
        <v>18</v>
      </c>
      <c r="K457" t="s">
        <v>19</v>
      </c>
      <c r="L457" t="s">
        <v>207</v>
      </c>
      <c r="M457" t="str">
        <f>CONCATENATE(E457,"-C-P-N")</f>
        <v>89441044-C-P-N</v>
      </c>
      <c r="N457" t="str">
        <f>$E$2</f>
        <v>C - 406 x 508</v>
      </c>
      <c r="O457" t="str">
        <f>$C$3</f>
        <v>Photographic Paper</v>
      </c>
      <c r="P457" t="str">
        <f>$D$3</f>
        <v>None</v>
      </c>
      <c r="Q457">
        <f>$E$3</f>
        <v>553</v>
      </c>
      <c r="R457">
        <f t="shared" ref="R457" si="809">ROUND((704*$N$2),0)</f>
        <v>746</v>
      </c>
      <c r="S457">
        <f t="shared" ref="S457" si="810">ROUND((440*$N$2),0)</f>
        <v>466</v>
      </c>
      <c r="T457" t="s">
        <v>32</v>
      </c>
    </row>
    <row r="458" spans="1:20" x14ac:dyDescent="0.25">
      <c r="A458" t="s">
        <v>15</v>
      </c>
      <c r="B458" t="s">
        <v>208</v>
      </c>
      <c r="C458">
        <v>1</v>
      </c>
      <c r="D458" t="s">
        <v>89</v>
      </c>
      <c r="E458" s="1">
        <v>89441044</v>
      </c>
      <c r="H458" t="s">
        <v>16</v>
      </c>
      <c r="I458" t="s">
        <v>17</v>
      </c>
      <c r="J458" t="s">
        <v>18</v>
      </c>
      <c r="K458" t="s">
        <v>19</v>
      </c>
      <c r="L458" t="s">
        <v>207</v>
      </c>
      <c r="M458" t="str">
        <f>CONCATENATE(E458,"-C-P-W")</f>
        <v>89441044-C-P-W</v>
      </c>
      <c r="N458" t="str">
        <f>$E$2</f>
        <v>C - 406 x 508</v>
      </c>
      <c r="O458" t="str">
        <f>$C$3</f>
        <v>Photographic Paper</v>
      </c>
      <c r="P458" t="str">
        <f>$D$4</f>
        <v>White</v>
      </c>
      <c r="Q458">
        <f>$E$4</f>
        <v>1052</v>
      </c>
      <c r="R458">
        <f t="shared" ref="R458" si="811">ROUND((432*$N$2),0)</f>
        <v>458</v>
      </c>
      <c r="S458">
        <f t="shared" ref="S458" si="812">ROUND((270*$N$2),0)</f>
        <v>286</v>
      </c>
      <c r="T458" t="s">
        <v>32</v>
      </c>
    </row>
    <row r="459" spans="1:20" x14ac:dyDescent="0.25">
      <c r="A459" t="s">
        <v>15</v>
      </c>
      <c r="B459" t="s">
        <v>208</v>
      </c>
      <c r="C459">
        <v>1</v>
      </c>
      <c r="D459" t="s">
        <v>89</v>
      </c>
      <c r="E459" s="1">
        <v>89441044</v>
      </c>
      <c r="H459" t="s">
        <v>16</v>
      </c>
      <c r="I459" t="s">
        <v>17</v>
      </c>
      <c r="J459" t="s">
        <v>18</v>
      </c>
      <c r="K459" t="s">
        <v>19</v>
      </c>
      <c r="L459" t="s">
        <v>207</v>
      </c>
      <c r="M459" t="str">
        <f>CONCATENATE(E459,"-D-P-N")</f>
        <v>89441044-D-P-N</v>
      </c>
      <c r="N459" t="str">
        <f>$F$2</f>
        <v>D - 508 x 610</v>
      </c>
      <c r="O459" t="str">
        <f>$C$3</f>
        <v>Photographic Paper</v>
      </c>
      <c r="P459" t="str">
        <f>$D$3</f>
        <v>None</v>
      </c>
      <c r="Q459">
        <f>$F$3</f>
        <v>646</v>
      </c>
      <c r="R459">
        <f t="shared" ref="R459" si="813">ROUND((880*$N$2),0)</f>
        <v>933</v>
      </c>
      <c r="S459">
        <f t="shared" ref="S459" si="814">ROUND((560*$N$2),0)</f>
        <v>594</v>
      </c>
      <c r="T459" t="s">
        <v>32</v>
      </c>
    </row>
    <row r="460" spans="1:20" x14ac:dyDescent="0.25">
      <c r="A460" t="s">
        <v>15</v>
      </c>
      <c r="B460" t="s">
        <v>208</v>
      </c>
      <c r="C460">
        <v>1</v>
      </c>
      <c r="D460" t="s">
        <v>89</v>
      </c>
      <c r="E460" s="1">
        <v>89441044</v>
      </c>
      <c r="H460" t="s">
        <v>16</v>
      </c>
      <c r="I460" t="s">
        <v>17</v>
      </c>
      <c r="J460" t="s">
        <v>18</v>
      </c>
      <c r="K460" t="s">
        <v>19</v>
      </c>
      <c r="L460" t="s">
        <v>207</v>
      </c>
      <c r="M460" t="str">
        <f>CONCATENATE(E460,"-D-P-W")</f>
        <v>89441044-D-P-W</v>
      </c>
      <c r="N460" t="str">
        <f>$F$2</f>
        <v>D - 508 x 610</v>
      </c>
      <c r="O460" t="str">
        <f>$C$3</f>
        <v>Photographic Paper</v>
      </c>
      <c r="P460" t="str">
        <f>$D$4</f>
        <v>White</v>
      </c>
      <c r="Q460">
        <f>$F$4</f>
        <v>1313</v>
      </c>
      <c r="R460">
        <f t="shared" ref="R460" si="815">ROUND((552*$N$2),0)</f>
        <v>585</v>
      </c>
      <c r="S460">
        <f t="shared" ref="S460" si="816">ROUND((345*$N$2),0)</f>
        <v>366</v>
      </c>
      <c r="T460" t="s">
        <v>32</v>
      </c>
    </row>
    <row r="461" spans="1:20" x14ac:dyDescent="0.25">
      <c r="A461" t="s">
        <v>15</v>
      </c>
      <c r="B461" t="s">
        <v>208</v>
      </c>
      <c r="C461">
        <v>1</v>
      </c>
      <c r="D461" t="s">
        <v>89</v>
      </c>
      <c r="E461" s="1">
        <v>89441044</v>
      </c>
      <c r="H461" t="s">
        <v>16</v>
      </c>
      <c r="I461" t="s">
        <v>17</v>
      </c>
      <c r="J461" t="s">
        <v>18</v>
      </c>
      <c r="K461" t="s">
        <v>19</v>
      </c>
      <c r="L461" t="s">
        <v>207</v>
      </c>
      <c r="M461" t="str">
        <f>CONCATENATE(E461,"-E-P-N")</f>
        <v>89441044-E-P-N</v>
      </c>
      <c r="N461" t="str">
        <f>$G$2</f>
        <v>E - 508 x 762</v>
      </c>
      <c r="O461" t="str">
        <f>$C$3</f>
        <v>Photographic Paper</v>
      </c>
      <c r="P461" t="str">
        <f>$D$3</f>
        <v>None</v>
      </c>
      <c r="Q461">
        <f>$G$3</f>
        <v>825</v>
      </c>
      <c r="R461">
        <f t="shared" ref="R461" si="817">ROUND((832*$N$2),0)</f>
        <v>882</v>
      </c>
      <c r="S461">
        <f t="shared" ref="S461" si="818">ROUND((550*$N$2),0)</f>
        <v>583</v>
      </c>
      <c r="T461" t="s">
        <v>32</v>
      </c>
    </row>
    <row r="462" spans="1:20" x14ac:dyDescent="0.25">
      <c r="A462" t="s">
        <v>15</v>
      </c>
      <c r="B462" t="s">
        <v>208</v>
      </c>
      <c r="C462">
        <v>1</v>
      </c>
      <c r="D462" t="s">
        <v>89</v>
      </c>
      <c r="E462" s="1">
        <v>89441044</v>
      </c>
      <c r="H462" t="s">
        <v>16</v>
      </c>
      <c r="I462" t="s">
        <v>17</v>
      </c>
      <c r="J462" t="s">
        <v>18</v>
      </c>
      <c r="K462" t="s">
        <v>19</v>
      </c>
      <c r="L462" t="s">
        <v>207</v>
      </c>
      <c r="M462" t="str">
        <f>CONCATENATE(E462,"-E-C-N")</f>
        <v>89441044-E-C-N</v>
      </c>
      <c r="N462" t="str">
        <f>$G$2</f>
        <v>E - 508 x 762</v>
      </c>
      <c r="O462" t="str">
        <f>$C$15</f>
        <v>Canvas</v>
      </c>
      <c r="P462" t="str">
        <f>$D$15</f>
        <v>None</v>
      </c>
      <c r="Q462">
        <f>$G$15</f>
        <v>1324</v>
      </c>
      <c r="R462">
        <f t="shared" ref="R462" si="819">ROUND((1112*$N$2),0)</f>
        <v>1179</v>
      </c>
      <c r="S462">
        <f t="shared" ref="S462" si="820">ROUND((760*$N$2),0)</f>
        <v>806</v>
      </c>
      <c r="T462" t="s">
        <v>32</v>
      </c>
    </row>
    <row r="463" spans="1:20" x14ac:dyDescent="0.25">
      <c r="A463" t="s">
        <v>15</v>
      </c>
      <c r="B463" t="s">
        <v>208</v>
      </c>
      <c r="C463">
        <v>1</v>
      </c>
      <c r="D463" t="s">
        <v>89</v>
      </c>
      <c r="E463" s="1">
        <v>89441044</v>
      </c>
      <c r="H463" t="s">
        <v>16</v>
      </c>
      <c r="I463" t="s">
        <v>17</v>
      </c>
      <c r="J463" t="s">
        <v>18</v>
      </c>
      <c r="K463" t="s">
        <v>19</v>
      </c>
      <c r="L463" t="s">
        <v>207</v>
      </c>
      <c r="M463" t="str">
        <f>CONCATENATE(E463,"-E-P-W")</f>
        <v>89441044-E-P-W</v>
      </c>
      <c r="N463" t="str">
        <f>$G$2</f>
        <v>E - 508 x 762</v>
      </c>
      <c r="O463" t="str">
        <f>$C$3</f>
        <v>Photographic Paper</v>
      </c>
      <c r="P463" t="str">
        <f>$D$4</f>
        <v>White</v>
      </c>
      <c r="Q463">
        <f>$G$4</f>
        <v>1660</v>
      </c>
      <c r="R463" s="2">
        <f t="shared" ref="R463" si="821">ROUND((1320*$N$2),0)</f>
        <v>1399</v>
      </c>
      <c r="S463">
        <f t="shared" ref="S463" si="822">ROUND((825*$N$2),0)</f>
        <v>875</v>
      </c>
      <c r="T463" t="s">
        <v>32</v>
      </c>
    </row>
    <row r="464" spans="1:20" x14ac:dyDescent="0.25">
      <c r="A464" t="s">
        <v>15</v>
      </c>
      <c r="B464" t="s">
        <v>208</v>
      </c>
      <c r="C464">
        <v>1</v>
      </c>
      <c r="D464" t="s">
        <v>89</v>
      </c>
      <c r="E464" s="1">
        <v>89441044</v>
      </c>
      <c r="H464" t="s">
        <v>16</v>
      </c>
      <c r="I464" t="s">
        <v>17</v>
      </c>
      <c r="J464" t="s">
        <v>18</v>
      </c>
      <c r="K464" t="s">
        <v>19</v>
      </c>
      <c r="L464" t="s">
        <v>207</v>
      </c>
      <c r="M464" t="str">
        <f>CONCATENATE(E464,"-E-C-W")</f>
        <v>89441044-E-C-W</v>
      </c>
      <c r="N464" t="str">
        <f>$G$2</f>
        <v>E - 508 x 762</v>
      </c>
      <c r="O464" t="str">
        <f>$C$15</f>
        <v>Canvas</v>
      </c>
      <c r="P464" t="str">
        <f>$D$16</f>
        <v xml:space="preserve">White </v>
      </c>
      <c r="Q464">
        <f>$G$16</f>
        <v>1964</v>
      </c>
      <c r="R464">
        <f t="shared" ref="R464" si="823">ROUND((944*$N$2),0)</f>
        <v>1001</v>
      </c>
      <c r="S464">
        <f t="shared" ref="S464" si="824">ROUND((590*$N$2),0)</f>
        <v>625</v>
      </c>
      <c r="T464" t="s">
        <v>32</v>
      </c>
    </row>
    <row r="465" spans="1:20" x14ac:dyDescent="0.25">
      <c r="A465" t="s">
        <v>15</v>
      </c>
      <c r="B465" t="s">
        <v>208</v>
      </c>
      <c r="C465">
        <v>1</v>
      </c>
      <c r="D465" t="s">
        <v>89</v>
      </c>
      <c r="E465" s="1">
        <v>89441044</v>
      </c>
      <c r="H465" t="s">
        <v>16</v>
      </c>
      <c r="I465" t="s">
        <v>17</v>
      </c>
      <c r="J465" t="s">
        <v>18</v>
      </c>
      <c r="K465" t="s">
        <v>19</v>
      </c>
      <c r="L465" t="s">
        <v>207</v>
      </c>
      <c r="M465" t="str">
        <f>CONCATENATE(E465,"-F-P-N")</f>
        <v>89441044-F-P-N</v>
      </c>
      <c r="N465" t="str">
        <f>$H$2</f>
        <v>F - 762 x 1016</v>
      </c>
      <c r="O465" t="str">
        <f>$C$3</f>
        <v>Photographic Paper</v>
      </c>
      <c r="P465" t="str">
        <f>$D$3</f>
        <v>None</v>
      </c>
      <c r="Q465">
        <f>$H$3</f>
        <v>1410</v>
      </c>
      <c r="R465">
        <f t="shared" ref="R465" si="825">ROUND((1200*$N$2),0)</f>
        <v>1272</v>
      </c>
      <c r="S465">
        <f t="shared" ref="S465" si="826">ROUND((800*$N$2),0)</f>
        <v>848</v>
      </c>
      <c r="T465" t="s">
        <v>32</v>
      </c>
    </row>
    <row r="466" spans="1:20" x14ac:dyDescent="0.25">
      <c r="A466" t="s">
        <v>15</v>
      </c>
      <c r="B466" t="s">
        <v>208</v>
      </c>
      <c r="C466">
        <v>1</v>
      </c>
      <c r="D466" t="s">
        <v>89</v>
      </c>
      <c r="E466" s="1">
        <v>89441044</v>
      </c>
      <c r="H466" t="s">
        <v>16</v>
      </c>
      <c r="I466" t="s">
        <v>17</v>
      </c>
      <c r="J466" t="s">
        <v>18</v>
      </c>
      <c r="K466" t="s">
        <v>19</v>
      </c>
      <c r="L466" t="s">
        <v>207</v>
      </c>
      <c r="M466" t="str">
        <f>CONCATENATE(E466,"-F-C-N")</f>
        <v>89441044-F-C-N</v>
      </c>
      <c r="N466" t="str">
        <f>$H$2</f>
        <v>F - 762 x 1016</v>
      </c>
      <c r="O466" t="str">
        <f>$C$15</f>
        <v>Canvas</v>
      </c>
      <c r="P466" t="str">
        <f>$D$15</f>
        <v>None</v>
      </c>
      <c r="Q466">
        <f>$H$15</f>
        <v>1865.6000000000001</v>
      </c>
      <c r="R466">
        <f t="shared" ref="R466" si="827">ROUND((1510*$N$2),0)</f>
        <v>1601</v>
      </c>
      <c r="S466">
        <f t="shared" ref="S466" si="828">ROUND((1150*$N$2),0)</f>
        <v>1219</v>
      </c>
      <c r="T466" t="s">
        <v>32</v>
      </c>
    </row>
    <row r="467" spans="1:20" x14ac:dyDescent="0.25">
      <c r="A467" t="s">
        <v>15</v>
      </c>
      <c r="B467" t="s">
        <v>208</v>
      </c>
      <c r="C467">
        <v>1</v>
      </c>
      <c r="D467" t="s">
        <v>89</v>
      </c>
      <c r="E467" s="1">
        <v>89441044</v>
      </c>
      <c r="H467" t="s">
        <v>16</v>
      </c>
      <c r="I467" t="s">
        <v>17</v>
      </c>
      <c r="J467" t="s">
        <v>18</v>
      </c>
      <c r="K467" t="s">
        <v>19</v>
      </c>
      <c r="L467" t="s">
        <v>207</v>
      </c>
      <c r="M467" t="str">
        <f>CONCATENATE(E467,"-F-P-W")</f>
        <v>89441044-F-P-W</v>
      </c>
      <c r="N467" t="str">
        <f>$H$2</f>
        <v>F - 762 x 1016</v>
      </c>
      <c r="O467" t="str">
        <f>$C$3</f>
        <v>Photographic Paper</v>
      </c>
      <c r="P467" t="str">
        <f>$D$4</f>
        <v>White</v>
      </c>
      <c r="Q467">
        <f>$H$4</f>
        <v>2387</v>
      </c>
      <c r="R467">
        <f t="shared" ref="R467" si="829">ROUND((1760*$N$2),0)</f>
        <v>1866</v>
      </c>
      <c r="S467">
        <f t="shared" ref="S467" si="830">ROUND((1100*$N$2),0)</f>
        <v>1166</v>
      </c>
      <c r="T467" t="s">
        <v>32</v>
      </c>
    </row>
    <row r="468" spans="1:20" x14ac:dyDescent="0.25">
      <c r="A468" t="s">
        <v>15</v>
      </c>
      <c r="B468" t="s">
        <v>208</v>
      </c>
      <c r="C468">
        <v>1</v>
      </c>
      <c r="D468" t="s">
        <v>89</v>
      </c>
      <c r="E468" s="1">
        <v>89441044</v>
      </c>
      <c r="H468" t="s">
        <v>16</v>
      </c>
      <c r="I468" t="s">
        <v>17</v>
      </c>
      <c r="J468" t="s">
        <v>18</v>
      </c>
      <c r="K468" t="s">
        <v>19</v>
      </c>
      <c r="L468" t="s">
        <v>207</v>
      </c>
      <c r="M468" t="str">
        <f>CONCATENATE(E468,"-F-C-W")</f>
        <v>89441044-F-C-W</v>
      </c>
      <c r="N468" t="str">
        <f>$H$2</f>
        <v>F - 762 x 1016</v>
      </c>
      <c r="O468" t="str">
        <f>$C$15</f>
        <v>Canvas</v>
      </c>
      <c r="P468" t="str">
        <f>$D$16</f>
        <v xml:space="preserve">White </v>
      </c>
      <c r="Q468">
        <f>$H$16</f>
        <v>2565.2000000000003</v>
      </c>
      <c r="R468">
        <f t="shared" ref="R468" si="831">ROUND((1180*$N$2),0)</f>
        <v>1251</v>
      </c>
      <c r="S468">
        <f t="shared" ref="S468" si="832">ROUND((735*$N$2),0)</f>
        <v>779</v>
      </c>
      <c r="T468" t="s">
        <v>32</v>
      </c>
    </row>
    <row r="469" spans="1:20" x14ac:dyDescent="0.25">
      <c r="A469" t="s">
        <v>15</v>
      </c>
      <c r="B469" t="s">
        <v>208</v>
      </c>
      <c r="C469">
        <v>1</v>
      </c>
      <c r="D469" t="s">
        <v>89</v>
      </c>
      <c r="E469" s="1">
        <v>89441044</v>
      </c>
      <c r="H469" t="s">
        <v>16</v>
      </c>
      <c r="I469" t="s">
        <v>17</v>
      </c>
      <c r="J469" t="s">
        <v>18</v>
      </c>
      <c r="K469" t="s">
        <v>19</v>
      </c>
      <c r="L469" t="s">
        <v>207</v>
      </c>
      <c r="M469" t="str">
        <f>CONCATENATE(E469,"-G-P-N")</f>
        <v>89441044-G-P-N</v>
      </c>
      <c r="N469" t="str">
        <f>$I$2</f>
        <v>G - 1016 x 1525</v>
      </c>
      <c r="O469" t="str">
        <f>$C$3</f>
        <v>Photographic Paper</v>
      </c>
      <c r="P469" t="str">
        <f>$D$3</f>
        <v>None</v>
      </c>
      <c r="Q469">
        <f>$I$3</f>
        <v>1763</v>
      </c>
      <c r="R469">
        <f t="shared" ref="R469" si="833">ROUND((1275*$N$2),0)</f>
        <v>1352</v>
      </c>
      <c r="S469">
        <f t="shared" ref="S469" si="834">ROUND((850*$N$2),0)</f>
        <v>901</v>
      </c>
      <c r="T469" t="s">
        <v>32</v>
      </c>
    </row>
    <row r="470" spans="1:20" x14ac:dyDescent="0.25">
      <c r="A470" t="s">
        <v>15</v>
      </c>
      <c r="B470" t="s">
        <v>208</v>
      </c>
      <c r="C470">
        <v>1</v>
      </c>
      <c r="D470" t="s">
        <v>89</v>
      </c>
      <c r="E470" s="1">
        <v>89441044</v>
      </c>
      <c r="H470" t="s">
        <v>16</v>
      </c>
      <c r="I470" t="s">
        <v>17</v>
      </c>
      <c r="J470" t="s">
        <v>18</v>
      </c>
      <c r="K470" t="s">
        <v>19</v>
      </c>
      <c r="L470" t="s">
        <v>207</v>
      </c>
      <c r="M470" t="str">
        <f>CONCATENATE(E470,"-G-C-N")</f>
        <v>89441044-G-C-N</v>
      </c>
      <c r="N470" t="str">
        <f>$I$2</f>
        <v>G - 1016 x 1525</v>
      </c>
      <c r="O470" t="str">
        <f>$C$15</f>
        <v>Canvas</v>
      </c>
      <c r="P470" t="str">
        <f>$D$15</f>
        <v>None</v>
      </c>
      <c r="Q470">
        <f>$I$15</f>
        <v>1982.2</v>
      </c>
      <c r="R470">
        <f t="shared" ref="R470:R471" si="835">ROUND((2000*$N$2),0)</f>
        <v>2120</v>
      </c>
      <c r="S470">
        <f t="shared" ref="S470" si="836">ROUND((1535*$N$2),0)</f>
        <v>1627</v>
      </c>
      <c r="T470" t="s">
        <v>32</v>
      </c>
    </row>
    <row r="471" spans="1:20" x14ac:dyDescent="0.25">
      <c r="A471" t="s">
        <v>15</v>
      </c>
      <c r="B471" t="s">
        <v>208</v>
      </c>
      <c r="C471">
        <v>1</v>
      </c>
      <c r="D471" t="s">
        <v>89</v>
      </c>
      <c r="E471" s="1">
        <v>89441044</v>
      </c>
      <c r="H471" t="s">
        <v>16</v>
      </c>
      <c r="I471" t="s">
        <v>17</v>
      </c>
      <c r="J471" t="s">
        <v>18</v>
      </c>
      <c r="K471" t="s">
        <v>19</v>
      </c>
      <c r="L471" t="s">
        <v>207</v>
      </c>
      <c r="M471" t="str">
        <f>CONCATENATE(E471,"-G-P-W")</f>
        <v>89441044-G-P-W</v>
      </c>
      <c r="N471" t="str">
        <f>$I$2</f>
        <v>G - 1016 x 1525</v>
      </c>
      <c r="O471" t="str">
        <f>$C$3</f>
        <v>Photographic Paper</v>
      </c>
      <c r="P471" t="str">
        <f>$D$4</f>
        <v>White</v>
      </c>
      <c r="Q471">
        <f>$I$4</f>
        <v>3200</v>
      </c>
      <c r="R471">
        <f t="shared" si="835"/>
        <v>2120</v>
      </c>
      <c r="S471">
        <f t="shared" ref="S471" si="837">ROUND((1250*$N$2),0)</f>
        <v>1325</v>
      </c>
      <c r="T471" t="s">
        <v>32</v>
      </c>
    </row>
    <row r="472" spans="1:20" x14ac:dyDescent="0.25">
      <c r="A472" t="s">
        <v>15</v>
      </c>
      <c r="B472" t="s">
        <v>208</v>
      </c>
      <c r="C472">
        <v>1</v>
      </c>
      <c r="D472" t="s">
        <v>89</v>
      </c>
      <c r="E472" s="1">
        <v>89441044</v>
      </c>
      <c r="H472" t="s">
        <v>16</v>
      </c>
      <c r="I472" t="s">
        <v>17</v>
      </c>
      <c r="J472" t="s">
        <v>18</v>
      </c>
      <c r="K472" t="s">
        <v>19</v>
      </c>
      <c r="L472" t="s">
        <v>207</v>
      </c>
      <c r="M472" t="str">
        <f>CONCATENATE(E472,"-G-C-W")</f>
        <v>89441044-G-C-W</v>
      </c>
      <c r="N472" t="str">
        <f>$I$2</f>
        <v>G - 1016 x 1525</v>
      </c>
      <c r="O472" t="str">
        <f>$C$15</f>
        <v>Canvas</v>
      </c>
      <c r="P472" t="str">
        <f>$D$16</f>
        <v xml:space="preserve">White </v>
      </c>
      <c r="Q472">
        <f>$I$16</f>
        <v>2915</v>
      </c>
      <c r="R472">
        <f t="shared" ref="R472" si="838">ROUND((360*$N$2),0)</f>
        <v>382</v>
      </c>
      <c r="S472">
        <f t="shared" ref="S472" si="839">ROUND((230*$N$2),0)</f>
        <v>244</v>
      </c>
      <c r="T472" t="s">
        <v>32</v>
      </c>
    </row>
    <row r="473" spans="1:20" x14ac:dyDescent="0.25">
      <c r="A473" t="s">
        <v>15</v>
      </c>
      <c r="B473" t="s">
        <v>208</v>
      </c>
      <c r="C473">
        <v>1</v>
      </c>
      <c r="D473" t="s">
        <v>89</v>
      </c>
      <c r="E473" s="1">
        <v>604389835</v>
      </c>
      <c r="H473" t="s">
        <v>16</v>
      </c>
      <c r="I473" t="s">
        <v>17</v>
      </c>
      <c r="J473" t="s">
        <v>18</v>
      </c>
      <c r="K473" t="s">
        <v>19</v>
      </c>
      <c r="L473" t="s">
        <v>207</v>
      </c>
      <c r="M473" t="str">
        <f>CONCATENATE(E473,"-C-P-N")</f>
        <v>604389835-C-P-N</v>
      </c>
      <c r="N473" t="str">
        <f>$E$2</f>
        <v>C - 406 x 508</v>
      </c>
      <c r="O473" t="str">
        <f>$C$3</f>
        <v>Photographic Paper</v>
      </c>
      <c r="P473" t="str">
        <f>$D$3</f>
        <v>None</v>
      </c>
      <c r="Q473">
        <f>$E$3</f>
        <v>553</v>
      </c>
      <c r="R473">
        <f t="shared" ref="R473" si="840">ROUND((704*$N$2),0)</f>
        <v>746</v>
      </c>
      <c r="S473">
        <f t="shared" ref="S473" si="841">ROUND((440*$N$2),0)</f>
        <v>466</v>
      </c>
      <c r="T473" t="s">
        <v>32</v>
      </c>
    </row>
    <row r="474" spans="1:20" x14ac:dyDescent="0.25">
      <c r="A474" t="s">
        <v>15</v>
      </c>
      <c r="B474" t="s">
        <v>208</v>
      </c>
      <c r="C474">
        <v>1</v>
      </c>
      <c r="D474" t="s">
        <v>89</v>
      </c>
      <c r="E474" s="1">
        <v>604389835</v>
      </c>
      <c r="H474" t="s">
        <v>16</v>
      </c>
      <c r="I474" t="s">
        <v>17</v>
      </c>
      <c r="J474" t="s">
        <v>18</v>
      </c>
      <c r="K474" t="s">
        <v>19</v>
      </c>
      <c r="L474" t="s">
        <v>207</v>
      </c>
      <c r="M474" t="str">
        <f>CONCATENATE(E474,"-C-P-W")</f>
        <v>604389835-C-P-W</v>
      </c>
      <c r="N474" t="str">
        <f>$E$2</f>
        <v>C - 406 x 508</v>
      </c>
      <c r="O474" t="str">
        <f>$C$3</f>
        <v>Photographic Paper</v>
      </c>
      <c r="P474" t="str">
        <f>$D$4</f>
        <v>White</v>
      </c>
      <c r="Q474">
        <f>$E$4</f>
        <v>1052</v>
      </c>
      <c r="R474">
        <f t="shared" ref="R474" si="842">ROUND((432*$N$2),0)</f>
        <v>458</v>
      </c>
      <c r="S474">
        <f t="shared" ref="S474" si="843">ROUND((270*$N$2),0)</f>
        <v>286</v>
      </c>
      <c r="T474" t="s">
        <v>32</v>
      </c>
    </row>
    <row r="475" spans="1:20" x14ac:dyDescent="0.25">
      <c r="A475" t="s">
        <v>15</v>
      </c>
      <c r="B475" t="s">
        <v>208</v>
      </c>
      <c r="C475">
        <v>1</v>
      </c>
      <c r="D475" t="s">
        <v>89</v>
      </c>
      <c r="E475" s="1">
        <v>604389835</v>
      </c>
      <c r="H475" t="s">
        <v>16</v>
      </c>
      <c r="I475" t="s">
        <v>17</v>
      </c>
      <c r="J475" t="s">
        <v>18</v>
      </c>
      <c r="K475" t="s">
        <v>19</v>
      </c>
      <c r="L475" t="s">
        <v>207</v>
      </c>
      <c r="M475" t="str">
        <f>CONCATENATE(E475,"-D-P-N")</f>
        <v>604389835-D-P-N</v>
      </c>
      <c r="N475" t="str">
        <f>$F$2</f>
        <v>D - 508 x 610</v>
      </c>
      <c r="O475" t="str">
        <f>$C$3</f>
        <v>Photographic Paper</v>
      </c>
      <c r="P475" t="str">
        <f>$D$3</f>
        <v>None</v>
      </c>
      <c r="Q475">
        <f>$F$3</f>
        <v>646</v>
      </c>
      <c r="R475">
        <f t="shared" ref="R475" si="844">ROUND((880*$N$2),0)</f>
        <v>933</v>
      </c>
      <c r="S475">
        <f t="shared" ref="S475" si="845">ROUND((560*$N$2),0)</f>
        <v>594</v>
      </c>
      <c r="T475" t="s">
        <v>32</v>
      </c>
    </row>
    <row r="476" spans="1:20" x14ac:dyDescent="0.25">
      <c r="A476" t="s">
        <v>15</v>
      </c>
      <c r="B476" t="s">
        <v>208</v>
      </c>
      <c r="C476">
        <v>1</v>
      </c>
      <c r="D476" t="s">
        <v>89</v>
      </c>
      <c r="E476" s="1">
        <v>604389835</v>
      </c>
      <c r="H476" t="s">
        <v>16</v>
      </c>
      <c r="I476" t="s">
        <v>17</v>
      </c>
      <c r="J476" t="s">
        <v>18</v>
      </c>
      <c r="K476" t="s">
        <v>19</v>
      </c>
      <c r="L476" t="s">
        <v>207</v>
      </c>
      <c r="M476" t="str">
        <f>CONCATENATE(E476,"-D-P-W")</f>
        <v>604389835-D-P-W</v>
      </c>
      <c r="N476" t="str">
        <f>$F$2</f>
        <v>D - 508 x 610</v>
      </c>
      <c r="O476" t="str">
        <f>$C$3</f>
        <v>Photographic Paper</v>
      </c>
      <c r="P476" t="str">
        <f>$D$4</f>
        <v>White</v>
      </c>
      <c r="Q476">
        <f>$F$4</f>
        <v>1313</v>
      </c>
      <c r="R476">
        <f t="shared" ref="R476" si="846">ROUND((552*$N$2),0)</f>
        <v>585</v>
      </c>
      <c r="S476">
        <f t="shared" ref="S476" si="847">ROUND((345*$N$2),0)</f>
        <v>366</v>
      </c>
      <c r="T476" t="s">
        <v>32</v>
      </c>
    </row>
    <row r="477" spans="1:20" x14ac:dyDescent="0.25">
      <c r="A477" t="s">
        <v>15</v>
      </c>
      <c r="B477" t="s">
        <v>208</v>
      </c>
      <c r="C477">
        <v>1</v>
      </c>
      <c r="D477" t="s">
        <v>89</v>
      </c>
      <c r="E477" s="1">
        <v>604389835</v>
      </c>
      <c r="H477" t="s">
        <v>16</v>
      </c>
      <c r="I477" t="s">
        <v>17</v>
      </c>
      <c r="J477" t="s">
        <v>18</v>
      </c>
      <c r="K477" t="s">
        <v>19</v>
      </c>
      <c r="L477" t="s">
        <v>207</v>
      </c>
      <c r="M477" t="str">
        <f>CONCATENATE(E477,"-E-P-N")</f>
        <v>604389835-E-P-N</v>
      </c>
      <c r="N477" t="str">
        <f>$G$2</f>
        <v>E - 508 x 762</v>
      </c>
      <c r="O477" t="str">
        <f>$C$3</f>
        <v>Photographic Paper</v>
      </c>
      <c r="P477" t="str">
        <f>$D$3</f>
        <v>None</v>
      </c>
      <c r="Q477">
        <f>$G$3</f>
        <v>825</v>
      </c>
      <c r="R477">
        <f t="shared" ref="R477" si="848">ROUND((832*$N$2),0)</f>
        <v>882</v>
      </c>
      <c r="S477">
        <f t="shared" ref="S477" si="849">ROUND((550*$N$2),0)</f>
        <v>583</v>
      </c>
      <c r="T477" t="s">
        <v>32</v>
      </c>
    </row>
    <row r="478" spans="1:20" x14ac:dyDescent="0.25">
      <c r="A478" t="s">
        <v>15</v>
      </c>
      <c r="B478" t="s">
        <v>208</v>
      </c>
      <c r="C478">
        <v>1</v>
      </c>
      <c r="D478" t="s">
        <v>89</v>
      </c>
      <c r="E478" s="1">
        <v>604389835</v>
      </c>
      <c r="H478" t="s">
        <v>16</v>
      </c>
      <c r="I478" t="s">
        <v>17</v>
      </c>
      <c r="J478" t="s">
        <v>18</v>
      </c>
      <c r="K478" t="s">
        <v>19</v>
      </c>
      <c r="L478" t="s">
        <v>207</v>
      </c>
      <c r="M478" t="str">
        <f>CONCATENATE(E478,"-E-C-N")</f>
        <v>604389835-E-C-N</v>
      </c>
      <c r="N478" t="str">
        <f>$G$2</f>
        <v>E - 508 x 762</v>
      </c>
      <c r="O478" t="str">
        <f>$C$15</f>
        <v>Canvas</v>
      </c>
      <c r="P478" t="str">
        <f>$D$15</f>
        <v>None</v>
      </c>
      <c r="Q478">
        <f>$G$15</f>
        <v>1324</v>
      </c>
      <c r="R478">
        <f t="shared" ref="R478" si="850">ROUND((1112*$N$2),0)</f>
        <v>1179</v>
      </c>
      <c r="S478">
        <f t="shared" ref="S478" si="851">ROUND((760*$N$2),0)</f>
        <v>806</v>
      </c>
      <c r="T478" t="s">
        <v>32</v>
      </c>
    </row>
    <row r="479" spans="1:20" x14ac:dyDescent="0.25">
      <c r="A479" t="s">
        <v>15</v>
      </c>
      <c r="B479" t="s">
        <v>208</v>
      </c>
      <c r="C479">
        <v>1</v>
      </c>
      <c r="D479" t="s">
        <v>89</v>
      </c>
      <c r="E479" s="1">
        <v>604389835</v>
      </c>
      <c r="H479" t="s">
        <v>16</v>
      </c>
      <c r="I479" t="s">
        <v>17</v>
      </c>
      <c r="J479" t="s">
        <v>18</v>
      </c>
      <c r="K479" t="s">
        <v>19</v>
      </c>
      <c r="L479" t="s">
        <v>207</v>
      </c>
      <c r="M479" t="str">
        <f>CONCATENATE(E479,"-E-P-W")</f>
        <v>604389835-E-P-W</v>
      </c>
      <c r="N479" t="str">
        <f>$G$2</f>
        <v>E - 508 x 762</v>
      </c>
      <c r="O479" t="str">
        <f>$C$3</f>
        <v>Photographic Paper</v>
      </c>
      <c r="P479" t="str">
        <f>$D$4</f>
        <v>White</v>
      </c>
      <c r="Q479">
        <f>$G$4</f>
        <v>1660</v>
      </c>
      <c r="R479" s="2">
        <f t="shared" ref="R479" si="852">ROUND((1320*$N$2),0)</f>
        <v>1399</v>
      </c>
      <c r="S479">
        <f t="shared" ref="S479" si="853">ROUND((825*$N$2),0)</f>
        <v>875</v>
      </c>
      <c r="T479" t="s">
        <v>32</v>
      </c>
    </row>
    <row r="480" spans="1:20" x14ac:dyDescent="0.25">
      <c r="A480" t="s">
        <v>15</v>
      </c>
      <c r="B480" t="s">
        <v>208</v>
      </c>
      <c r="C480">
        <v>1</v>
      </c>
      <c r="D480" t="s">
        <v>89</v>
      </c>
      <c r="E480" s="1">
        <v>604389835</v>
      </c>
      <c r="H480" t="s">
        <v>16</v>
      </c>
      <c r="I480" t="s">
        <v>17</v>
      </c>
      <c r="J480" t="s">
        <v>18</v>
      </c>
      <c r="K480" t="s">
        <v>19</v>
      </c>
      <c r="L480" t="s">
        <v>207</v>
      </c>
      <c r="M480" t="str">
        <f>CONCATENATE(E480,"-E-C-W")</f>
        <v>604389835-E-C-W</v>
      </c>
      <c r="N480" t="str">
        <f>$G$2</f>
        <v>E - 508 x 762</v>
      </c>
      <c r="O480" t="str">
        <f>$C$15</f>
        <v>Canvas</v>
      </c>
      <c r="P480" t="str">
        <f>$D$16</f>
        <v xml:space="preserve">White </v>
      </c>
      <c r="Q480">
        <f>$G$16</f>
        <v>1964</v>
      </c>
      <c r="R480">
        <f t="shared" ref="R480" si="854">ROUND((944*$N$2),0)</f>
        <v>1001</v>
      </c>
      <c r="S480">
        <f t="shared" ref="S480" si="855">ROUND((590*$N$2),0)</f>
        <v>625</v>
      </c>
      <c r="T480" t="s">
        <v>32</v>
      </c>
    </row>
    <row r="481" spans="1:20" x14ac:dyDescent="0.25">
      <c r="A481" t="s">
        <v>15</v>
      </c>
      <c r="B481" t="s">
        <v>208</v>
      </c>
      <c r="C481">
        <v>1</v>
      </c>
      <c r="D481" t="s">
        <v>89</v>
      </c>
      <c r="E481" s="1">
        <v>604389835</v>
      </c>
      <c r="H481" t="s">
        <v>16</v>
      </c>
      <c r="I481" t="s">
        <v>17</v>
      </c>
      <c r="J481" t="s">
        <v>18</v>
      </c>
      <c r="K481" t="s">
        <v>19</v>
      </c>
      <c r="L481" t="s">
        <v>207</v>
      </c>
      <c r="M481" t="str">
        <f>CONCATENATE(E481,"-F-P-N")</f>
        <v>604389835-F-P-N</v>
      </c>
      <c r="N481" t="str">
        <f>$H$2</f>
        <v>F - 762 x 1016</v>
      </c>
      <c r="O481" t="str">
        <f>$C$3</f>
        <v>Photographic Paper</v>
      </c>
      <c r="P481" t="str">
        <f>$D$3</f>
        <v>None</v>
      </c>
      <c r="Q481">
        <f>$H$3</f>
        <v>1410</v>
      </c>
      <c r="R481">
        <f t="shared" ref="R481" si="856">ROUND((1200*$N$2),0)</f>
        <v>1272</v>
      </c>
      <c r="S481">
        <f t="shared" ref="S481" si="857">ROUND((800*$N$2),0)</f>
        <v>848</v>
      </c>
      <c r="T481" t="s">
        <v>32</v>
      </c>
    </row>
    <row r="482" spans="1:20" x14ac:dyDescent="0.25">
      <c r="A482" t="s">
        <v>15</v>
      </c>
      <c r="B482" t="s">
        <v>208</v>
      </c>
      <c r="C482">
        <v>1</v>
      </c>
      <c r="D482" t="s">
        <v>89</v>
      </c>
      <c r="E482" s="1">
        <v>604389835</v>
      </c>
      <c r="H482" t="s">
        <v>16</v>
      </c>
      <c r="I482" t="s">
        <v>17</v>
      </c>
      <c r="J482" t="s">
        <v>18</v>
      </c>
      <c r="K482" t="s">
        <v>19</v>
      </c>
      <c r="L482" t="s">
        <v>207</v>
      </c>
      <c r="M482" t="str">
        <f>CONCATENATE(E482,"-F-C-N")</f>
        <v>604389835-F-C-N</v>
      </c>
      <c r="N482" t="str">
        <f>$H$2</f>
        <v>F - 762 x 1016</v>
      </c>
      <c r="O482" t="str">
        <f>$C$15</f>
        <v>Canvas</v>
      </c>
      <c r="P482" t="str">
        <f>$D$15</f>
        <v>None</v>
      </c>
      <c r="Q482">
        <f>$H$15</f>
        <v>1865.6000000000001</v>
      </c>
      <c r="R482">
        <f t="shared" ref="R482" si="858">ROUND((1510*$N$2),0)</f>
        <v>1601</v>
      </c>
      <c r="S482">
        <f t="shared" ref="S482" si="859">ROUND((1150*$N$2),0)</f>
        <v>1219</v>
      </c>
      <c r="T482" t="s">
        <v>32</v>
      </c>
    </row>
    <row r="483" spans="1:20" x14ac:dyDescent="0.25">
      <c r="A483" t="s">
        <v>15</v>
      </c>
      <c r="B483" t="s">
        <v>208</v>
      </c>
      <c r="C483">
        <v>1</v>
      </c>
      <c r="D483" t="s">
        <v>89</v>
      </c>
      <c r="E483" s="1">
        <v>604389835</v>
      </c>
      <c r="H483" t="s">
        <v>16</v>
      </c>
      <c r="I483" t="s">
        <v>17</v>
      </c>
      <c r="J483" t="s">
        <v>18</v>
      </c>
      <c r="K483" t="s">
        <v>19</v>
      </c>
      <c r="L483" t="s">
        <v>207</v>
      </c>
      <c r="M483" t="str">
        <f>CONCATENATE(E483,"-F-P-W")</f>
        <v>604389835-F-P-W</v>
      </c>
      <c r="N483" t="str">
        <f>$H$2</f>
        <v>F - 762 x 1016</v>
      </c>
      <c r="O483" t="str">
        <f>$C$3</f>
        <v>Photographic Paper</v>
      </c>
      <c r="P483" t="str">
        <f>$D$4</f>
        <v>White</v>
      </c>
      <c r="Q483">
        <f>$H$4</f>
        <v>2387</v>
      </c>
      <c r="R483">
        <f t="shared" ref="R483" si="860">ROUND((1760*$N$2),0)</f>
        <v>1866</v>
      </c>
      <c r="S483">
        <f t="shared" ref="S483" si="861">ROUND((1100*$N$2),0)</f>
        <v>1166</v>
      </c>
      <c r="T483" t="s">
        <v>32</v>
      </c>
    </row>
    <row r="484" spans="1:20" x14ac:dyDescent="0.25">
      <c r="A484" t="s">
        <v>15</v>
      </c>
      <c r="B484" t="s">
        <v>208</v>
      </c>
      <c r="C484">
        <v>1</v>
      </c>
      <c r="D484" t="s">
        <v>89</v>
      </c>
      <c r="E484" s="1">
        <v>604389835</v>
      </c>
      <c r="H484" t="s">
        <v>16</v>
      </c>
      <c r="I484" t="s">
        <v>17</v>
      </c>
      <c r="J484" t="s">
        <v>18</v>
      </c>
      <c r="K484" t="s">
        <v>19</v>
      </c>
      <c r="L484" t="s">
        <v>207</v>
      </c>
      <c r="M484" t="str">
        <f>CONCATENATE(E484,"-F-C-W")</f>
        <v>604389835-F-C-W</v>
      </c>
      <c r="N484" t="str">
        <f>$H$2</f>
        <v>F - 762 x 1016</v>
      </c>
      <c r="O484" t="str">
        <f>$C$15</f>
        <v>Canvas</v>
      </c>
      <c r="P484" t="str">
        <f>$D$16</f>
        <v xml:space="preserve">White </v>
      </c>
      <c r="Q484">
        <f>$H$16</f>
        <v>2565.2000000000003</v>
      </c>
      <c r="R484">
        <f t="shared" ref="R484" si="862">ROUND((1180*$N$2),0)</f>
        <v>1251</v>
      </c>
      <c r="S484">
        <f t="shared" ref="S484" si="863">ROUND((735*$N$2),0)</f>
        <v>779</v>
      </c>
      <c r="T484" t="s">
        <v>32</v>
      </c>
    </row>
    <row r="485" spans="1:20" x14ac:dyDescent="0.25">
      <c r="A485" t="s">
        <v>15</v>
      </c>
      <c r="B485" t="s">
        <v>208</v>
      </c>
      <c r="C485">
        <v>1</v>
      </c>
      <c r="D485" t="s">
        <v>89</v>
      </c>
      <c r="E485" s="1">
        <v>604389835</v>
      </c>
      <c r="H485" t="s">
        <v>16</v>
      </c>
      <c r="I485" t="s">
        <v>17</v>
      </c>
      <c r="J485" t="s">
        <v>18</v>
      </c>
      <c r="K485" t="s">
        <v>19</v>
      </c>
      <c r="L485" t="s">
        <v>207</v>
      </c>
      <c r="M485" t="str">
        <f>CONCATENATE(E485,"-G-P-N")</f>
        <v>604389835-G-P-N</v>
      </c>
      <c r="N485" t="str">
        <f>$I$2</f>
        <v>G - 1016 x 1525</v>
      </c>
      <c r="O485" t="str">
        <f>$C$3</f>
        <v>Photographic Paper</v>
      </c>
      <c r="P485" t="str">
        <f>$D$3</f>
        <v>None</v>
      </c>
      <c r="Q485">
        <f>$I$3</f>
        <v>1763</v>
      </c>
      <c r="R485">
        <f t="shared" ref="R485" si="864">ROUND((1275*$N$2),0)</f>
        <v>1352</v>
      </c>
      <c r="S485">
        <f t="shared" ref="S485" si="865">ROUND((850*$N$2),0)</f>
        <v>901</v>
      </c>
      <c r="T485" t="s">
        <v>32</v>
      </c>
    </row>
    <row r="486" spans="1:20" x14ac:dyDescent="0.25">
      <c r="A486" t="s">
        <v>15</v>
      </c>
      <c r="B486" t="s">
        <v>208</v>
      </c>
      <c r="C486">
        <v>1</v>
      </c>
      <c r="D486" t="s">
        <v>89</v>
      </c>
      <c r="E486" s="1">
        <v>604389835</v>
      </c>
      <c r="H486" t="s">
        <v>16</v>
      </c>
      <c r="I486" t="s">
        <v>17</v>
      </c>
      <c r="J486" t="s">
        <v>18</v>
      </c>
      <c r="K486" t="s">
        <v>19</v>
      </c>
      <c r="L486" t="s">
        <v>207</v>
      </c>
      <c r="M486" t="str">
        <f>CONCATENATE(E486,"-G-C-N")</f>
        <v>604389835-G-C-N</v>
      </c>
      <c r="N486" t="str">
        <f>$I$2</f>
        <v>G - 1016 x 1525</v>
      </c>
      <c r="O486" t="str">
        <f>$C$15</f>
        <v>Canvas</v>
      </c>
      <c r="P486" t="str">
        <f>$D$15</f>
        <v>None</v>
      </c>
      <c r="Q486">
        <f>$I$15</f>
        <v>1982.2</v>
      </c>
      <c r="R486">
        <f t="shared" ref="R486:R487" si="866">ROUND((2000*$N$2),0)</f>
        <v>2120</v>
      </c>
      <c r="S486">
        <f t="shared" ref="S486" si="867">ROUND((1535*$N$2),0)</f>
        <v>1627</v>
      </c>
      <c r="T486" t="s">
        <v>32</v>
      </c>
    </row>
    <row r="487" spans="1:20" x14ac:dyDescent="0.25">
      <c r="A487" t="s">
        <v>15</v>
      </c>
      <c r="B487" t="s">
        <v>208</v>
      </c>
      <c r="C487">
        <v>1</v>
      </c>
      <c r="D487" t="s">
        <v>89</v>
      </c>
      <c r="E487" s="1">
        <v>604389835</v>
      </c>
      <c r="H487" t="s">
        <v>16</v>
      </c>
      <c r="I487" t="s">
        <v>17</v>
      </c>
      <c r="J487" t="s">
        <v>18</v>
      </c>
      <c r="K487" t="s">
        <v>19</v>
      </c>
      <c r="L487" t="s">
        <v>207</v>
      </c>
      <c r="M487" t="str">
        <f>CONCATENATE(E487,"-G-P-W")</f>
        <v>604389835-G-P-W</v>
      </c>
      <c r="N487" t="str">
        <f>$I$2</f>
        <v>G - 1016 x 1525</v>
      </c>
      <c r="O487" t="str">
        <f>$C$3</f>
        <v>Photographic Paper</v>
      </c>
      <c r="P487" t="str">
        <f>$D$4</f>
        <v>White</v>
      </c>
      <c r="Q487">
        <f>$I$4</f>
        <v>3200</v>
      </c>
      <c r="R487">
        <f t="shared" si="866"/>
        <v>2120</v>
      </c>
      <c r="S487">
        <f t="shared" ref="S487" si="868">ROUND((1250*$N$2),0)</f>
        <v>1325</v>
      </c>
      <c r="T487" t="s">
        <v>32</v>
      </c>
    </row>
    <row r="488" spans="1:20" x14ac:dyDescent="0.25">
      <c r="A488" t="s">
        <v>15</v>
      </c>
      <c r="B488" t="s">
        <v>208</v>
      </c>
      <c r="C488">
        <v>1</v>
      </c>
      <c r="D488" t="s">
        <v>89</v>
      </c>
      <c r="E488" s="1">
        <v>604389835</v>
      </c>
      <c r="H488" t="s">
        <v>16</v>
      </c>
      <c r="I488" t="s">
        <v>17</v>
      </c>
      <c r="J488" t="s">
        <v>18</v>
      </c>
      <c r="K488" t="s">
        <v>19</v>
      </c>
      <c r="L488" t="s">
        <v>207</v>
      </c>
      <c r="M488" t="str">
        <f>CONCATENATE(E488,"-G-C-W")</f>
        <v>604389835-G-C-W</v>
      </c>
      <c r="N488" t="str">
        <f>$I$2</f>
        <v>G - 1016 x 1525</v>
      </c>
      <c r="O488" t="str">
        <f>$C$15</f>
        <v>Canvas</v>
      </c>
      <c r="P488" t="str">
        <f>$D$16</f>
        <v xml:space="preserve">White </v>
      </c>
      <c r="Q488">
        <f>$I$16</f>
        <v>2915</v>
      </c>
      <c r="R488">
        <f t="shared" ref="R488" si="869">ROUND((360*$N$2),0)</f>
        <v>382</v>
      </c>
      <c r="S488">
        <f t="shared" ref="S488" si="870">ROUND((230*$N$2),0)</f>
        <v>244</v>
      </c>
      <c r="T488" t="s">
        <v>32</v>
      </c>
    </row>
    <row r="489" spans="1:20" x14ac:dyDescent="0.25">
      <c r="A489" t="s">
        <v>15</v>
      </c>
      <c r="B489" t="s">
        <v>208</v>
      </c>
      <c r="C489">
        <v>1</v>
      </c>
      <c r="D489" t="s">
        <v>90</v>
      </c>
      <c r="E489" s="1">
        <v>77728384</v>
      </c>
      <c r="H489" t="s">
        <v>16</v>
      </c>
      <c r="I489" t="s">
        <v>17</v>
      </c>
      <c r="J489" t="s">
        <v>18</v>
      </c>
      <c r="K489" t="s">
        <v>19</v>
      </c>
      <c r="L489" t="s">
        <v>207</v>
      </c>
      <c r="M489" t="str">
        <f>CONCATENATE(E489,"-C-P-N")</f>
        <v>77728384-C-P-N</v>
      </c>
      <c r="N489" t="str">
        <f>$E$2</f>
        <v>C - 406 x 508</v>
      </c>
      <c r="O489" t="str">
        <f>$C$3</f>
        <v>Photographic Paper</v>
      </c>
      <c r="P489" t="str">
        <f>$D$3</f>
        <v>None</v>
      </c>
      <c r="Q489">
        <f>$E$3</f>
        <v>553</v>
      </c>
      <c r="R489">
        <f t="shared" ref="R489" si="871">ROUND((704*$N$2),0)</f>
        <v>746</v>
      </c>
      <c r="S489">
        <f t="shared" ref="S489" si="872">ROUND((440*$N$2),0)</f>
        <v>466</v>
      </c>
      <c r="T489" t="s">
        <v>32</v>
      </c>
    </row>
    <row r="490" spans="1:20" x14ac:dyDescent="0.25">
      <c r="A490" t="s">
        <v>15</v>
      </c>
      <c r="B490" t="s">
        <v>208</v>
      </c>
      <c r="C490">
        <v>1</v>
      </c>
      <c r="D490" t="s">
        <v>90</v>
      </c>
      <c r="E490" s="1">
        <v>77728384</v>
      </c>
      <c r="H490" t="s">
        <v>16</v>
      </c>
      <c r="I490" t="s">
        <v>17</v>
      </c>
      <c r="J490" t="s">
        <v>18</v>
      </c>
      <c r="K490" t="s">
        <v>19</v>
      </c>
      <c r="L490" t="s">
        <v>207</v>
      </c>
      <c r="M490" t="str">
        <f>CONCATENATE(E490,"-C-P-W")</f>
        <v>77728384-C-P-W</v>
      </c>
      <c r="N490" t="str">
        <f>$E$2</f>
        <v>C - 406 x 508</v>
      </c>
      <c r="O490" t="str">
        <f>$C$3</f>
        <v>Photographic Paper</v>
      </c>
      <c r="P490" t="str">
        <f>$D$4</f>
        <v>White</v>
      </c>
      <c r="Q490">
        <f>$E$4</f>
        <v>1052</v>
      </c>
      <c r="R490">
        <f t="shared" ref="R490" si="873">ROUND((432*$N$2),0)</f>
        <v>458</v>
      </c>
      <c r="S490">
        <f t="shared" ref="S490" si="874">ROUND((270*$N$2),0)</f>
        <v>286</v>
      </c>
      <c r="T490" t="s">
        <v>32</v>
      </c>
    </row>
    <row r="491" spans="1:20" x14ac:dyDescent="0.25">
      <c r="A491" t="s">
        <v>15</v>
      </c>
      <c r="B491" t="s">
        <v>208</v>
      </c>
      <c r="C491">
        <v>1</v>
      </c>
      <c r="D491" t="s">
        <v>90</v>
      </c>
      <c r="E491" s="1">
        <v>77728384</v>
      </c>
      <c r="H491" t="s">
        <v>16</v>
      </c>
      <c r="I491" t="s">
        <v>17</v>
      </c>
      <c r="J491" t="s">
        <v>18</v>
      </c>
      <c r="K491" t="s">
        <v>19</v>
      </c>
      <c r="L491" t="s">
        <v>207</v>
      </c>
      <c r="M491" t="str">
        <f>CONCATENATE(E491,"-D-P-N")</f>
        <v>77728384-D-P-N</v>
      </c>
      <c r="N491" t="str">
        <f>$F$2</f>
        <v>D - 508 x 610</v>
      </c>
      <c r="O491" t="str">
        <f>$C$3</f>
        <v>Photographic Paper</v>
      </c>
      <c r="P491" t="str">
        <f>$D$3</f>
        <v>None</v>
      </c>
      <c r="Q491">
        <f>$F$3</f>
        <v>646</v>
      </c>
      <c r="R491">
        <f t="shared" ref="R491" si="875">ROUND((880*$N$2),0)</f>
        <v>933</v>
      </c>
      <c r="S491">
        <f t="shared" ref="S491" si="876">ROUND((560*$N$2),0)</f>
        <v>594</v>
      </c>
      <c r="T491" t="s">
        <v>32</v>
      </c>
    </row>
    <row r="492" spans="1:20" x14ac:dyDescent="0.25">
      <c r="A492" t="s">
        <v>15</v>
      </c>
      <c r="B492" t="s">
        <v>208</v>
      </c>
      <c r="C492">
        <v>1</v>
      </c>
      <c r="D492" t="s">
        <v>90</v>
      </c>
      <c r="E492" s="1">
        <v>77728384</v>
      </c>
      <c r="H492" t="s">
        <v>16</v>
      </c>
      <c r="I492" t="s">
        <v>17</v>
      </c>
      <c r="J492" t="s">
        <v>18</v>
      </c>
      <c r="K492" t="s">
        <v>19</v>
      </c>
      <c r="L492" t="s">
        <v>207</v>
      </c>
      <c r="M492" t="str">
        <f>CONCATENATE(E492,"-D-P-W")</f>
        <v>77728384-D-P-W</v>
      </c>
      <c r="N492" t="str">
        <f>$F$2</f>
        <v>D - 508 x 610</v>
      </c>
      <c r="O492" t="str">
        <f>$C$3</f>
        <v>Photographic Paper</v>
      </c>
      <c r="P492" t="str">
        <f>$D$4</f>
        <v>White</v>
      </c>
      <c r="Q492">
        <f>$F$4</f>
        <v>1313</v>
      </c>
      <c r="R492">
        <f t="shared" ref="R492" si="877">ROUND((552*$N$2),0)</f>
        <v>585</v>
      </c>
      <c r="S492">
        <f t="shared" ref="S492" si="878">ROUND((345*$N$2),0)</f>
        <v>366</v>
      </c>
      <c r="T492" t="s">
        <v>32</v>
      </c>
    </row>
    <row r="493" spans="1:20" x14ac:dyDescent="0.25">
      <c r="A493" t="s">
        <v>15</v>
      </c>
      <c r="B493" t="s">
        <v>208</v>
      </c>
      <c r="C493">
        <v>1</v>
      </c>
      <c r="D493" t="s">
        <v>90</v>
      </c>
      <c r="E493" s="1">
        <v>77728384</v>
      </c>
      <c r="H493" t="s">
        <v>16</v>
      </c>
      <c r="I493" t="s">
        <v>17</v>
      </c>
      <c r="J493" t="s">
        <v>18</v>
      </c>
      <c r="K493" t="s">
        <v>19</v>
      </c>
      <c r="L493" t="s">
        <v>207</v>
      </c>
      <c r="M493" t="str">
        <f>CONCATENATE(E493,"-E-P-N")</f>
        <v>77728384-E-P-N</v>
      </c>
      <c r="N493" t="str">
        <f>$G$2</f>
        <v>E - 508 x 762</v>
      </c>
      <c r="O493" t="str">
        <f>$C$3</f>
        <v>Photographic Paper</v>
      </c>
      <c r="P493" t="str">
        <f>$D$3</f>
        <v>None</v>
      </c>
      <c r="Q493">
        <f>$G$3</f>
        <v>825</v>
      </c>
      <c r="R493">
        <f t="shared" ref="R493" si="879">ROUND((832*$N$2),0)</f>
        <v>882</v>
      </c>
      <c r="S493">
        <f t="shared" ref="S493" si="880">ROUND((550*$N$2),0)</f>
        <v>583</v>
      </c>
      <c r="T493" t="s">
        <v>32</v>
      </c>
    </row>
    <row r="494" spans="1:20" x14ac:dyDescent="0.25">
      <c r="A494" t="s">
        <v>15</v>
      </c>
      <c r="B494" t="s">
        <v>208</v>
      </c>
      <c r="C494">
        <v>1</v>
      </c>
      <c r="D494" t="s">
        <v>90</v>
      </c>
      <c r="E494" s="1">
        <v>77728384</v>
      </c>
      <c r="H494" t="s">
        <v>16</v>
      </c>
      <c r="I494" t="s">
        <v>17</v>
      </c>
      <c r="J494" t="s">
        <v>18</v>
      </c>
      <c r="K494" t="s">
        <v>19</v>
      </c>
      <c r="L494" t="s">
        <v>207</v>
      </c>
      <c r="M494" t="str">
        <f>CONCATENATE(E494,"-E-C-N")</f>
        <v>77728384-E-C-N</v>
      </c>
      <c r="N494" t="str">
        <f>$G$2</f>
        <v>E - 508 x 762</v>
      </c>
      <c r="O494" t="str">
        <f>$C$15</f>
        <v>Canvas</v>
      </c>
      <c r="P494" t="str">
        <f>$D$15</f>
        <v>None</v>
      </c>
      <c r="Q494">
        <f>$G$15</f>
        <v>1324</v>
      </c>
      <c r="R494">
        <f t="shared" ref="R494" si="881">ROUND((1112*$N$2),0)</f>
        <v>1179</v>
      </c>
      <c r="S494">
        <f t="shared" ref="S494" si="882">ROUND((760*$N$2),0)</f>
        <v>806</v>
      </c>
      <c r="T494" t="s">
        <v>32</v>
      </c>
    </row>
    <row r="495" spans="1:20" x14ac:dyDescent="0.25">
      <c r="A495" t="s">
        <v>15</v>
      </c>
      <c r="B495" t="s">
        <v>208</v>
      </c>
      <c r="C495">
        <v>1</v>
      </c>
      <c r="D495" t="s">
        <v>90</v>
      </c>
      <c r="E495" s="1">
        <v>77728384</v>
      </c>
      <c r="H495" t="s">
        <v>16</v>
      </c>
      <c r="I495" t="s">
        <v>17</v>
      </c>
      <c r="J495" t="s">
        <v>18</v>
      </c>
      <c r="K495" t="s">
        <v>19</v>
      </c>
      <c r="L495" t="s">
        <v>207</v>
      </c>
      <c r="M495" t="str">
        <f>CONCATENATE(E495,"-E-P-W")</f>
        <v>77728384-E-P-W</v>
      </c>
      <c r="N495" t="str">
        <f>$G$2</f>
        <v>E - 508 x 762</v>
      </c>
      <c r="O495" t="str">
        <f>$C$3</f>
        <v>Photographic Paper</v>
      </c>
      <c r="P495" t="str">
        <f>$D$4</f>
        <v>White</v>
      </c>
      <c r="Q495">
        <f>$G$4</f>
        <v>1660</v>
      </c>
      <c r="R495" s="2">
        <f t="shared" ref="R495" si="883">ROUND((1320*$N$2),0)</f>
        <v>1399</v>
      </c>
      <c r="S495">
        <f t="shared" ref="S495" si="884">ROUND((825*$N$2),0)</f>
        <v>875</v>
      </c>
      <c r="T495" t="s">
        <v>32</v>
      </c>
    </row>
    <row r="496" spans="1:20" x14ac:dyDescent="0.25">
      <c r="A496" t="s">
        <v>15</v>
      </c>
      <c r="B496" t="s">
        <v>208</v>
      </c>
      <c r="C496">
        <v>1</v>
      </c>
      <c r="D496" t="s">
        <v>90</v>
      </c>
      <c r="E496" s="1">
        <v>77728384</v>
      </c>
      <c r="H496" t="s">
        <v>16</v>
      </c>
      <c r="I496" t="s">
        <v>17</v>
      </c>
      <c r="J496" t="s">
        <v>18</v>
      </c>
      <c r="K496" t="s">
        <v>19</v>
      </c>
      <c r="L496" t="s">
        <v>207</v>
      </c>
      <c r="M496" t="str">
        <f>CONCATENATE(E496,"-E-C-W")</f>
        <v>77728384-E-C-W</v>
      </c>
      <c r="N496" t="str">
        <f>$G$2</f>
        <v>E - 508 x 762</v>
      </c>
      <c r="O496" t="str">
        <f>$C$15</f>
        <v>Canvas</v>
      </c>
      <c r="P496" t="str">
        <f>$D$16</f>
        <v xml:space="preserve">White </v>
      </c>
      <c r="Q496">
        <f>$G$16</f>
        <v>1964</v>
      </c>
      <c r="R496">
        <f t="shared" ref="R496" si="885">ROUND((944*$N$2),0)</f>
        <v>1001</v>
      </c>
      <c r="S496">
        <f t="shared" ref="S496" si="886">ROUND((590*$N$2),0)</f>
        <v>625</v>
      </c>
      <c r="T496" t="s">
        <v>32</v>
      </c>
    </row>
    <row r="497" spans="1:20" x14ac:dyDescent="0.25">
      <c r="A497" t="s">
        <v>15</v>
      </c>
      <c r="B497" t="s">
        <v>208</v>
      </c>
      <c r="C497">
        <v>1</v>
      </c>
      <c r="D497" t="s">
        <v>90</v>
      </c>
      <c r="E497" s="1">
        <v>77728384</v>
      </c>
      <c r="H497" t="s">
        <v>16</v>
      </c>
      <c r="I497" t="s">
        <v>17</v>
      </c>
      <c r="J497" t="s">
        <v>18</v>
      </c>
      <c r="K497" t="s">
        <v>19</v>
      </c>
      <c r="L497" t="s">
        <v>207</v>
      </c>
      <c r="M497" t="str">
        <f>CONCATENATE(E497,"-F-P-N")</f>
        <v>77728384-F-P-N</v>
      </c>
      <c r="N497" t="str">
        <f>$H$2</f>
        <v>F - 762 x 1016</v>
      </c>
      <c r="O497" t="str">
        <f>$C$3</f>
        <v>Photographic Paper</v>
      </c>
      <c r="P497" t="str">
        <f>$D$3</f>
        <v>None</v>
      </c>
      <c r="Q497">
        <f>$H$3</f>
        <v>1410</v>
      </c>
      <c r="R497">
        <f t="shared" ref="R497" si="887">ROUND((1200*$N$2),0)</f>
        <v>1272</v>
      </c>
      <c r="S497">
        <f t="shared" ref="S497" si="888">ROUND((800*$N$2),0)</f>
        <v>848</v>
      </c>
      <c r="T497" t="s">
        <v>32</v>
      </c>
    </row>
    <row r="498" spans="1:20" x14ac:dyDescent="0.25">
      <c r="A498" t="s">
        <v>15</v>
      </c>
      <c r="B498" t="s">
        <v>208</v>
      </c>
      <c r="C498">
        <v>1</v>
      </c>
      <c r="D498" t="s">
        <v>90</v>
      </c>
      <c r="E498" s="1">
        <v>77728384</v>
      </c>
      <c r="H498" t="s">
        <v>16</v>
      </c>
      <c r="I498" t="s">
        <v>17</v>
      </c>
      <c r="J498" t="s">
        <v>18</v>
      </c>
      <c r="K498" t="s">
        <v>19</v>
      </c>
      <c r="L498" t="s">
        <v>207</v>
      </c>
      <c r="M498" t="str">
        <f>CONCATENATE(E498,"-F-C-N")</f>
        <v>77728384-F-C-N</v>
      </c>
      <c r="N498" t="str">
        <f>$H$2</f>
        <v>F - 762 x 1016</v>
      </c>
      <c r="O498" t="str">
        <f>$C$15</f>
        <v>Canvas</v>
      </c>
      <c r="P498" t="str">
        <f>$D$15</f>
        <v>None</v>
      </c>
      <c r="Q498">
        <f>$H$15</f>
        <v>1865.6000000000001</v>
      </c>
      <c r="R498">
        <f t="shared" ref="R498" si="889">ROUND((1510*$N$2),0)</f>
        <v>1601</v>
      </c>
      <c r="S498">
        <f t="shared" ref="S498" si="890">ROUND((1150*$N$2),0)</f>
        <v>1219</v>
      </c>
      <c r="T498" t="s">
        <v>32</v>
      </c>
    </row>
    <row r="499" spans="1:20" x14ac:dyDescent="0.25">
      <c r="A499" t="s">
        <v>15</v>
      </c>
      <c r="B499" t="s">
        <v>208</v>
      </c>
      <c r="C499">
        <v>1</v>
      </c>
      <c r="D499" t="s">
        <v>90</v>
      </c>
      <c r="E499" s="1">
        <v>77728384</v>
      </c>
      <c r="H499" t="s">
        <v>16</v>
      </c>
      <c r="I499" t="s">
        <v>17</v>
      </c>
      <c r="J499" t="s">
        <v>18</v>
      </c>
      <c r="K499" t="s">
        <v>19</v>
      </c>
      <c r="L499" t="s">
        <v>207</v>
      </c>
      <c r="M499" t="str">
        <f>CONCATENATE(E499,"-F-P-W")</f>
        <v>77728384-F-P-W</v>
      </c>
      <c r="N499" t="str">
        <f>$H$2</f>
        <v>F - 762 x 1016</v>
      </c>
      <c r="O499" t="str">
        <f>$C$3</f>
        <v>Photographic Paper</v>
      </c>
      <c r="P499" t="str">
        <f>$D$4</f>
        <v>White</v>
      </c>
      <c r="Q499">
        <f>$H$4</f>
        <v>2387</v>
      </c>
      <c r="R499">
        <f t="shared" ref="R499" si="891">ROUND((1760*$N$2),0)</f>
        <v>1866</v>
      </c>
      <c r="S499">
        <f t="shared" ref="S499" si="892">ROUND((1100*$N$2),0)</f>
        <v>1166</v>
      </c>
      <c r="T499" t="s">
        <v>32</v>
      </c>
    </row>
    <row r="500" spans="1:20" x14ac:dyDescent="0.25">
      <c r="A500" t="s">
        <v>15</v>
      </c>
      <c r="B500" t="s">
        <v>208</v>
      </c>
      <c r="C500">
        <v>1</v>
      </c>
      <c r="D500" t="s">
        <v>90</v>
      </c>
      <c r="E500" s="1">
        <v>77728384</v>
      </c>
      <c r="H500" t="s">
        <v>16</v>
      </c>
      <c r="I500" t="s">
        <v>17</v>
      </c>
      <c r="J500" t="s">
        <v>18</v>
      </c>
      <c r="K500" t="s">
        <v>19</v>
      </c>
      <c r="L500" t="s">
        <v>207</v>
      </c>
      <c r="M500" t="str">
        <f>CONCATENATE(E500,"-F-C-W")</f>
        <v>77728384-F-C-W</v>
      </c>
      <c r="N500" t="str">
        <f>$H$2</f>
        <v>F - 762 x 1016</v>
      </c>
      <c r="O500" t="str">
        <f>$C$15</f>
        <v>Canvas</v>
      </c>
      <c r="P500" t="str">
        <f>$D$16</f>
        <v xml:space="preserve">White </v>
      </c>
      <c r="Q500">
        <f>$H$16</f>
        <v>2565.2000000000003</v>
      </c>
      <c r="R500">
        <f t="shared" ref="R500" si="893">ROUND((1180*$N$2),0)</f>
        <v>1251</v>
      </c>
      <c r="S500">
        <f t="shared" ref="S500" si="894">ROUND((735*$N$2),0)</f>
        <v>779</v>
      </c>
      <c r="T500" t="s">
        <v>32</v>
      </c>
    </row>
    <row r="501" spans="1:20" x14ac:dyDescent="0.25">
      <c r="A501" t="s">
        <v>15</v>
      </c>
      <c r="B501" t="s">
        <v>208</v>
      </c>
      <c r="C501">
        <v>1</v>
      </c>
      <c r="D501" t="s">
        <v>90</v>
      </c>
      <c r="E501" s="1">
        <v>77728384</v>
      </c>
      <c r="H501" t="s">
        <v>16</v>
      </c>
      <c r="I501" t="s">
        <v>17</v>
      </c>
      <c r="J501" t="s">
        <v>18</v>
      </c>
      <c r="K501" t="s">
        <v>19</v>
      </c>
      <c r="L501" t="s">
        <v>207</v>
      </c>
      <c r="M501" t="str">
        <f>CONCATENATE(E501,"-G-P-N")</f>
        <v>77728384-G-P-N</v>
      </c>
      <c r="N501" t="str">
        <f>$I$2</f>
        <v>G - 1016 x 1525</v>
      </c>
      <c r="O501" t="str">
        <f>$C$3</f>
        <v>Photographic Paper</v>
      </c>
      <c r="P501" t="str">
        <f>$D$3</f>
        <v>None</v>
      </c>
      <c r="Q501">
        <f>$I$3</f>
        <v>1763</v>
      </c>
      <c r="R501">
        <f t="shared" ref="R501" si="895">ROUND((1275*$N$2),0)</f>
        <v>1352</v>
      </c>
      <c r="S501">
        <f t="shared" ref="S501" si="896">ROUND((850*$N$2),0)</f>
        <v>901</v>
      </c>
      <c r="T501" t="s">
        <v>32</v>
      </c>
    </row>
    <row r="502" spans="1:20" x14ac:dyDescent="0.25">
      <c r="A502" t="s">
        <v>15</v>
      </c>
      <c r="B502" t="s">
        <v>208</v>
      </c>
      <c r="C502">
        <v>1</v>
      </c>
      <c r="D502" t="s">
        <v>90</v>
      </c>
      <c r="E502" s="1">
        <v>77728384</v>
      </c>
      <c r="H502" t="s">
        <v>16</v>
      </c>
      <c r="I502" t="s">
        <v>17</v>
      </c>
      <c r="J502" t="s">
        <v>18</v>
      </c>
      <c r="K502" t="s">
        <v>19</v>
      </c>
      <c r="L502" t="s">
        <v>207</v>
      </c>
      <c r="M502" t="str">
        <f>CONCATENATE(E502,"-G-C-N")</f>
        <v>77728384-G-C-N</v>
      </c>
      <c r="N502" t="str">
        <f>$I$2</f>
        <v>G - 1016 x 1525</v>
      </c>
      <c r="O502" t="str">
        <f>$C$15</f>
        <v>Canvas</v>
      </c>
      <c r="P502" t="str">
        <f>$D$15</f>
        <v>None</v>
      </c>
      <c r="Q502">
        <f>$I$15</f>
        <v>1982.2</v>
      </c>
      <c r="R502">
        <f t="shared" ref="R502:R503" si="897">ROUND((2000*$N$2),0)</f>
        <v>2120</v>
      </c>
      <c r="S502">
        <f t="shared" ref="S502" si="898">ROUND((1535*$N$2),0)</f>
        <v>1627</v>
      </c>
      <c r="T502" t="s">
        <v>32</v>
      </c>
    </row>
    <row r="503" spans="1:20" x14ac:dyDescent="0.25">
      <c r="A503" t="s">
        <v>15</v>
      </c>
      <c r="B503" t="s">
        <v>208</v>
      </c>
      <c r="C503">
        <v>1</v>
      </c>
      <c r="D503" t="s">
        <v>90</v>
      </c>
      <c r="E503" s="1">
        <v>77728384</v>
      </c>
      <c r="H503" t="s">
        <v>16</v>
      </c>
      <c r="I503" t="s">
        <v>17</v>
      </c>
      <c r="J503" t="s">
        <v>18</v>
      </c>
      <c r="K503" t="s">
        <v>19</v>
      </c>
      <c r="L503" t="s">
        <v>207</v>
      </c>
      <c r="M503" t="str">
        <f>CONCATENATE(E503,"-G-P-W")</f>
        <v>77728384-G-P-W</v>
      </c>
      <c r="N503" t="str">
        <f>$I$2</f>
        <v>G - 1016 x 1525</v>
      </c>
      <c r="O503" t="str">
        <f t="shared" ref="O503:O508" si="899">$C$3</f>
        <v>Photographic Paper</v>
      </c>
      <c r="P503" t="str">
        <f>$D$4</f>
        <v>White</v>
      </c>
      <c r="Q503">
        <f>$I$4</f>
        <v>3200</v>
      </c>
      <c r="R503">
        <f t="shared" si="897"/>
        <v>2120</v>
      </c>
      <c r="S503">
        <f t="shared" ref="S503" si="900">ROUND((1250*$N$2),0)</f>
        <v>1325</v>
      </c>
      <c r="T503" t="s">
        <v>32</v>
      </c>
    </row>
    <row r="504" spans="1:20" x14ac:dyDescent="0.25">
      <c r="A504" t="s">
        <v>15</v>
      </c>
      <c r="B504" t="s">
        <v>208</v>
      </c>
      <c r="C504">
        <v>1</v>
      </c>
      <c r="D504" t="s">
        <v>91</v>
      </c>
      <c r="E504" s="1" t="s">
        <v>92</v>
      </c>
      <c r="H504" t="s">
        <v>16</v>
      </c>
      <c r="I504" t="s">
        <v>17</v>
      </c>
      <c r="J504" t="s">
        <v>18</v>
      </c>
      <c r="K504" t="s">
        <v>19</v>
      </c>
      <c r="L504" t="s">
        <v>207</v>
      </c>
      <c r="M504" t="str">
        <f>CONCATENATE(E504,"-C-P-N")</f>
        <v>2695027_8-C-P-N</v>
      </c>
      <c r="N504" t="str">
        <f>$E$2</f>
        <v>C - 406 x 508</v>
      </c>
      <c r="O504" t="str">
        <f t="shared" si="899"/>
        <v>Photographic Paper</v>
      </c>
      <c r="P504" t="str">
        <f>$D$3</f>
        <v>None</v>
      </c>
      <c r="Q504">
        <f>$E$3</f>
        <v>553</v>
      </c>
      <c r="R504">
        <f t="shared" ref="R504" si="901">ROUND((360*$N$2),0)</f>
        <v>382</v>
      </c>
      <c r="S504">
        <f t="shared" ref="S504" si="902">ROUND((230*$N$2),0)</f>
        <v>244</v>
      </c>
      <c r="T504" t="s">
        <v>32</v>
      </c>
    </row>
    <row r="505" spans="1:20" x14ac:dyDescent="0.25">
      <c r="A505" t="s">
        <v>15</v>
      </c>
      <c r="B505" t="s">
        <v>208</v>
      </c>
      <c r="C505">
        <v>1</v>
      </c>
      <c r="D505" t="s">
        <v>91</v>
      </c>
      <c r="E505" s="1" t="s">
        <v>92</v>
      </c>
      <c r="H505" t="s">
        <v>16</v>
      </c>
      <c r="I505" t="s">
        <v>17</v>
      </c>
      <c r="J505" t="s">
        <v>18</v>
      </c>
      <c r="K505" t="s">
        <v>19</v>
      </c>
      <c r="L505" t="s">
        <v>207</v>
      </c>
      <c r="M505" t="str">
        <f>CONCATENATE(E505,"-C-P-W")</f>
        <v>2695027_8-C-P-W</v>
      </c>
      <c r="N505" t="str">
        <f>$E$2</f>
        <v>C - 406 x 508</v>
      </c>
      <c r="O505" t="str">
        <f t="shared" si="899"/>
        <v>Photographic Paper</v>
      </c>
      <c r="P505" t="str">
        <f>$D$4</f>
        <v>White</v>
      </c>
      <c r="Q505">
        <f>$E$4</f>
        <v>1052</v>
      </c>
      <c r="R505">
        <f t="shared" ref="R505" si="903">ROUND((704*$N$2),0)</f>
        <v>746</v>
      </c>
      <c r="S505">
        <f t="shared" ref="S505" si="904">ROUND((440*$N$2),0)</f>
        <v>466</v>
      </c>
      <c r="T505" t="s">
        <v>32</v>
      </c>
    </row>
    <row r="506" spans="1:20" x14ac:dyDescent="0.25">
      <c r="A506" t="s">
        <v>15</v>
      </c>
      <c r="B506" t="s">
        <v>208</v>
      </c>
      <c r="C506">
        <v>1</v>
      </c>
      <c r="D506" t="s">
        <v>91</v>
      </c>
      <c r="E506" s="1" t="s">
        <v>92</v>
      </c>
      <c r="H506" t="s">
        <v>16</v>
      </c>
      <c r="I506" t="s">
        <v>17</v>
      </c>
      <c r="J506" t="s">
        <v>18</v>
      </c>
      <c r="K506" t="s">
        <v>19</v>
      </c>
      <c r="L506" t="s">
        <v>207</v>
      </c>
      <c r="M506" t="str">
        <f>CONCATENATE(E506,"-D-P-N")</f>
        <v>2695027_8-D-P-N</v>
      </c>
      <c r="N506" t="str">
        <f>$F$2</f>
        <v>D - 508 x 610</v>
      </c>
      <c r="O506" t="str">
        <f t="shared" si="899"/>
        <v>Photographic Paper</v>
      </c>
      <c r="P506" t="str">
        <f>$D$3</f>
        <v>None</v>
      </c>
      <c r="Q506">
        <f>$F$3</f>
        <v>646</v>
      </c>
      <c r="R506">
        <f t="shared" ref="R506" si="905">ROUND((432*$N$2),0)</f>
        <v>458</v>
      </c>
      <c r="S506">
        <f t="shared" ref="S506" si="906">ROUND((270*$N$2),0)</f>
        <v>286</v>
      </c>
      <c r="T506" t="s">
        <v>32</v>
      </c>
    </row>
    <row r="507" spans="1:20" x14ac:dyDescent="0.25">
      <c r="A507" t="s">
        <v>15</v>
      </c>
      <c r="B507" t="s">
        <v>208</v>
      </c>
      <c r="C507">
        <v>1</v>
      </c>
      <c r="D507" t="s">
        <v>91</v>
      </c>
      <c r="E507" s="1" t="s">
        <v>92</v>
      </c>
      <c r="H507" t="s">
        <v>16</v>
      </c>
      <c r="I507" t="s">
        <v>17</v>
      </c>
      <c r="J507" t="s">
        <v>18</v>
      </c>
      <c r="K507" t="s">
        <v>19</v>
      </c>
      <c r="L507" t="s">
        <v>207</v>
      </c>
      <c r="M507" t="str">
        <f>CONCATENATE(E507,"-D-P-W")</f>
        <v>2695027_8-D-P-W</v>
      </c>
      <c r="N507" t="str">
        <f>$F$2</f>
        <v>D - 508 x 610</v>
      </c>
      <c r="O507" t="str">
        <f t="shared" si="899"/>
        <v>Photographic Paper</v>
      </c>
      <c r="P507" t="str">
        <f>$D$4</f>
        <v>White</v>
      </c>
      <c r="Q507">
        <f>$F$4</f>
        <v>1313</v>
      </c>
      <c r="R507">
        <f t="shared" ref="R507" si="907">ROUND((880*$N$2),0)</f>
        <v>933</v>
      </c>
      <c r="S507">
        <f t="shared" ref="S507" si="908">ROUND((560*$N$2),0)</f>
        <v>594</v>
      </c>
      <c r="T507" t="s">
        <v>32</v>
      </c>
    </row>
    <row r="508" spans="1:20" x14ac:dyDescent="0.25">
      <c r="A508" t="s">
        <v>15</v>
      </c>
      <c r="B508" t="s">
        <v>208</v>
      </c>
      <c r="C508">
        <v>1</v>
      </c>
      <c r="D508" t="s">
        <v>91</v>
      </c>
      <c r="E508" s="1" t="s">
        <v>92</v>
      </c>
      <c r="H508" t="s">
        <v>16</v>
      </c>
      <c r="I508" t="s">
        <v>17</v>
      </c>
      <c r="J508" t="s">
        <v>18</v>
      </c>
      <c r="K508" t="s">
        <v>19</v>
      </c>
      <c r="L508" t="s">
        <v>207</v>
      </c>
      <c r="M508" t="str">
        <f>CONCATENATE(E508,"-E-P-N")</f>
        <v>2695027_8-E-P-N</v>
      </c>
      <c r="N508" t="str">
        <f>$G$2</f>
        <v>E - 508 x 762</v>
      </c>
      <c r="O508" t="str">
        <f t="shared" si="899"/>
        <v>Photographic Paper</v>
      </c>
      <c r="P508" t="str">
        <f>$D$3</f>
        <v>None</v>
      </c>
      <c r="Q508">
        <f>$G$3</f>
        <v>825</v>
      </c>
      <c r="R508">
        <f t="shared" ref="R508" si="909">ROUND((552*$N$2),0)</f>
        <v>585</v>
      </c>
      <c r="S508">
        <f t="shared" ref="S508" si="910">ROUND((345*$N$2),0)</f>
        <v>366</v>
      </c>
      <c r="T508" t="s">
        <v>32</v>
      </c>
    </row>
    <row r="509" spans="1:20" x14ac:dyDescent="0.25">
      <c r="A509" t="s">
        <v>15</v>
      </c>
      <c r="B509" t="s">
        <v>208</v>
      </c>
      <c r="C509">
        <v>1</v>
      </c>
      <c r="D509" t="s">
        <v>91</v>
      </c>
      <c r="E509" s="1" t="s">
        <v>92</v>
      </c>
      <c r="H509" t="s">
        <v>16</v>
      </c>
      <c r="I509" t="s">
        <v>17</v>
      </c>
      <c r="J509" t="s">
        <v>18</v>
      </c>
      <c r="K509" t="s">
        <v>19</v>
      </c>
      <c r="L509" t="s">
        <v>207</v>
      </c>
      <c r="M509" t="str">
        <f>CONCATENATE(E509,"-E-C-N")</f>
        <v>2695027_8-E-C-N</v>
      </c>
      <c r="N509" t="str">
        <f>$G$2</f>
        <v>E - 508 x 762</v>
      </c>
      <c r="O509" t="str">
        <f>$C$15</f>
        <v>Canvas</v>
      </c>
      <c r="P509" t="str">
        <f>$D$15</f>
        <v>None</v>
      </c>
      <c r="Q509">
        <f>$G$15</f>
        <v>1324</v>
      </c>
      <c r="R509">
        <f t="shared" ref="R509" si="911">ROUND((832*$N$2),0)</f>
        <v>882</v>
      </c>
      <c r="S509">
        <f t="shared" ref="S509" si="912">ROUND((550*$N$2),0)</f>
        <v>583</v>
      </c>
      <c r="T509" t="s">
        <v>32</v>
      </c>
    </row>
    <row r="510" spans="1:20" x14ac:dyDescent="0.25">
      <c r="A510" t="s">
        <v>15</v>
      </c>
      <c r="B510" t="s">
        <v>208</v>
      </c>
      <c r="C510">
        <v>1</v>
      </c>
      <c r="D510" t="s">
        <v>91</v>
      </c>
      <c r="E510" s="1" t="s">
        <v>92</v>
      </c>
      <c r="H510" t="s">
        <v>16</v>
      </c>
      <c r="I510" t="s">
        <v>17</v>
      </c>
      <c r="J510" t="s">
        <v>18</v>
      </c>
      <c r="K510" t="s">
        <v>19</v>
      </c>
      <c r="L510" t="s">
        <v>207</v>
      </c>
      <c r="M510" t="str">
        <f>CONCATENATE(E510,"-E-P-W")</f>
        <v>2695027_8-E-P-W</v>
      </c>
      <c r="N510" t="str">
        <f>$G$2</f>
        <v>E - 508 x 762</v>
      </c>
      <c r="O510" t="str">
        <f>$C$3</f>
        <v>Photographic Paper</v>
      </c>
      <c r="P510" t="str">
        <f>$D$4</f>
        <v>White</v>
      </c>
      <c r="Q510">
        <f>$G$4</f>
        <v>1660</v>
      </c>
      <c r="R510">
        <f t="shared" ref="R510" si="913">ROUND((1112*$N$2),0)</f>
        <v>1179</v>
      </c>
      <c r="S510">
        <f t="shared" ref="S510" si="914">ROUND((760*$N$2),0)</f>
        <v>806</v>
      </c>
      <c r="T510" t="s">
        <v>32</v>
      </c>
    </row>
    <row r="511" spans="1:20" x14ac:dyDescent="0.25">
      <c r="A511" t="s">
        <v>15</v>
      </c>
      <c r="B511" t="s">
        <v>208</v>
      </c>
      <c r="C511">
        <v>1</v>
      </c>
      <c r="D511" t="s">
        <v>91</v>
      </c>
      <c r="E511" s="1" t="s">
        <v>92</v>
      </c>
      <c r="H511" t="s">
        <v>16</v>
      </c>
      <c r="I511" t="s">
        <v>17</v>
      </c>
      <c r="J511" t="s">
        <v>18</v>
      </c>
      <c r="K511" t="s">
        <v>19</v>
      </c>
      <c r="L511" t="s">
        <v>207</v>
      </c>
      <c r="M511" t="str">
        <f>CONCATENATE(E511,"-E-C-W")</f>
        <v>2695027_8-E-C-W</v>
      </c>
      <c r="N511" t="str">
        <f>$G$2</f>
        <v>E - 508 x 762</v>
      </c>
      <c r="O511" t="str">
        <f>$C$15</f>
        <v>Canvas</v>
      </c>
      <c r="P511" t="str">
        <f>$D$16</f>
        <v xml:space="preserve">White </v>
      </c>
      <c r="Q511">
        <f>$G$16</f>
        <v>1964</v>
      </c>
      <c r="R511" s="2">
        <f t="shared" ref="R511" si="915">ROUND((1320*$N$2),0)</f>
        <v>1399</v>
      </c>
      <c r="S511">
        <f t="shared" ref="S511" si="916">ROUND((825*$N$2),0)</f>
        <v>875</v>
      </c>
      <c r="T511" t="s">
        <v>32</v>
      </c>
    </row>
    <row r="512" spans="1:20" x14ac:dyDescent="0.25">
      <c r="A512" t="s">
        <v>15</v>
      </c>
      <c r="B512" t="s">
        <v>208</v>
      </c>
      <c r="C512">
        <v>1</v>
      </c>
      <c r="D512" t="s">
        <v>91</v>
      </c>
      <c r="E512" s="1" t="s">
        <v>92</v>
      </c>
      <c r="H512" t="s">
        <v>16</v>
      </c>
      <c r="I512" t="s">
        <v>17</v>
      </c>
      <c r="J512" t="s">
        <v>18</v>
      </c>
      <c r="K512" t="s">
        <v>19</v>
      </c>
      <c r="L512" t="s">
        <v>207</v>
      </c>
      <c r="M512" t="str">
        <f>CONCATENATE(E512,"-F-P-N")</f>
        <v>2695027_8-F-P-N</v>
      </c>
      <c r="N512" t="str">
        <f>$H$2</f>
        <v>F - 762 x 1016</v>
      </c>
      <c r="O512" t="str">
        <f>$C$3</f>
        <v>Photographic Paper</v>
      </c>
      <c r="P512" t="str">
        <f>$D$3</f>
        <v>None</v>
      </c>
      <c r="Q512">
        <f>$H$3</f>
        <v>1410</v>
      </c>
      <c r="R512">
        <f t="shared" ref="R512" si="917">ROUND((944*$N$2),0)</f>
        <v>1001</v>
      </c>
      <c r="S512">
        <f t="shared" ref="S512" si="918">ROUND((590*$N$2),0)</f>
        <v>625</v>
      </c>
      <c r="T512" t="s">
        <v>32</v>
      </c>
    </row>
    <row r="513" spans="1:20" x14ac:dyDescent="0.25">
      <c r="A513" t="s">
        <v>15</v>
      </c>
      <c r="B513" t="s">
        <v>208</v>
      </c>
      <c r="C513">
        <v>1</v>
      </c>
      <c r="D513" t="s">
        <v>91</v>
      </c>
      <c r="E513" s="1" t="s">
        <v>92</v>
      </c>
      <c r="H513" t="s">
        <v>16</v>
      </c>
      <c r="I513" t="s">
        <v>17</v>
      </c>
      <c r="J513" t="s">
        <v>18</v>
      </c>
      <c r="K513" t="s">
        <v>19</v>
      </c>
      <c r="L513" t="s">
        <v>207</v>
      </c>
      <c r="M513" t="str">
        <f>CONCATENATE(E513,"-F-C-N")</f>
        <v>2695027_8-F-C-N</v>
      </c>
      <c r="N513" t="str">
        <f>$H$2</f>
        <v>F - 762 x 1016</v>
      </c>
      <c r="O513" t="str">
        <f>$C$15</f>
        <v>Canvas</v>
      </c>
      <c r="P513" t="str">
        <f>$D$15</f>
        <v>None</v>
      </c>
      <c r="Q513">
        <f>$H$15</f>
        <v>1865.6000000000001</v>
      </c>
      <c r="R513">
        <f t="shared" ref="R513" si="919">ROUND((1200*$N$2),0)</f>
        <v>1272</v>
      </c>
      <c r="S513">
        <f t="shared" ref="S513" si="920">ROUND((800*$N$2),0)</f>
        <v>848</v>
      </c>
      <c r="T513" t="s">
        <v>32</v>
      </c>
    </row>
    <row r="514" spans="1:20" x14ac:dyDescent="0.25">
      <c r="A514" t="s">
        <v>15</v>
      </c>
      <c r="B514" t="s">
        <v>208</v>
      </c>
      <c r="C514">
        <v>1</v>
      </c>
      <c r="D514" t="s">
        <v>91</v>
      </c>
      <c r="E514" s="1" t="s">
        <v>92</v>
      </c>
      <c r="H514" t="s">
        <v>16</v>
      </c>
      <c r="I514" t="s">
        <v>17</v>
      </c>
      <c r="J514" t="s">
        <v>18</v>
      </c>
      <c r="K514" t="s">
        <v>19</v>
      </c>
      <c r="L514" t="s">
        <v>207</v>
      </c>
      <c r="M514" t="str">
        <f>CONCATENATE(E514,"-F-P-W")</f>
        <v>2695027_8-F-P-W</v>
      </c>
      <c r="N514" t="str">
        <f>$H$2</f>
        <v>F - 762 x 1016</v>
      </c>
      <c r="O514" t="str">
        <f>$C$3</f>
        <v>Photographic Paper</v>
      </c>
      <c r="P514" t="str">
        <f>$D$4</f>
        <v>White</v>
      </c>
      <c r="Q514">
        <f>$H$4</f>
        <v>2387</v>
      </c>
      <c r="R514">
        <f t="shared" ref="R514" si="921">ROUND((1510*$N$2),0)</f>
        <v>1601</v>
      </c>
      <c r="S514">
        <f t="shared" ref="S514" si="922">ROUND((1150*$N$2),0)</f>
        <v>1219</v>
      </c>
      <c r="T514" t="s">
        <v>32</v>
      </c>
    </row>
    <row r="515" spans="1:20" x14ac:dyDescent="0.25">
      <c r="A515" t="s">
        <v>15</v>
      </c>
      <c r="B515" t="s">
        <v>208</v>
      </c>
      <c r="C515">
        <v>1</v>
      </c>
      <c r="D515" t="s">
        <v>91</v>
      </c>
      <c r="E515" s="1" t="s">
        <v>92</v>
      </c>
      <c r="H515" t="s">
        <v>16</v>
      </c>
      <c r="I515" t="s">
        <v>17</v>
      </c>
      <c r="J515" t="s">
        <v>18</v>
      </c>
      <c r="K515" t="s">
        <v>19</v>
      </c>
      <c r="L515" t="s">
        <v>207</v>
      </c>
      <c r="M515" t="str">
        <f>CONCATENATE(E515,"-F-C-W")</f>
        <v>2695027_8-F-C-W</v>
      </c>
      <c r="N515" t="str">
        <f>$H$2</f>
        <v>F - 762 x 1016</v>
      </c>
      <c r="O515" t="str">
        <f>$C$15</f>
        <v>Canvas</v>
      </c>
      <c r="P515" t="str">
        <f>$D$16</f>
        <v xml:space="preserve">White </v>
      </c>
      <c r="Q515">
        <f>$H$16</f>
        <v>2565.2000000000003</v>
      </c>
      <c r="R515">
        <f t="shared" ref="R515" si="923">ROUND((1760*$N$2),0)</f>
        <v>1866</v>
      </c>
      <c r="S515">
        <f t="shared" ref="S515" si="924">ROUND((1100*$N$2),0)</f>
        <v>1166</v>
      </c>
      <c r="T515" t="s">
        <v>32</v>
      </c>
    </row>
    <row r="516" spans="1:20" x14ac:dyDescent="0.25">
      <c r="A516" t="s">
        <v>15</v>
      </c>
      <c r="B516" t="s">
        <v>208</v>
      </c>
      <c r="C516">
        <v>1</v>
      </c>
      <c r="D516" t="s">
        <v>91</v>
      </c>
      <c r="E516" s="1" t="s">
        <v>92</v>
      </c>
      <c r="H516" t="s">
        <v>16</v>
      </c>
      <c r="I516" t="s">
        <v>17</v>
      </c>
      <c r="J516" t="s">
        <v>18</v>
      </c>
      <c r="K516" t="s">
        <v>19</v>
      </c>
      <c r="L516" t="s">
        <v>207</v>
      </c>
      <c r="M516" t="str">
        <f>CONCATENATE(E516,"-G-P-N")</f>
        <v>2695027_8-G-P-N</v>
      </c>
      <c r="N516" t="str">
        <f>$I$2</f>
        <v>G - 1016 x 1525</v>
      </c>
      <c r="O516" t="str">
        <f>$C$3</f>
        <v>Photographic Paper</v>
      </c>
      <c r="P516" t="str">
        <f>$D$3</f>
        <v>None</v>
      </c>
      <c r="Q516">
        <f>$I$3</f>
        <v>1763</v>
      </c>
      <c r="R516">
        <f t="shared" ref="R516" si="925">ROUND((1180*$N$2),0)</f>
        <v>1251</v>
      </c>
      <c r="S516">
        <f t="shared" ref="S516" si="926">ROUND((735*$N$2),0)</f>
        <v>779</v>
      </c>
      <c r="T516" t="s">
        <v>32</v>
      </c>
    </row>
    <row r="517" spans="1:20" x14ac:dyDescent="0.25">
      <c r="A517" t="s">
        <v>15</v>
      </c>
      <c r="B517" t="s">
        <v>208</v>
      </c>
      <c r="C517">
        <v>1</v>
      </c>
      <c r="D517" t="s">
        <v>91</v>
      </c>
      <c r="E517" s="1" t="s">
        <v>92</v>
      </c>
      <c r="H517" t="s">
        <v>16</v>
      </c>
      <c r="I517" t="s">
        <v>17</v>
      </c>
      <c r="J517" t="s">
        <v>18</v>
      </c>
      <c r="K517" t="s">
        <v>19</v>
      </c>
      <c r="L517" t="s">
        <v>207</v>
      </c>
      <c r="M517" t="str">
        <f>CONCATENATE(E517,"-G-C-N")</f>
        <v>2695027_8-G-C-N</v>
      </c>
      <c r="N517" t="str">
        <f>$I$2</f>
        <v>G - 1016 x 1525</v>
      </c>
      <c r="O517" t="str">
        <f>$C$15</f>
        <v>Canvas</v>
      </c>
      <c r="P517" t="str">
        <f>$D$15</f>
        <v>None</v>
      </c>
      <c r="Q517">
        <f>$I$15</f>
        <v>1982.2</v>
      </c>
      <c r="R517">
        <f t="shared" ref="R517" si="927">ROUND((1275*$N$2),0)</f>
        <v>1352</v>
      </c>
      <c r="S517">
        <f t="shared" ref="S517" si="928">ROUND((850*$N$2),0)</f>
        <v>901</v>
      </c>
      <c r="T517" t="s">
        <v>32</v>
      </c>
    </row>
    <row r="518" spans="1:20" x14ac:dyDescent="0.25">
      <c r="A518" t="s">
        <v>15</v>
      </c>
      <c r="B518" t="s">
        <v>208</v>
      </c>
      <c r="C518">
        <v>1</v>
      </c>
      <c r="D518" t="s">
        <v>91</v>
      </c>
      <c r="E518" s="1" t="s">
        <v>92</v>
      </c>
      <c r="H518" t="s">
        <v>16</v>
      </c>
      <c r="I518" t="s">
        <v>17</v>
      </c>
      <c r="J518" t="s">
        <v>18</v>
      </c>
      <c r="K518" t="s">
        <v>19</v>
      </c>
      <c r="L518" t="s">
        <v>207</v>
      </c>
      <c r="M518" t="str">
        <f>CONCATENATE(E518,"-G-P-W")</f>
        <v>2695027_8-G-P-W</v>
      </c>
      <c r="N518" t="str">
        <f>$I$2</f>
        <v>G - 1016 x 1525</v>
      </c>
      <c r="O518" t="str">
        <f>$C$3</f>
        <v>Photographic Paper</v>
      </c>
      <c r="P518" t="str">
        <f>$D$4</f>
        <v>White</v>
      </c>
      <c r="Q518">
        <f>$I$4</f>
        <v>3200</v>
      </c>
      <c r="R518">
        <f t="shared" ref="R518:R519" si="929">ROUND((2000*$N$2),0)</f>
        <v>2120</v>
      </c>
      <c r="S518">
        <f t="shared" ref="S518" si="930">ROUND((1535*$N$2),0)</f>
        <v>1627</v>
      </c>
      <c r="T518" t="s">
        <v>32</v>
      </c>
    </row>
    <row r="519" spans="1:20" x14ac:dyDescent="0.25">
      <c r="A519" t="s">
        <v>15</v>
      </c>
      <c r="B519" t="s">
        <v>208</v>
      </c>
      <c r="C519">
        <v>1</v>
      </c>
      <c r="D519" t="s">
        <v>91</v>
      </c>
      <c r="E519" s="1" t="s">
        <v>92</v>
      </c>
      <c r="H519" t="s">
        <v>16</v>
      </c>
      <c r="I519" t="s">
        <v>17</v>
      </c>
      <c r="J519" t="s">
        <v>18</v>
      </c>
      <c r="K519" t="s">
        <v>19</v>
      </c>
      <c r="L519" t="s">
        <v>207</v>
      </c>
      <c r="M519" t="str">
        <f>CONCATENATE(E519,"-G-C-W")</f>
        <v>2695027_8-G-C-W</v>
      </c>
      <c r="N519" t="str">
        <f>$I$2</f>
        <v>G - 1016 x 1525</v>
      </c>
      <c r="O519" t="str">
        <f>$C$15</f>
        <v>Canvas</v>
      </c>
      <c r="P519" t="str">
        <f>$D$16</f>
        <v xml:space="preserve">White </v>
      </c>
      <c r="Q519">
        <f>$I$16</f>
        <v>2915</v>
      </c>
      <c r="R519">
        <f t="shared" si="929"/>
        <v>2120</v>
      </c>
      <c r="S519">
        <f t="shared" ref="S519" si="931">ROUND((1250*$N$2),0)</f>
        <v>1325</v>
      </c>
      <c r="T519" t="s">
        <v>32</v>
      </c>
    </row>
    <row r="520" spans="1:20" x14ac:dyDescent="0.25">
      <c r="A520" t="s">
        <v>15</v>
      </c>
      <c r="B520" t="s">
        <v>208</v>
      </c>
      <c r="C520">
        <v>1</v>
      </c>
      <c r="D520" t="s">
        <v>94</v>
      </c>
      <c r="E520" s="1">
        <v>77442624</v>
      </c>
      <c r="H520" t="s">
        <v>16</v>
      </c>
      <c r="I520" t="s">
        <v>17</v>
      </c>
      <c r="J520" t="s">
        <v>18</v>
      </c>
      <c r="K520" t="s">
        <v>19</v>
      </c>
      <c r="L520" t="s">
        <v>207</v>
      </c>
      <c r="M520" t="str">
        <f>CONCATENATE(E520,"-C-P-N")</f>
        <v>77442624-C-P-N</v>
      </c>
      <c r="N520" t="str">
        <f>$E$2</f>
        <v>C - 406 x 508</v>
      </c>
      <c r="O520" t="str">
        <f>$C$3</f>
        <v>Photographic Paper</v>
      </c>
      <c r="P520" t="str">
        <f>$D$3</f>
        <v>None</v>
      </c>
      <c r="Q520">
        <f>$E$3</f>
        <v>553</v>
      </c>
      <c r="R520">
        <f t="shared" ref="R520" si="932">ROUND((360*$N$2),0)</f>
        <v>382</v>
      </c>
      <c r="S520">
        <f t="shared" ref="S520" si="933">ROUND((230*$N$2),0)</f>
        <v>244</v>
      </c>
      <c r="T520" t="s">
        <v>32</v>
      </c>
    </row>
    <row r="521" spans="1:20" x14ac:dyDescent="0.25">
      <c r="A521" t="s">
        <v>15</v>
      </c>
      <c r="B521" t="s">
        <v>208</v>
      </c>
      <c r="C521">
        <v>1</v>
      </c>
      <c r="D521" t="s">
        <v>94</v>
      </c>
      <c r="E521" s="1">
        <v>77442624</v>
      </c>
      <c r="H521" t="s">
        <v>16</v>
      </c>
      <c r="I521" t="s">
        <v>17</v>
      </c>
      <c r="J521" t="s">
        <v>18</v>
      </c>
      <c r="K521" t="s">
        <v>19</v>
      </c>
      <c r="L521" t="s">
        <v>207</v>
      </c>
      <c r="M521" t="str">
        <f>CONCATENATE(E521,"-C-P-W")</f>
        <v>77442624-C-P-W</v>
      </c>
      <c r="N521" t="str">
        <f>$E$2</f>
        <v>C - 406 x 508</v>
      </c>
      <c r="O521" t="str">
        <f>$C$3</f>
        <v>Photographic Paper</v>
      </c>
      <c r="P521" t="str">
        <f>$D$4</f>
        <v>White</v>
      </c>
      <c r="Q521">
        <f>$E$4</f>
        <v>1052</v>
      </c>
      <c r="R521">
        <f t="shared" ref="R521" si="934">ROUND((704*$N$2),0)</f>
        <v>746</v>
      </c>
      <c r="S521">
        <f t="shared" ref="S521" si="935">ROUND((440*$N$2),0)</f>
        <v>466</v>
      </c>
      <c r="T521" t="s">
        <v>32</v>
      </c>
    </row>
    <row r="522" spans="1:20" x14ac:dyDescent="0.25">
      <c r="A522" t="s">
        <v>15</v>
      </c>
      <c r="B522" t="s">
        <v>208</v>
      </c>
      <c r="C522">
        <v>1</v>
      </c>
      <c r="D522" t="s">
        <v>94</v>
      </c>
      <c r="E522" s="1">
        <v>77442624</v>
      </c>
      <c r="H522" t="s">
        <v>16</v>
      </c>
      <c r="I522" t="s">
        <v>17</v>
      </c>
      <c r="J522" t="s">
        <v>18</v>
      </c>
      <c r="K522" t="s">
        <v>19</v>
      </c>
      <c r="L522" t="s">
        <v>207</v>
      </c>
      <c r="M522" t="str">
        <f>CONCATENATE(E522,"-D-P-N")</f>
        <v>77442624-D-P-N</v>
      </c>
      <c r="N522" t="str">
        <f>$F$2</f>
        <v>D - 508 x 610</v>
      </c>
      <c r="O522" t="str">
        <f>$C$3</f>
        <v>Photographic Paper</v>
      </c>
      <c r="P522" t="str">
        <f>$D$3</f>
        <v>None</v>
      </c>
      <c r="Q522">
        <f>$F$3</f>
        <v>646</v>
      </c>
      <c r="R522">
        <f t="shared" ref="R522" si="936">ROUND((432*$N$2),0)</f>
        <v>458</v>
      </c>
      <c r="S522">
        <f t="shared" ref="S522" si="937">ROUND((270*$N$2),0)</f>
        <v>286</v>
      </c>
      <c r="T522" t="s">
        <v>32</v>
      </c>
    </row>
    <row r="523" spans="1:20" x14ac:dyDescent="0.25">
      <c r="A523" t="s">
        <v>15</v>
      </c>
      <c r="B523" t="s">
        <v>208</v>
      </c>
      <c r="C523">
        <v>1</v>
      </c>
      <c r="D523" t="s">
        <v>94</v>
      </c>
      <c r="E523" s="1">
        <v>77442624</v>
      </c>
      <c r="H523" t="s">
        <v>16</v>
      </c>
      <c r="I523" t="s">
        <v>17</v>
      </c>
      <c r="J523" t="s">
        <v>18</v>
      </c>
      <c r="K523" t="s">
        <v>19</v>
      </c>
      <c r="L523" t="s">
        <v>207</v>
      </c>
      <c r="M523" t="str">
        <f>CONCATENATE(E523,"-D-P-W")</f>
        <v>77442624-D-P-W</v>
      </c>
      <c r="N523" t="str">
        <f>$F$2</f>
        <v>D - 508 x 610</v>
      </c>
      <c r="O523" t="str">
        <f>$C$3</f>
        <v>Photographic Paper</v>
      </c>
      <c r="P523" t="str">
        <f>$D$4</f>
        <v>White</v>
      </c>
      <c r="Q523">
        <f>$F$4</f>
        <v>1313</v>
      </c>
      <c r="R523">
        <f t="shared" ref="R523" si="938">ROUND((880*$N$2),0)</f>
        <v>933</v>
      </c>
      <c r="S523">
        <f t="shared" ref="S523" si="939">ROUND((560*$N$2),0)</f>
        <v>594</v>
      </c>
      <c r="T523" t="s">
        <v>32</v>
      </c>
    </row>
    <row r="524" spans="1:20" x14ac:dyDescent="0.25">
      <c r="A524" t="s">
        <v>15</v>
      </c>
      <c r="B524" t="s">
        <v>208</v>
      </c>
      <c r="C524">
        <v>1</v>
      </c>
      <c r="D524" t="s">
        <v>94</v>
      </c>
      <c r="E524" s="1">
        <v>77442624</v>
      </c>
      <c r="H524" t="s">
        <v>16</v>
      </c>
      <c r="I524" t="s">
        <v>17</v>
      </c>
      <c r="J524" t="s">
        <v>18</v>
      </c>
      <c r="K524" t="s">
        <v>19</v>
      </c>
      <c r="L524" t="s">
        <v>207</v>
      </c>
      <c r="M524" t="str">
        <f>CONCATENATE(E524,"-E-P-N")</f>
        <v>77442624-E-P-N</v>
      </c>
      <c r="N524" t="str">
        <f>$G$2</f>
        <v>E - 508 x 762</v>
      </c>
      <c r="O524" t="str">
        <f>$C$3</f>
        <v>Photographic Paper</v>
      </c>
      <c r="P524" t="str">
        <f>$D$3</f>
        <v>None</v>
      </c>
      <c r="Q524">
        <f>$G$3</f>
        <v>825</v>
      </c>
      <c r="R524">
        <f t="shared" ref="R524" si="940">ROUND((552*$N$2),0)</f>
        <v>585</v>
      </c>
      <c r="S524">
        <f t="shared" ref="S524" si="941">ROUND((345*$N$2),0)</f>
        <v>366</v>
      </c>
      <c r="T524" t="s">
        <v>32</v>
      </c>
    </row>
    <row r="525" spans="1:20" x14ac:dyDescent="0.25">
      <c r="A525" t="s">
        <v>15</v>
      </c>
      <c r="B525" t="s">
        <v>208</v>
      </c>
      <c r="C525">
        <v>1</v>
      </c>
      <c r="D525" t="s">
        <v>94</v>
      </c>
      <c r="E525" s="1">
        <v>77442624</v>
      </c>
      <c r="H525" t="s">
        <v>16</v>
      </c>
      <c r="I525" t="s">
        <v>17</v>
      </c>
      <c r="J525" t="s">
        <v>18</v>
      </c>
      <c r="K525" t="s">
        <v>19</v>
      </c>
      <c r="L525" t="s">
        <v>207</v>
      </c>
      <c r="M525" t="str">
        <f>CONCATENATE(E525,"-E-C-N")</f>
        <v>77442624-E-C-N</v>
      </c>
      <c r="N525" t="str">
        <f>$G$2</f>
        <v>E - 508 x 762</v>
      </c>
      <c r="O525" t="str">
        <f>$C$15</f>
        <v>Canvas</v>
      </c>
      <c r="P525" t="str">
        <f>$D$15</f>
        <v>None</v>
      </c>
      <c r="Q525">
        <f>$G$15</f>
        <v>1324</v>
      </c>
      <c r="R525">
        <f t="shared" ref="R525" si="942">ROUND((832*$N$2),0)</f>
        <v>882</v>
      </c>
      <c r="S525">
        <f t="shared" ref="S525" si="943">ROUND((550*$N$2),0)</f>
        <v>583</v>
      </c>
      <c r="T525" t="s">
        <v>32</v>
      </c>
    </row>
    <row r="526" spans="1:20" x14ac:dyDescent="0.25">
      <c r="A526" t="s">
        <v>15</v>
      </c>
      <c r="B526" t="s">
        <v>208</v>
      </c>
      <c r="C526">
        <v>1</v>
      </c>
      <c r="D526" t="s">
        <v>94</v>
      </c>
      <c r="E526" s="1">
        <v>77442624</v>
      </c>
      <c r="H526" t="s">
        <v>16</v>
      </c>
      <c r="I526" t="s">
        <v>17</v>
      </c>
      <c r="J526" t="s">
        <v>18</v>
      </c>
      <c r="K526" t="s">
        <v>19</v>
      </c>
      <c r="L526" t="s">
        <v>207</v>
      </c>
      <c r="M526" t="str">
        <f>CONCATENATE(E526,"-E-P-W")</f>
        <v>77442624-E-P-W</v>
      </c>
      <c r="N526" t="str">
        <f>$G$2</f>
        <v>E - 508 x 762</v>
      </c>
      <c r="O526" t="str">
        <f>$C$3</f>
        <v>Photographic Paper</v>
      </c>
      <c r="P526" t="str">
        <f>$D$4</f>
        <v>White</v>
      </c>
      <c r="Q526">
        <f>$G$4</f>
        <v>1660</v>
      </c>
      <c r="R526">
        <f t="shared" ref="R526" si="944">ROUND((1112*$N$2),0)</f>
        <v>1179</v>
      </c>
      <c r="S526">
        <f t="shared" ref="S526" si="945">ROUND((760*$N$2),0)</f>
        <v>806</v>
      </c>
      <c r="T526" t="s">
        <v>32</v>
      </c>
    </row>
    <row r="527" spans="1:20" x14ac:dyDescent="0.25">
      <c r="A527" t="s">
        <v>15</v>
      </c>
      <c r="B527" t="s">
        <v>208</v>
      </c>
      <c r="C527">
        <v>1</v>
      </c>
      <c r="D527" t="s">
        <v>94</v>
      </c>
      <c r="E527" s="1">
        <v>77442624</v>
      </c>
      <c r="H527" t="s">
        <v>16</v>
      </c>
      <c r="I527" t="s">
        <v>17</v>
      </c>
      <c r="J527" t="s">
        <v>18</v>
      </c>
      <c r="K527" t="s">
        <v>19</v>
      </c>
      <c r="L527" t="s">
        <v>207</v>
      </c>
      <c r="M527" t="str">
        <f>CONCATENATE(E527,"-E-C-W")</f>
        <v>77442624-E-C-W</v>
      </c>
      <c r="N527" t="str">
        <f>$G$2</f>
        <v>E - 508 x 762</v>
      </c>
      <c r="O527" t="str">
        <f>$C$15</f>
        <v>Canvas</v>
      </c>
      <c r="P527" t="str">
        <f>$D$16</f>
        <v xml:space="preserve">White </v>
      </c>
      <c r="Q527">
        <f>$G$16</f>
        <v>1964</v>
      </c>
      <c r="R527" s="2">
        <f t="shared" ref="R527" si="946">ROUND((1320*$N$2),0)</f>
        <v>1399</v>
      </c>
      <c r="S527">
        <f t="shared" ref="S527" si="947">ROUND((825*$N$2),0)</f>
        <v>875</v>
      </c>
      <c r="T527" t="s">
        <v>32</v>
      </c>
    </row>
    <row r="528" spans="1:20" x14ac:dyDescent="0.25">
      <c r="A528" t="s">
        <v>15</v>
      </c>
      <c r="B528" t="s">
        <v>208</v>
      </c>
      <c r="C528">
        <v>1</v>
      </c>
      <c r="D528" t="s">
        <v>94</v>
      </c>
      <c r="E528" s="1">
        <v>77442624</v>
      </c>
      <c r="H528" t="s">
        <v>16</v>
      </c>
      <c r="I528" t="s">
        <v>17</v>
      </c>
      <c r="J528" t="s">
        <v>18</v>
      </c>
      <c r="K528" t="s">
        <v>19</v>
      </c>
      <c r="L528" t="s">
        <v>207</v>
      </c>
      <c r="M528" t="str">
        <f>CONCATENATE(E528,"-F-P-N")</f>
        <v>77442624-F-P-N</v>
      </c>
      <c r="N528" t="str">
        <f>$H$2</f>
        <v>F - 762 x 1016</v>
      </c>
      <c r="O528" t="str">
        <f>$C$3</f>
        <v>Photographic Paper</v>
      </c>
      <c r="P528" t="str">
        <f>$D$3</f>
        <v>None</v>
      </c>
      <c r="Q528">
        <f>$H$3</f>
        <v>1410</v>
      </c>
      <c r="R528">
        <f t="shared" ref="R528" si="948">ROUND((944*$N$2),0)</f>
        <v>1001</v>
      </c>
      <c r="S528">
        <f t="shared" ref="S528" si="949">ROUND((590*$N$2),0)</f>
        <v>625</v>
      </c>
      <c r="T528" t="s">
        <v>32</v>
      </c>
    </row>
    <row r="529" spans="1:20" x14ac:dyDescent="0.25">
      <c r="A529" t="s">
        <v>15</v>
      </c>
      <c r="B529" t="s">
        <v>208</v>
      </c>
      <c r="C529">
        <v>1</v>
      </c>
      <c r="D529" t="s">
        <v>94</v>
      </c>
      <c r="E529" s="1">
        <v>77442624</v>
      </c>
      <c r="H529" t="s">
        <v>16</v>
      </c>
      <c r="I529" t="s">
        <v>17</v>
      </c>
      <c r="J529" t="s">
        <v>18</v>
      </c>
      <c r="K529" t="s">
        <v>19</v>
      </c>
      <c r="L529" t="s">
        <v>207</v>
      </c>
      <c r="M529" t="str">
        <f>CONCATENATE(E529,"-F-C-N")</f>
        <v>77442624-F-C-N</v>
      </c>
      <c r="N529" t="str">
        <f>$H$2</f>
        <v>F - 762 x 1016</v>
      </c>
      <c r="O529" t="str">
        <f>$C$15</f>
        <v>Canvas</v>
      </c>
      <c r="P529" t="str">
        <f>$D$15</f>
        <v>None</v>
      </c>
      <c r="Q529">
        <f>$H$15</f>
        <v>1865.6000000000001</v>
      </c>
      <c r="R529">
        <f t="shared" ref="R529" si="950">ROUND((1200*$N$2),0)</f>
        <v>1272</v>
      </c>
      <c r="S529">
        <f t="shared" ref="S529" si="951">ROUND((800*$N$2),0)</f>
        <v>848</v>
      </c>
      <c r="T529" t="s">
        <v>32</v>
      </c>
    </row>
    <row r="530" spans="1:20" x14ac:dyDescent="0.25">
      <c r="A530" t="s">
        <v>15</v>
      </c>
      <c r="B530" t="s">
        <v>208</v>
      </c>
      <c r="C530">
        <v>1</v>
      </c>
      <c r="D530" t="s">
        <v>94</v>
      </c>
      <c r="E530" s="1">
        <v>77442624</v>
      </c>
      <c r="H530" t="s">
        <v>16</v>
      </c>
      <c r="I530" t="s">
        <v>17</v>
      </c>
      <c r="J530" t="s">
        <v>18</v>
      </c>
      <c r="K530" t="s">
        <v>19</v>
      </c>
      <c r="L530" t="s">
        <v>207</v>
      </c>
      <c r="M530" t="str">
        <f>CONCATENATE(E530,"-F-P-W")</f>
        <v>77442624-F-P-W</v>
      </c>
      <c r="N530" t="str">
        <f>$H$2</f>
        <v>F - 762 x 1016</v>
      </c>
      <c r="O530" t="str">
        <f>$C$3</f>
        <v>Photographic Paper</v>
      </c>
      <c r="P530" t="str">
        <f>$D$4</f>
        <v>White</v>
      </c>
      <c r="Q530">
        <f>$H$4</f>
        <v>2387</v>
      </c>
      <c r="R530">
        <f t="shared" ref="R530" si="952">ROUND((1510*$N$2),0)</f>
        <v>1601</v>
      </c>
      <c r="S530">
        <f t="shared" ref="S530" si="953">ROUND((1150*$N$2),0)</f>
        <v>1219</v>
      </c>
      <c r="T530" t="s">
        <v>32</v>
      </c>
    </row>
    <row r="531" spans="1:20" x14ac:dyDescent="0.25">
      <c r="A531" t="s">
        <v>15</v>
      </c>
      <c r="B531" t="s">
        <v>208</v>
      </c>
      <c r="C531">
        <v>1</v>
      </c>
      <c r="D531" t="s">
        <v>94</v>
      </c>
      <c r="E531" s="1">
        <v>77442624</v>
      </c>
      <c r="H531" t="s">
        <v>16</v>
      </c>
      <c r="I531" t="s">
        <v>17</v>
      </c>
      <c r="J531" t="s">
        <v>18</v>
      </c>
      <c r="K531" t="s">
        <v>19</v>
      </c>
      <c r="L531" t="s">
        <v>207</v>
      </c>
      <c r="M531" t="str">
        <f>CONCATENATE(E531,"-F-C-W")</f>
        <v>77442624-F-C-W</v>
      </c>
      <c r="N531" t="str">
        <f>$H$2</f>
        <v>F - 762 x 1016</v>
      </c>
      <c r="O531" t="str">
        <f>$C$15</f>
        <v>Canvas</v>
      </c>
      <c r="P531" t="str">
        <f>$D$16</f>
        <v xml:space="preserve">White </v>
      </c>
      <c r="Q531">
        <f>$H$16</f>
        <v>2565.2000000000003</v>
      </c>
      <c r="R531">
        <f t="shared" ref="R531" si="954">ROUND((1760*$N$2),0)</f>
        <v>1866</v>
      </c>
      <c r="S531">
        <f t="shared" ref="S531" si="955">ROUND((1100*$N$2),0)</f>
        <v>1166</v>
      </c>
      <c r="T531" t="s">
        <v>32</v>
      </c>
    </row>
    <row r="532" spans="1:20" x14ac:dyDescent="0.25">
      <c r="A532" t="s">
        <v>15</v>
      </c>
      <c r="B532" t="s">
        <v>208</v>
      </c>
      <c r="C532">
        <v>1</v>
      </c>
      <c r="D532" t="s">
        <v>94</v>
      </c>
      <c r="E532" s="1">
        <v>77442624</v>
      </c>
      <c r="H532" t="s">
        <v>16</v>
      </c>
      <c r="I532" t="s">
        <v>17</v>
      </c>
      <c r="J532" t="s">
        <v>18</v>
      </c>
      <c r="K532" t="s">
        <v>19</v>
      </c>
      <c r="L532" t="s">
        <v>207</v>
      </c>
      <c r="M532" t="str">
        <f>CONCATENATE(E532,"-G-P-N")</f>
        <v>77442624-G-P-N</v>
      </c>
      <c r="N532" t="str">
        <f>$I$2</f>
        <v>G - 1016 x 1525</v>
      </c>
      <c r="O532" t="str">
        <f>$C$3</f>
        <v>Photographic Paper</v>
      </c>
      <c r="P532" t="str">
        <f>$D$3</f>
        <v>None</v>
      </c>
      <c r="Q532">
        <f>$I$3</f>
        <v>1763</v>
      </c>
      <c r="R532">
        <f t="shared" ref="R532" si="956">ROUND((1180*$N$2),0)</f>
        <v>1251</v>
      </c>
      <c r="S532">
        <f t="shared" ref="S532" si="957">ROUND((735*$N$2),0)</f>
        <v>779</v>
      </c>
      <c r="T532" t="s">
        <v>32</v>
      </c>
    </row>
    <row r="533" spans="1:20" x14ac:dyDescent="0.25">
      <c r="A533" t="s">
        <v>15</v>
      </c>
      <c r="B533" t="s">
        <v>208</v>
      </c>
      <c r="C533">
        <v>1</v>
      </c>
      <c r="D533" t="s">
        <v>94</v>
      </c>
      <c r="E533" s="1">
        <v>77442624</v>
      </c>
      <c r="H533" t="s">
        <v>16</v>
      </c>
      <c r="I533" t="s">
        <v>17</v>
      </c>
      <c r="J533" t="s">
        <v>18</v>
      </c>
      <c r="K533" t="s">
        <v>19</v>
      </c>
      <c r="L533" t="s">
        <v>207</v>
      </c>
      <c r="M533" t="str">
        <f>CONCATENATE(E533,"-G-C-N")</f>
        <v>77442624-G-C-N</v>
      </c>
      <c r="N533" t="str">
        <f>$I$2</f>
        <v>G - 1016 x 1525</v>
      </c>
      <c r="O533" t="str">
        <f>$C$15</f>
        <v>Canvas</v>
      </c>
      <c r="P533" t="str">
        <f>$D$15</f>
        <v>None</v>
      </c>
      <c r="Q533">
        <f>$I$15</f>
        <v>1982.2</v>
      </c>
      <c r="R533">
        <f t="shared" ref="R533" si="958">ROUND((1275*$N$2),0)</f>
        <v>1352</v>
      </c>
      <c r="S533">
        <f t="shared" ref="S533" si="959">ROUND((850*$N$2),0)</f>
        <v>901</v>
      </c>
      <c r="T533" t="s">
        <v>32</v>
      </c>
    </row>
    <row r="534" spans="1:20" x14ac:dyDescent="0.25">
      <c r="A534" t="s">
        <v>15</v>
      </c>
      <c r="B534" t="s">
        <v>208</v>
      </c>
      <c r="C534">
        <v>1</v>
      </c>
      <c r="D534" t="s">
        <v>94</v>
      </c>
      <c r="E534" s="1">
        <v>77442624</v>
      </c>
      <c r="H534" t="s">
        <v>16</v>
      </c>
      <c r="I534" t="s">
        <v>17</v>
      </c>
      <c r="J534" t="s">
        <v>18</v>
      </c>
      <c r="K534" t="s">
        <v>19</v>
      </c>
      <c r="L534" t="s">
        <v>207</v>
      </c>
      <c r="M534" t="str">
        <f>CONCATENATE(E534,"-G-P-W")</f>
        <v>77442624-G-P-W</v>
      </c>
      <c r="N534" t="str">
        <f>$I$2</f>
        <v>G - 1016 x 1525</v>
      </c>
      <c r="O534" t="str">
        <f>$C$3</f>
        <v>Photographic Paper</v>
      </c>
      <c r="P534" t="str">
        <f>$D$4</f>
        <v>White</v>
      </c>
      <c r="Q534">
        <f>$I$4</f>
        <v>3200</v>
      </c>
      <c r="R534">
        <f t="shared" ref="R534:R535" si="960">ROUND((2000*$N$2),0)</f>
        <v>2120</v>
      </c>
      <c r="S534">
        <f t="shared" ref="S534" si="961">ROUND((1535*$N$2),0)</f>
        <v>1627</v>
      </c>
      <c r="T534" t="s">
        <v>32</v>
      </c>
    </row>
    <row r="535" spans="1:20" x14ac:dyDescent="0.25">
      <c r="A535" t="s">
        <v>15</v>
      </c>
      <c r="B535" t="s">
        <v>208</v>
      </c>
      <c r="C535">
        <v>1</v>
      </c>
      <c r="D535" t="s">
        <v>94</v>
      </c>
      <c r="E535" s="1">
        <v>77442624</v>
      </c>
      <c r="H535" t="s">
        <v>16</v>
      </c>
      <c r="I535" t="s">
        <v>17</v>
      </c>
      <c r="J535" t="s">
        <v>18</v>
      </c>
      <c r="K535" t="s">
        <v>19</v>
      </c>
      <c r="L535" t="s">
        <v>207</v>
      </c>
      <c r="M535" t="str">
        <f>CONCATENATE(E535,"-G-C-W")</f>
        <v>77442624-G-C-W</v>
      </c>
      <c r="N535" t="str">
        <f>$I$2</f>
        <v>G - 1016 x 1525</v>
      </c>
      <c r="O535" t="str">
        <f>$C$15</f>
        <v>Canvas</v>
      </c>
      <c r="P535" t="str">
        <f>$D$16</f>
        <v xml:space="preserve">White </v>
      </c>
      <c r="Q535">
        <f>$I$16</f>
        <v>2915</v>
      </c>
      <c r="R535">
        <f t="shared" si="960"/>
        <v>2120</v>
      </c>
      <c r="S535">
        <f t="shared" ref="S535" si="962">ROUND((1250*$N$2),0)</f>
        <v>1325</v>
      </c>
      <c r="T535" t="s">
        <v>32</v>
      </c>
    </row>
    <row r="536" spans="1:20" x14ac:dyDescent="0.25">
      <c r="A536" t="s">
        <v>15</v>
      </c>
      <c r="B536" t="s">
        <v>208</v>
      </c>
      <c r="C536">
        <v>1</v>
      </c>
      <c r="D536" t="s">
        <v>97</v>
      </c>
      <c r="E536" s="1">
        <v>483570125</v>
      </c>
      <c r="H536" t="s">
        <v>16</v>
      </c>
      <c r="I536" t="s">
        <v>17</v>
      </c>
      <c r="J536" t="s">
        <v>18</v>
      </c>
      <c r="K536" t="s">
        <v>19</v>
      </c>
      <c r="L536" t="s">
        <v>207</v>
      </c>
      <c r="M536" t="str">
        <f>CONCATENATE(E536,"-C-P-N")</f>
        <v>483570125-C-P-N</v>
      </c>
      <c r="N536" t="str">
        <f>$E$2</f>
        <v>C - 406 x 508</v>
      </c>
      <c r="O536" t="str">
        <f>$C$3</f>
        <v>Photographic Paper</v>
      </c>
      <c r="P536" t="str">
        <f>$D$3</f>
        <v>None</v>
      </c>
      <c r="Q536">
        <f>$E$3</f>
        <v>553</v>
      </c>
      <c r="R536">
        <f t="shared" ref="R536" si="963">ROUND((360*$N$2),0)</f>
        <v>382</v>
      </c>
      <c r="S536">
        <f t="shared" ref="S536" si="964">ROUND((230*$N$2),0)</f>
        <v>244</v>
      </c>
      <c r="T536" t="s">
        <v>32</v>
      </c>
    </row>
    <row r="537" spans="1:20" x14ac:dyDescent="0.25">
      <c r="A537" t="s">
        <v>15</v>
      </c>
      <c r="B537" t="s">
        <v>208</v>
      </c>
      <c r="C537">
        <v>1</v>
      </c>
      <c r="D537" t="s">
        <v>97</v>
      </c>
      <c r="E537" s="1">
        <v>483570125</v>
      </c>
      <c r="H537" t="s">
        <v>16</v>
      </c>
      <c r="I537" t="s">
        <v>17</v>
      </c>
      <c r="J537" t="s">
        <v>18</v>
      </c>
      <c r="K537" t="s">
        <v>19</v>
      </c>
      <c r="L537" t="s">
        <v>207</v>
      </c>
      <c r="M537" t="str">
        <f>CONCATENATE(E537,"-C-P-W")</f>
        <v>483570125-C-P-W</v>
      </c>
      <c r="N537" t="str">
        <f>$E$2</f>
        <v>C - 406 x 508</v>
      </c>
      <c r="O537" t="str">
        <f>$C$3</f>
        <v>Photographic Paper</v>
      </c>
      <c r="P537" t="str">
        <f>$D$4</f>
        <v>White</v>
      </c>
      <c r="Q537">
        <f>$E$4</f>
        <v>1052</v>
      </c>
      <c r="R537">
        <f t="shared" ref="R537" si="965">ROUND((704*$N$2),0)</f>
        <v>746</v>
      </c>
      <c r="S537">
        <f t="shared" ref="S537" si="966">ROUND((440*$N$2),0)</f>
        <v>466</v>
      </c>
      <c r="T537" t="s">
        <v>32</v>
      </c>
    </row>
    <row r="538" spans="1:20" x14ac:dyDescent="0.25">
      <c r="A538" t="s">
        <v>15</v>
      </c>
      <c r="B538" t="s">
        <v>208</v>
      </c>
      <c r="C538">
        <v>1</v>
      </c>
      <c r="D538" t="s">
        <v>97</v>
      </c>
      <c r="E538" s="1">
        <v>483570125</v>
      </c>
      <c r="H538" t="s">
        <v>16</v>
      </c>
      <c r="I538" t="s">
        <v>17</v>
      </c>
      <c r="J538" t="s">
        <v>18</v>
      </c>
      <c r="K538" t="s">
        <v>19</v>
      </c>
      <c r="L538" t="s">
        <v>207</v>
      </c>
      <c r="M538" t="str">
        <f>CONCATENATE(E538,"-D-P-N")</f>
        <v>483570125-D-P-N</v>
      </c>
      <c r="N538" t="str">
        <f>$F$2</f>
        <v>D - 508 x 610</v>
      </c>
      <c r="O538" t="str">
        <f>$C$3</f>
        <v>Photographic Paper</v>
      </c>
      <c r="P538" t="str">
        <f>$D$3</f>
        <v>None</v>
      </c>
      <c r="Q538">
        <f>$F$3</f>
        <v>646</v>
      </c>
      <c r="R538">
        <f t="shared" ref="R538" si="967">ROUND((432*$N$2),0)</f>
        <v>458</v>
      </c>
      <c r="S538">
        <f t="shared" ref="S538" si="968">ROUND((270*$N$2),0)</f>
        <v>286</v>
      </c>
      <c r="T538" t="s">
        <v>32</v>
      </c>
    </row>
    <row r="539" spans="1:20" x14ac:dyDescent="0.25">
      <c r="A539" t="s">
        <v>15</v>
      </c>
      <c r="B539" t="s">
        <v>208</v>
      </c>
      <c r="C539">
        <v>1</v>
      </c>
      <c r="D539" t="s">
        <v>97</v>
      </c>
      <c r="E539" s="1">
        <v>483570125</v>
      </c>
      <c r="H539" t="s">
        <v>16</v>
      </c>
      <c r="I539" t="s">
        <v>17</v>
      </c>
      <c r="J539" t="s">
        <v>18</v>
      </c>
      <c r="K539" t="s">
        <v>19</v>
      </c>
      <c r="L539" t="s">
        <v>207</v>
      </c>
      <c r="M539" t="str">
        <f>CONCATENATE(E539,"-D-P-W")</f>
        <v>483570125-D-P-W</v>
      </c>
      <c r="N539" t="str">
        <f>$F$2</f>
        <v>D - 508 x 610</v>
      </c>
      <c r="O539" t="str">
        <f>$C$3</f>
        <v>Photographic Paper</v>
      </c>
      <c r="P539" t="str">
        <f>$D$4</f>
        <v>White</v>
      </c>
      <c r="Q539">
        <f>$F$4</f>
        <v>1313</v>
      </c>
      <c r="R539">
        <f t="shared" ref="R539" si="969">ROUND((880*$N$2),0)</f>
        <v>933</v>
      </c>
      <c r="S539">
        <f t="shared" ref="S539" si="970">ROUND((560*$N$2),0)</f>
        <v>594</v>
      </c>
      <c r="T539" t="s">
        <v>32</v>
      </c>
    </row>
    <row r="540" spans="1:20" x14ac:dyDescent="0.25">
      <c r="A540" t="s">
        <v>15</v>
      </c>
      <c r="B540" t="s">
        <v>208</v>
      </c>
      <c r="C540">
        <v>1</v>
      </c>
      <c r="D540" t="s">
        <v>97</v>
      </c>
      <c r="E540" s="1">
        <v>483570125</v>
      </c>
      <c r="H540" t="s">
        <v>16</v>
      </c>
      <c r="I540" t="s">
        <v>17</v>
      </c>
      <c r="J540" t="s">
        <v>18</v>
      </c>
      <c r="K540" t="s">
        <v>19</v>
      </c>
      <c r="L540" t="s">
        <v>207</v>
      </c>
      <c r="M540" t="str">
        <f>CONCATENATE(E540,"-E-P-N")</f>
        <v>483570125-E-P-N</v>
      </c>
      <c r="N540" t="str">
        <f>$G$2</f>
        <v>E - 508 x 762</v>
      </c>
      <c r="O540" t="str">
        <f>$C$3</f>
        <v>Photographic Paper</v>
      </c>
      <c r="P540" t="str">
        <f>$D$3</f>
        <v>None</v>
      </c>
      <c r="Q540">
        <f>$G$3</f>
        <v>825</v>
      </c>
      <c r="R540">
        <f t="shared" ref="R540" si="971">ROUND((552*$N$2),0)</f>
        <v>585</v>
      </c>
      <c r="S540">
        <f t="shared" ref="S540" si="972">ROUND((345*$N$2),0)</f>
        <v>366</v>
      </c>
      <c r="T540" t="s">
        <v>32</v>
      </c>
    </row>
    <row r="541" spans="1:20" x14ac:dyDescent="0.25">
      <c r="A541" t="s">
        <v>15</v>
      </c>
      <c r="B541" t="s">
        <v>208</v>
      </c>
      <c r="C541">
        <v>1</v>
      </c>
      <c r="D541" t="s">
        <v>97</v>
      </c>
      <c r="E541" s="1">
        <v>483570125</v>
      </c>
      <c r="H541" t="s">
        <v>16</v>
      </c>
      <c r="I541" t="s">
        <v>17</v>
      </c>
      <c r="J541" t="s">
        <v>18</v>
      </c>
      <c r="K541" t="s">
        <v>19</v>
      </c>
      <c r="L541" t="s">
        <v>207</v>
      </c>
      <c r="M541" t="str">
        <f>CONCATENATE(E541,"-E-C-N")</f>
        <v>483570125-E-C-N</v>
      </c>
      <c r="N541" t="str">
        <f>$G$2</f>
        <v>E - 508 x 762</v>
      </c>
      <c r="O541" t="str">
        <f>$C$15</f>
        <v>Canvas</v>
      </c>
      <c r="P541" t="str">
        <f>$D$15</f>
        <v>None</v>
      </c>
      <c r="Q541">
        <f>$G$15</f>
        <v>1324</v>
      </c>
      <c r="R541">
        <f t="shared" ref="R541" si="973">ROUND((832*$N$2),0)</f>
        <v>882</v>
      </c>
      <c r="S541">
        <f t="shared" ref="S541" si="974">ROUND((550*$N$2),0)</f>
        <v>583</v>
      </c>
      <c r="T541" t="s">
        <v>32</v>
      </c>
    </row>
    <row r="542" spans="1:20" x14ac:dyDescent="0.25">
      <c r="A542" t="s">
        <v>15</v>
      </c>
      <c r="B542" t="s">
        <v>208</v>
      </c>
      <c r="C542">
        <v>1</v>
      </c>
      <c r="D542" t="s">
        <v>97</v>
      </c>
      <c r="E542" s="1">
        <v>483570125</v>
      </c>
      <c r="H542" t="s">
        <v>16</v>
      </c>
      <c r="I542" t="s">
        <v>17</v>
      </c>
      <c r="J542" t="s">
        <v>18</v>
      </c>
      <c r="K542" t="s">
        <v>19</v>
      </c>
      <c r="L542" t="s">
        <v>207</v>
      </c>
      <c r="M542" t="str">
        <f>CONCATENATE(E542,"-E-P-W")</f>
        <v>483570125-E-P-W</v>
      </c>
      <c r="N542" t="str">
        <f>$G$2</f>
        <v>E - 508 x 762</v>
      </c>
      <c r="O542" t="str">
        <f>$C$3</f>
        <v>Photographic Paper</v>
      </c>
      <c r="P542" t="str">
        <f>$D$4</f>
        <v>White</v>
      </c>
      <c r="Q542">
        <f>$G$4</f>
        <v>1660</v>
      </c>
      <c r="R542">
        <f t="shared" ref="R542" si="975">ROUND((1112*$N$2),0)</f>
        <v>1179</v>
      </c>
      <c r="S542">
        <f t="shared" ref="S542" si="976">ROUND((760*$N$2),0)</f>
        <v>806</v>
      </c>
      <c r="T542" t="s">
        <v>32</v>
      </c>
    </row>
    <row r="543" spans="1:20" x14ac:dyDescent="0.25">
      <c r="A543" t="s">
        <v>15</v>
      </c>
      <c r="B543" t="s">
        <v>208</v>
      </c>
      <c r="C543">
        <v>1</v>
      </c>
      <c r="D543" t="s">
        <v>97</v>
      </c>
      <c r="E543" s="1">
        <v>483570125</v>
      </c>
      <c r="H543" t="s">
        <v>16</v>
      </c>
      <c r="I543" t="s">
        <v>17</v>
      </c>
      <c r="J543" t="s">
        <v>18</v>
      </c>
      <c r="K543" t="s">
        <v>19</v>
      </c>
      <c r="L543" t="s">
        <v>207</v>
      </c>
      <c r="M543" t="str">
        <f>CONCATENATE(E543,"-E-C-W")</f>
        <v>483570125-E-C-W</v>
      </c>
      <c r="N543" t="str">
        <f>$G$2</f>
        <v>E - 508 x 762</v>
      </c>
      <c r="O543" t="str">
        <f>$C$15</f>
        <v>Canvas</v>
      </c>
      <c r="P543" t="str">
        <f>$D$16</f>
        <v xml:space="preserve">White </v>
      </c>
      <c r="Q543">
        <f>$G$16</f>
        <v>1964</v>
      </c>
      <c r="R543" s="2">
        <f t="shared" ref="R543" si="977">ROUND((1320*$N$2),0)</f>
        <v>1399</v>
      </c>
      <c r="S543">
        <f t="shared" ref="S543" si="978">ROUND((825*$N$2),0)</f>
        <v>875</v>
      </c>
      <c r="T543" t="s">
        <v>32</v>
      </c>
    </row>
    <row r="544" spans="1:20" x14ac:dyDescent="0.25">
      <c r="A544" t="s">
        <v>15</v>
      </c>
      <c r="B544" t="s">
        <v>208</v>
      </c>
      <c r="C544">
        <v>1</v>
      </c>
      <c r="D544" t="s">
        <v>97</v>
      </c>
      <c r="E544" s="1">
        <v>483570125</v>
      </c>
      <c r="H544" t="s">
        <v>16</v>
      </c>
      <c r="I544" t="s">
        <v>17</v>
      </c>
      <c r="J544" t="s">
        <v>18</v>
      </c>
      <c r="K544" t="s">
        <v>19</v>
      </c>
      <c r="L544" t="s">
        <v>207</v>
      </c>
      <c r="M544" t="str">
        <f>CONCATENATE(E544,"-F-P-N")</f>
        <v>483570125-F-P-N</v>
      </c>
      <c r="N544" t="str">
        <f>$H$2</f>
        <v>F - 762 x 1016</v>
      </c>
      <c r="O544" t="str">
        <f>$C$3</f>
        <v>Photographic Paper</v>
      </c>
      <c r="P544" t="str">
        <f>$D$3</f>
        <v>None</v>
      </c>
      <c r="Q544">
        <f>$H$3</f>
        <v>1410</v>
      </c>
      <c r="R544">
        <f t="shared" ref="R544" si="979">ROUND((944*$N$2),0)</f>
        <v>1001</v>
      </c>
      <c r="S544">
        <f t="shared" ref="S544" si="980">ROUND((590*$N$2),0)</f>
        <v>625</v>
      </c>
      <c r="T544" t="s">
        <v>32</v>
      </c>
    </row>
    <row r="545" spans="1:20" x14ac:dyDescent="0.25">
      <c r="A545" t="s">
        <v>15</v>
      </c>
      <c r="B545" t="s">
        <v>208</v>
      </c>
      <c r="C545">
        <v>1</v>
      </c>
      <c r="D545" t="s">
        <v>97</v>
      </c>
      <c r="E545" s="1">
        <v>483570125</v>
      </c>
      <c r="H545" t="s">
        <v>16</v>
      </c>
      <c r="I545" t="s">
        <v>17</v>
      </c>
      <c r="J545" t="s">
        <v>18</v>
      </c>
      <c r="K545" t="s">
        <v>19</v>
      </c>
      <c r="L545" t="s">
        <v>207</v>
      </c>
      <c r="M545" t="str">
        <f>CONCATENATE(E545,"-F-C-N")</f>
        <v>483570125-F-C-N</v>
      </c>
      <c r="N545" t="str">
        <f>$H$2</f>
        <v>F - 762 x 1016</v>
      </c>
      <c r="O545" t="str">
        <f>$C$15</f>
        <v>Canvas</v>
      </c>
      <c r="P545" t="str">
        <f>$D$15</f>
        <v>None</v>
      </c>
      <c r="Q545">
        <f>$H$15</f>
        <v>1865.6000000000001</v>
      </c>
      <c r="R545">
        <f t="shared" ref="R545" si="981">ROUND((1200*$N$2),0)</f>
        <v>1272</v>
      </c>
      <c r="S545">
        <f t="shared" ref="S545" si="982">ROUND((800*$N$2),0)</f>
        <v>848</v>
      </c>
      <c r="T545" t="s">
        <v>32</v>
      </c>
    </row>
    <row r="546" spans="1:20" x14ac:dyDescent="0.25">
      <c r="A546" t="s">
        <v>15</v>
      </c>
      <c r="B546" t="s">
        <v>208</v>
      </c>
      <c r="C546">
        <v>1</v>
      </c>
      <c r="D546" t="s">
        <v>97</v>
      </c>
      <c r="E546" s="1">
        <v>483570125</v>
      </c>
      <c r="H546" t="s">
        <v>16</v>
      </c>
      <c r="I546" t="s">
        <v>17</v>
      </c>
      <c r="J546" t="s">
        <v>18</v>
      </c>
      <c r="K546" t="s">
        <v>19</v>
      </c>
      <c r="L546" t="s">
        <v>207</v>
      </c>
      <c r="M546" t="str">
        <f>CONCATENATE(E546,"-F-P-W")</f>
        <v>483570125-F-P-W</v>
      </c>
      <c r="N546" t="str">
        <f>$H$2</f>
        <v>F - 762 x 1016</v>
      </c>
      <c r="O546" t="str">
        <f>$C$3</f>
        <v>Photographic Paper</v>
      </c>
      <c r="P546" t="str">
        <f>$D$4</f>
        <v>White</v>
      </c>
      <c r="Q546">
        <f>$H$4</f>
        <v>2387</v>
      </c>
      <c r="R546">
        <f t="shared" ref="R546" si="983">ROUND((1510*$N$2),0)</f>
        <v>1601</v>
      </c>
      <c r="S546">
        <f t="shared" ref="S546" si="984">ROUND((1150*$N$2),0)</f>
        <v>1219</v>
      </c>
      <c r="T546" t="s">
        <v>32</v>
      </c>
    </row>
    <row r="547" spans="1:20" x14ac:dyDescent="0.25">
      <c r="A547" t="s">
        <v>15</v>
      </c>
      <c r="B547" t="s">
        <v>208</v>
      </c>
      <c r="C547">
        <v>1</v>
      </c>
      <c r="D547" t="s">
        <v>97</v>
      </c>
      <c r="E547" s="1">
        <v>483570125</v>
      </c>
      <c r="H547" t="s">
        <v>16</v>
      </c>
      <c r="I547" t="s">
        <v>17</v>
      </c>
      <c r="J547" t="s">
        <v>18</v>
      </c>
      <c r="K547" t="s">
        <v>19</v>
      </c>
      <c r="L547" t="s">
        <v>207</v>
      </c>
      <c r="M547" t="str">
        <f>CONCATENATE(E547,"-F-C-W")</f>
        <v>483570125-F-C-W</v>
      </c>
      <c r="N547" t="str">
        <f>$H$2</f>
        <v>F - 762 x 1016</v>
      </c>
      <c r="O547" t="str">
        <f>$C$15</f>
        <v>Canvas</v>
      </c>
      <c r="P547" t="str">
        <f>$D$16</f>
        <v xml:space="preserve">White </v>
      </c>
      <c r="Q547">
        <f>$H$16</f>
        <v>2565.2000000000003</v>
      </c>
      <c r="R547">
        <f t="shared" ref="R547" si="985">ROUND((1760*$N$2),0)</f>
        <v>1866</v>
      </c>
      <c r="S547">
        <f t="shared" ref="S547" si="986">ROUND((1100*$N$2),0)</f>
        <v>1166</v>
      </c>
      <c r="T547" t="s">
        <v>32</v>
      </c>
    </row>
    <row r="548" spans="1:20" x14ac:dyDescent="0.25">
      <c r="A548" t="s">
        <v>15</v>
      </c>
      <c r="B548" t="s">
        <v>208</v>
      </c>
      <c r="C548">
        <v>1</v>
      </c>
      <c r="D548" t="s">
        <v>97</v>
      </c>
      <c r="E548" s="1">
        <v>483570125</v>
      </c>
      <c r="H548" t="s">
        <v>16</v>
      </c>
      <c r="I548" t="s">
        <v>17</v>
      </c>
      <c r="J548" t="s">
        <v>18</v>
      </c>
      <c r="K548" t="s">
        <v>19</v>
      </c>
      <c r="L548" t="s">
        <v>207</v>
      </c>
      <c r="M548" t="str">
        <f>CONCATENATE(E548,"-G-P-N")</f>
        <v>483570125-G-P-N</v>
      </c>
      <c r="N548" t="str">
        <f>$I$2</f>
        <v>G - 1016 x 1525</v>
      </c>
      <c r="O548" t="str">
        <f>$C$3</f>
        <v>Photographic Paper</v>
      </c>
      <c r="P548" t="str">
        <f>$D$3</f>
        <v>None</v>
      </c>
      <c r="Q548">
        <f>$I$3</f>
        <v>1763</v>
      </c>
      <c r="R548">
        <f t="shared" ref="R548" si="987">ROUND((1180*$N$2),0)</f>
        <v>1251</v>
      </c>
      <c r="S548">
        <f t="shared" ref="S548" si="988">ROUND((735*$N$2),0)</f>
        <v>779</v>
      </c>
      <c r="T548" t="s">
        <v>32</v>
      </c>
    </row>
    <row r="549" spans="1:20" x14ac:dyDescent="0.25">
      <c r="A549" t="s">
        <v>15</v>
      </c>
      <c r="B549" t="s">
        <v>208</v>
      </c>
      <c r="C549">
        <v>1</v>
      </c>
      <c r="D549" t="s">
        <v>97</v>
      </c>
      <c r="E549" s="1">
        <v>483570125</v>
      </c>
      <c r="H549" t="s">
        <v>16</v>
      </c>
      <c r="I549" t="s">
        <v>17</v>
      </c>
      <c r="J549" t="s">
        <v>18</v>
      </c>
      <c r="K549" t="s">
        <v>19</v>
      </c>
      <c r="L549" t="s">
        <v>207</v>
      </c>
      <c r="M549" t="str">
        <f>CONCATENATE(E549,"-G-C-N")</f>
        <v>483570125-G-C-N</v>
      </c>
      <c r="N549" t="str">
        <f>$I$2</f>
        <v>G - 1016 x 1525</v>
      </c>
      <c r="O549" t="str">
        <f>$C$15</f>
        <v>Canvas</v>
      </c>
      <c r="P549" t="str">
        <f>$D$15</f>
        <v>None</v>
      </c>
      <c r="Q549">
        <f>$I$15</f>
        <v>1982.2</v>
      </c>
      <c r="R549">
        <f t="shared" ref="R549" si="989">ROUND((1275*$N$2),0)</f>
        <v>1352</v>
      </c>
      <c r="S549">
        <f t="shared" ref="S549" si="990">ROUND((850*$N$2),0)</f>
        <v>901</v>
      </c>
      <c r="T549" t="s">
        <v>32</v>
      </c>
    </row>
    <row r="550" spans="1:20" x14ac:dyDescent="0.25">
      <c r="A550" t="s">
        <v>15</v>
      </c>
      <c r="B550" t="s">
        <v>208</v>
      </c>
      <c r="C550">
        <v>1</v>
      </c>
      <c r="D550" t="s">
        <v>97</v>
      </c>
      <c r="E550" s="1">
        <v>483570125</v>
      </c>
      <c r="H550" t="s">
        <v>16</v>
      </c>
      <c r="I550" t="s">
        <v>17</v>
      </c>
      <c r="J550" t="s">
        <v>18</v>
      </c>
      <c r="K550" t="s">
        <v>19</v>
      </c>
      <c r="L550" t="s">
        <v>207</v>
      </c>
      <c r="M550" t="str">
        <f>CONCATENATE(E550,"-G-P-W")</f>
        <v>483570125-G-P-W</v>
      </c>
      <c r="N550" t="str">
        <f>$I$2</f>
        <v>G - 1016 x 1525</v>
      </c>
      <c r="O550" t="str">
        <f>$C$3</f>
        <v>Photographic Paper</v>
      </c>
      <c r="P550" t="str">
        <f>$D$4</f>
        <v>White</v>
      </c>
      <c r="Q550">
        <f>$I$4</f>
        <v>3200</v>
      </c>
      <c r="R550">
        <f t="shared" ref="R550:R551" si="991">ROUND((2000*$N$2),0)</f>
        <v>2120</v>
      </c>
      <c r="S550">
        <f t="shared" ref="S550" si="992">ROUND((1535*$N$2),0)</f>
        <v>1627</v>
      </c>
      <c r="T550" t="s">
        <v>32</v>
      </c>
    </row>
    <row r="551" spans="1:20" x14ac:dyDescent="0.25">
      <c r="A551" t="s">
        <v>15</v>
      </c>
      <c r="B551" t="s">
        <v>208</v>
      </c>
      <c r="C551">
        <v>1</v>
      </c>
      <c r="D551" t="s">
        <v>97</v>
      </c>
      <c r="E551" s="1">
        <v>483570125</v>
      </c>
      <c r="H551" t="s">
        <v>16</v>
      </c>
      <c r="I551" t="s">
        <v>17</v>
      </c>
      <c r="J551" t="s">
        <v>18</v>
      </c>
      <c r="K551" t="s">
        <v>19</v>
      </c>
      <c r="L551" t="s">
        <v>207</v>
      </c>
      <c r="M551" t="str">
        <f>CONCATENATE(E551,"-G-C-W")</f>
        <v>483570125-G-C-W</v>
      </c>
      <c r="N551" t="str">
        <f>$I$2</f>
        <v>G - 1016 x 1525</v>
      </c>
      <c r="O551" t="str">
        <f>$C$15</f>
        <v>Canvas</v>
      </c>
      <c r="P551" t="str">
        <f>$D$16</f>
        <v xml:space="preserve">White </v>
      </c>
      <c r="Q551">
        <f>$I$16</f>
        <v>2915</v>
      </c>
      <c r="R551">
        <f t="shared" si="991"/>
        <v>2120</v>
      </c>
      <c r="S551">
        <f t="shared" ref="S551" si="993">ROUND((1250*$N$2),0)</f>
        <v>1325</v>
      </c>
      <c r="T551" t="s">
        <v>32</v>
      </c>
    </row>
    <row r="552" spans="1:20" x14ac:dyDescent="0.25">
      <c r="A552" t="s">
        <v>15</v>
      </c>
      <c r="B552" t="s">
        <v>208</v>
      </c>
      <c r="C552">
        <v>1</v>
      </c>
      <c r="D552" t="s">
        <v>98</v>
      </c>
      <c r="E552" s="1" t="s">
        <v>99</v>
      </c>
      <c r="H552" t="s">
        <v>16</v>
      </c>
      <c r="I552" t="s">
        <v>17</v>
      </c>
      <c r="J552" t="s">
        <v>18</v>
      </c>
      <c r="K552" t="s">
        <v>19</v>
      </c>
      <c r="L552" t="s">
        <v>207</v>
      </c>
      <c r="M552" t="str">
        <f>CONCATENATE(E552,"-C-P-N")</f>
        <v>56013769_8-C-P-N</v>
      </c>
      <c r="N552" t="str">
        <f>$E$2</f>
        <v>C - 406 x 508</v>
      </c>
      <c r="O552" t="str">
        <f>$C$3</f>
        <v>Photographic Paper</v>
      </c>
      <c r="P552" t="str">
        <f>$D$3</f>
        <v>None</v>
      </c>
      <c r="Q552">
        <f>$E$3</f>
        <v>553</v>
      </c>
      <c r="R552">
        <f t="shared" ref="R552" si="994">ROUND((360*$N$2),0)</f>
        <v>382</v>
      </c>
      <c r="S552">
        <f t="shared" ref="S552" si="995">ROUND((230*$N$2),0)</f>
        <v>244</v>
      </c>
      <c r="T552" t="s">
        <v>32</v>
      </c>
    </row>
    <row r="553" spans="1:20" x14ac:dyDescent="0.25">
      <c r="A553" t="s">
        <v>15</v>
      </c>
      <c r="B553" t="s">
        <v>208</v>
      </c>
      <c r="C553">
        <v>1</v>
      </c>
      <c r="D553" t="s">
        <v>98</v>
      </c>
      <c r="E553" s="1" t="s">
        <v>99</v>
      </c>
      <c r="H553" t="s">
        <v>16</v>
      </c>
      <c r="I553" t="s">
        <v>17</v>
      </c>
      <c r="J553" t="s">
        <v>18</v>
      </c>
      <c r="K553" t="s">
        <v>19</v>
      </c>
      <c r="L553" t="s">
        <v>207</v>
      </c>
      <c r="M553" t="str">
        <f>CONCATENATE(E553,"-C-P-W")</f>
        <v>56013769_8-C-P-W</v>
      </c>
      <c r="N553" t="str">
        <f>$E$2</f>
        <v>C - 406 x 508</v>
      </c>
      <c r="O553" t="str">
        <f>$C$3</f>
        <v>Photographic Paper</v>
      </c>
      <c r="P553" t="str">
        <f>$D$4</f>
        <v>White</v>
      </c>
      <c r="Q553">
        <f>$E$4</f>
        <v>1052</v>
      </c>
      <c r="R553">
        <f t="shared" ref="R553" si="996">ROUND((704*$N$2),0)</f>
        <v>746</v>
      </c>
      <c r="S553">
        <f t="shared" ref="S553" si="997">ROUND((440*$N$2),0)</f>
        <v>466</v>
      </c>
      <c r="T553" t="s">
        <v>32</v>
      </c>
    </row>
    <row r="554" spans="1:20" x14ac:dyDescent="0.25">
      <c r="A554" t="s">
        <v>15</v>
      </c>
      <c r="B554" t="s">
        <v>208</v>
      </c>
      <c r="C554">
        <v>1</v>
      </c>
      <c r="D554" t="s">
        <v>98</v>
      </c>
      <c r="E554" s="1" t="s">
        <v>99</v>
      </c>
      <c r="H554" t="s">
        <v>16</v>
      </c>
      <c r="I554" t="s">
        <v>17</v>
      </c>
      <c r="J554" t="s">
        <v>18</v>
      </c>
      <c r="K554" t="s">
        <v>19</v>
      </c>
      <c r="L554" t="s">
        <v>207</v>
      </c>
      <c r="M554" t="str">
        <f>CONCATENATE(E554,"-D-P-N")</f>
        <v>56013769_8-D-P-N</v>
      </c>
      <c r="N554" t="str">
        <f>$F$2</f>
        <v>D - 508 x 610</v>
      </c>
      <c r="O554" t="str">
        <f>$C$3</f>
        <v>Photographic Paper</v>
      </c>
      <c r="P554" t="str">
        <f>$D$3</f>
        <v>None</v>
      </c>
      <c r="Q554">
        <f>$F$3</f>
        <v>646</v>
      </c>
      <c r="R554">
        <f t="shared" ref="R554" si="998">ROUND((432*$N$2),0)</f>
        <v>458</v>
      </c>
      <c r="S554">
        <f t="shared" ref="S554" si="999">ROUND((270*$N$2),0)</f>
        <v>286</v>
      </c>
      <c r="T554" t="s">
        <v>32</v>
      </c>
    </row>
    <row r="555" spans="1:20" x14ac:dyDescent="0.25">
      <c r="A555" t="s">
        <v>15</v>
      </c>
      <c r="B555" t="s">
        <v>208</v>
      </c>
      <c r="C555">
        <v>1</v>
      </c>
      <c r="D555" t="s">
        <v>98</v>
      </c>
      <c r="E555" s="1" t="s">
        <v>99</v>
      </c>
      <c r="H555" t="s">
        <v>16</v>
      </c>
      <c r="I555" t="s">
        <v>17</v>
      </c>
      <c r="J555" t="s">
        <v>18</v>
      </c>
      <c r="K555" t="s">
        <v>19</v>
      </c>
      <c r="L555" t="s">
        <v>207</v>
      </c>
      <c r="M555" t="str">
        <f>CONCATENATE(E555,"-D-P-W")</f>
        <v>56013769_8-D-P-W</v>
      </c>
      <c r="N555" t="str">
        <f>$F$2</f>
        <v>D - 508 x 610</v>
      </c>
      <c r="O555" t="str">
        <f>$C$3</f>
        <v>Photographic Paper</v>
      </c>
      <c r="P555" t="str">
        <f>$D$4</f>
        <v>White</v>
      </c>
      <c r="Q555">
        <f>$F$4</f>
        <v>1313</v>
      </c>
      <c r="R555">
        <f t="shared" ref="R555" si="1000">ROUND((880*$N$2),0)</f>
        <v>933</v>
      </c>
      <c r="S555">
        <f t="shared" ref="S555" si="1001">ROUND((560*$N$2),0)</f>
        <v>594</v>
      </c>
      <c r="T555" t="s">
        <v>32</v>
      </c>
    </row>
    <row r="556" spans="1:20" x14ac:dyDescent="0.25">
      <c r="A556" t="s">
        <v>15</v>
      </c>
      <c r="B556" t="s">
        <v>208</v>
      </c>
      <c r="C556">
        <v>1</v>
      </c>
      <c r="D556" t="s">
        <v>98</v>
      </c>
      <c r="E556" s="1" t="s">
        <v>99</v>
      </c>
      <c r="H556" t="s">
        <v>16</v>
      </c>
      <c r="I556" t="s">
        <v>17</v>
      </c>
      <c r="J556" t="s">
        <v>18</v>
      </c>
      <c r="K556" t="s">
        <v>19</v>
      </c>
      <c r="L556" t="s">
        <v>207</v>
      </c>
      <c r="M556" t="str">
        <f>CONCATENATE(E556,"-E-P-N")</f>
        <v>56013769_8-E-P-N</v>
      </c>
      <c r="N556" t="str">
        <f>$G$2</f>
        <v>E - 508 x 762</v>
      </c>
      <c r="O556" t="str">
        <f>$C$3</f>
        <v>Photographic Paper</v>
      </c>
      <c r="P556" t="str">
        <f>$D$3</f>
        <v>None</v>
      </c>
      <c r="Q556">
        <f>$G$3</f>
        <v>825</v>
      </c>
      <c r="R556">
        <f t="shared" ref="R556" si="1002">ROUND((552*$N$2),0)</f>
        <v>585</v>
      </c>
      <c r="S556">
        <f t="shared" ref="S556" si="1003">ROUND((345*$N$2),0)</f>
        <v>366</v>
      </c>
      <c r="T556" t="s">
        <v>32</v>
      </c>
    </row>
    <row r="557" spans="1:20" x14ac:dyDescent="0.25">
      <c r="A557" t="s">
        <v>15</v>
      </c>
      <c r="B557" t="s">
        <v>208</v>
      </c>
      <c r="C557">
        <v>1</v>
      </c>
      <c r="D557" t="s">
        <v>98</v>
      </c>
      <c r="E557" s="1" t="s">
        <v>99</v>
      </c>
      <c r="H557" t="s">
        <v>16</v>
      </c>
      <c r="I557" t="s">
        <v>17</v>
      </c>
      <c r="J557" t="s">
        <v>18</v>
      </c>
      <c r="K557" t="s">
        <v>19</v>
      </c>
      <c r="L557" t="s">
        <v>207</v>
      </c>
      <c r="M557" t="str">
        <f>CONCATENATE(E557,"-E-C-N")</f>
        <v>56013769_8-E-C-N</v>
      </c>
      <c r="N557" t="str">
        <f>$G$2</f>
        <v>E - 508 x 762</v>
      </c>
      <c r="O557" t="str">
        <f>$C$15</f>
        <v>Canvas</v>
      </c>
      <c r="P557" t="str">
        <f>$D$15</f>
        <v>None</v>
      </c>
      <c r="Q557">
        <f>$G$15</f>
        <v>1324</v>
      </c>
      <c r="R557">
        <f t="shared" ref="R557" si="1004">ROUND((832*$N$2),0)</f>
        <v>882</v>
      </c>
      <c r="S557">
        <f t="shared" ref="S557" si="1005">ROUND((550*$N$2),0)</f>
        <v>583</v>
      </c>
      <c r="T557" t="s">
        <v>32</v>
      </c>
    </row>
    <row r="558" spans="1:20" x14ac:dyDescent="0.25">
      <c r="A558" t="s">
        <v>15</v>
      </c>
      <c r="B558" t="s">
        <v>208</v>
      </c>
      <c r="C558">
        <v>1</v>
      </c>
      <c r="D558" t="s">
        <v>98</v>
      </c>
      <c r="E558" s="1" t="s">
        <v>99</v>
      </c>
      <c r="H558" t="s">
        <v>16</v>
      </c>
      <c r="I558" t="s">
        <v>17</v>
      </c>
      <c r="J558" t="s">
        <v>18</v>
      </c>
      <c r="K558" t="s">
        <v>19</v>
      </c>
      <c r="L558" t="s">
        <v>207</v>
      </c>
      <c r="M558" t="str">
        <f>CONCATENATE(E558,"-E-P-W")</f>
        <v>56013769_8-E-P-W</v>
      </c>
      <c r="N558" t="str">
        <f>$G$2</f>
        <v>E - 508 x 762</v>
      </c>
      <c r="O558" t="str">
        <f>$C$3</f>
        <v>Photographic Paper</v>
      </c>
      <c r="P558" t="str">
        <f>$D$4</f>
        <v>White</v>
      </c>
      <c r="Q558">
        <f>$G$4</f>
        <v>1660</v>
      </c>
      <c r="R558">
        <f t="shared" ref="R558" si="1006">ROUND((1112*$N$2),0)</f>
        <v>1179</v>
      </c>
      <c r="S558">
        <f t="shared" ref="S558" si="1007">ROUND((760*$N$2),0)</f>
        <v>806</v>
      </c>
      <c r="T558" t="s">
        <v>32</v>
      </c>
    </row>
    <row r="559" spans="1:20" x14ac:dyDescent="0.25">
      <c r="A559" t="s">
        <v>15</v>
      </c>
      <c r="B559" t="s">
        <v>208</v>
      </c>
      <c r="C559">
        <v>1</v>
      </c>
      <c r="D559" t="s">
        <v>98</v>
      </c>
      <c r="E559" s="1" t="s">
        <v>99</v>
      </c>
      <c r="H559" t="s">
        <v>16</v>
      </c>
      <c r="I559" t="s">
        <v>17</v>
      </c>
      <c r="J559" t="s">
        <v>18</v>
      </c>
      <c r="K559" t="s">
        <v>19</v>
      </c>
      <c r="L559" t="s">
        <v>207</v>
      </c>
      <c r="M559" t="str">
        <f>CONCATENATE(E559,"-E-C-W")</f>
        <v>56013769_8-E-C-W</v>
      </c>
      <c r="N559" t="str">
        <f>$G$2</f>
        <v>E - 508 x 762</v>
      </c>
      <c r="O559" t="str">
        <f>$C$15</f>
        <v>Canvas</v>
      </c>
      <c r="P559" t="str">
        <f>$D$16</f>
        <v xml:space="preserve">White </v>
      </c>
      <c r="Q559">
        <f>$G$16</f>
        <v>1964</v>
      </c>
      <c r="R559" s="2">
        <f t="shared" ref="R559" si="1008">ROUND((1320*$N$2),0)</f>
        <v>1399</v>
      </c>
      <c r="S559">
        <f t="shared" ref="S559" si="1009">ROUND((825*$N$2),0)</f>
        <v>875</v>
      </c>
      <c r="T559" t="s">
        <v>32</v>
      </c>
    </row>
    <row r="560" spans="1:20" x14ac:dyDescent="0.25">
      <c r="A560" t="s">
        <v>15</v>
      </c>
      <c r="B560" t="s">
        <v>208</v>
      </c>
      <c r="C560">
        <v>1</v>
      </c>
      <c r="D560" t="s">
        <v>98</v>
      </c>
      <c r="E560" s="1" t="s">
        <v>99</v>
      </c>
      <c r="H560" t="s">
        <v>16</v>
      </c>
      <c r="I560" t="s">
        <v>17</v>
      </c>
      <c r="J560" t="s">
        <v>18</v>
      </c>
      <c r="K560" t="s">
        <v>19</v>
      </c>
      <c r="L560" t="s">
        <v>207</v>
      </c>
      <c r="M560" t="str">
        <f>CONCATENATE(E560,"-F-P-N")</f>
        <v>56013769_8-F-P-N</v>
      </c>
      <c r="N560" t="str">
        <f>$H$2</f>
        <v>F - 762 x 1016</v>
      </c>
      <c r="O560" t="str">
        <f>$C$3</f>
        <v>Photographic Paper</v>
      </c>
      <c r="P560" t="str">
        <f>$D$3</f>
        <v>None</v>
      </c>
      <c r="Q560">
        <f>$H$3</f>
        <v>1410</v>
      </c>
      <c r="R560">
        <f t="shared" ref="R560" si="1010">ROUND((944*$N$2),0)</f>
        <v>1001</v>
      </c>
      <c r="S560">
        <f t="shared" ref="S560" si="1011">ROUND((590*$N$2),0)</f>
        <v>625</v>
      </c>
      <c r="T560" t="s">
        <v>32</v>
      </c>
    </row>
    <row r="561" spans="1:20" x14ac:dyDescent="0.25">
      <c r="A561" t="s">
        <v>15</v>
      </c>
      <c r="B561" t="s">
        <v>208</v>
      </c>
      <c r="C561">
        <v>1</v>
      </c>
      <c r="D561" t="s">
        <v>98</v>
      </c>
      <c r="E561" s="1" t="s">
        <v>99</v>
      </c>
      <c r="H561" t="s">
        <v>16</v>
      </c>
      <c r="I561" t="s">
        <v>17</v>
      </c>
      <c r="J561" t="s">
        <v>18</v>
      </c>
      <c r="K561" t="s">
        <v>19</v>
      </c>
      <c r="L561" t="s">
        <v>207</v>
      </c>
      <c r="M561" t="str">
        <f>CONCATENATE(E561,"-F-C-N")</f>
        <v>56013769_8-F-C-N</v>
      </c>
      <c r="N561" t="str">
        <f>$H$2</f>
        <v>F - 762 x 1016</v>
      </c>
      <c r="O561" t="str">
        <f>$C$15</f>
        <v>Canvas</v>
      </c>
      <c r="P561" t="str">
        <f>$D$15</f>
        <v>None</v>
      </c>
      <c r="Q561">
        <f>$H$15</f>
        <v>1865.6000000000001</v>
      </c>
      <c r="R561">
        <f t="shared" ref="R561" si="1012">ROUND((1200*$N$2),0)</f>
        <v>1272</v>
      </c>
      <c r="S561">
        <f t="shared" ref="S561" si="1013">ROUND((800*$N$2),0)</f>
        <v>848</v>
      </c>
      <c r="T561" t="s">
        <v>32</v>
      </c>
    </row>
    <row r="562" spans="1:20" x14ac:dyDescent="0.25">
      <c r="A562" t="s">
        <v>15</v>
      </c>
      <c r="B562" t="s">
        <v>208</v>
      </c>
      <c r="C562">
        <v>1</v>
      </c>
      <c r="D562" t="s">
        <v>98</v>
      </c>
      <c r="E562" s="1" t="s">
        <v>99</v>
      </c>
      <c r="H562" t="s">
        <v>16</v>
      </c>
      <c r="I562" t="s">
        <v>17</v>
      </c>
      <c r="J562" t="s">
        <v>18</v>
      </c>
      <c r="K562" t="s">
        <v>19</v>
      </c>
      <c r="L562" t="s">
        <v>207</v>
      </c>
      <c r="M562" t="str">
        <f>CONCATENATE(E562,"-F-P-W")</f>
        <v>56013769_8-F-P-W</v>
      </c>
      <c r="N562" t="str">
        <f>$H$2</f>
        <v>F - 762 x 1016</v>
      </c>
      <c r="O562" t="str">
        <f>$C$3</f>
        <v>Photographic Paper</v>
      </c>
      <c r="P562" t="str">
        <f>$D$4</f>
        <v>White</v>
      </c>
      <c r="Q562">
        <f>$H$4</f>
        <v>2387</v>
      </c>
      <c r="R562">
        <f t="shared" ref="R562" si="1014">ROUND((1510*$N$2),0)</f>
        <v>1601</v>
      </c>
      <c r="S562">
        <f t="shared" ref="S562" si="1015">ROUND((1150*$N$2),0)</f>
        <v>1219</v>
      </c>
      <c r="T562" t="s">
        <v>32</v>
      </c>
    </row>
    <row r="563" spans="1:20" x14ac:dyDescent="0.25">
      <c r="A563" t="s">
        <v>15</v>
      </c>
      <c r="B563" t="s">
        <v>208</v>
      </c>
      <c r="C563">
        <v>1</v>
      </c>
      <c r="D563" t="s">
        <v>98</v>
      </c>
      <c r="E563" s="1" t="s">
        <v>99</v>
      </c>
      <c r="H563" t="s">
        <v>16</v>
      </c>
      <c r="I563" t="s">
        <v>17</v>
      </c>
      <c r="J563" t="s">
        <v>18</v>
      </c>
      <c r="K563" t="s">
        <v>19</v>
      </c>
      <c r="L563" t="s">
        <v>207</v>
      </c>
      <c r="M563" t="str">
        <f>CONCATENATE(E563,"-F-C-W")</f>
        <v>56013769_8-F-C-W</v>
      </c>
      <c r="N563" t="str">
        <f>$H$2</f>
        <v>F - 762 x 1016</v>
      </c>
      <c r="O563" t="str">
        <f>$C$15</f>
        <v>Canvas</v>
      </c>
      <c r="P563" t="str">
        <f>$D$16</f>
        <v xml:space="preserve">White </v>
      </c>
      <c r="Q563">
        <f>$H$16</f>
        <v>2565.2000000000003</v>
      </c>
      <c r="R563">
        <f t="shared" ref="R563" si="1016">ROUND((1760*$N$2),0)</f>
        <v>1866</v>
      </c>
      <c r="S563">
        <f t="shared" ref="S563" si="1017">ROUND((1100*$N$2),0)</f>
        <v>1166</v>
      </c>
      <c r="T563" t="s">
        <v>32</v>
      </c>
    </row>
    <row r="564" spans="1:20" x14ac:dyDescent="0.25">
      <c r="A564" t="s">
        <v>15</v>
      </c>
      <c r="B564" t="s">
        <v>208</v>
      </c>
      <c r="C564">
        <v>1</v>
      </c>
      <c r="D564" t="s">
        <v>98</v>
      </c>
      <c r="E564" s="1" t="s">
        <v>99</v>
      </c>
      <c r="H564" t="s">
        <v>16</v>
      </c>
      <c r="I564" t="s">
        <v>17</v>
      </c>
      <c r="J564" t="s">
        <v>18</v>
      </c>
      <c r="K564" t="s">
        <v>19</v>
      </c>
      <c r="L564" t="s">
        <v>207</v>
      </c>
      <c r="M564" t="str">
        <f>CONCATENATE(E564,"-G-P-N")</f>
        <v>56013769_8-G-P-N</v>
      </c>
      <c r="N564" t="str">
        <f>$I$2</f>
        <v>G - 1016 x 1525</v>
      </c>
      <c r="O564" t="str">
        <f>$C$3</f>
        <v>Photographic Paper</v>
      </c>
      <c r="P564" t="str">
        <f>$D$3</f>
        <v>None</v>
      </c>
      <c r="Q564">
        <f>$I$3</f>
        <v>1763</v>
      </c>
      <c r="R564">
        <f t="shared" ref="R564" si="1018">ROUND((1180*$N$2),0)</f>
        <v>1251</v>
      </c>
      <c r="S564">
        <f t="shared" ref="S564" si="1019">ROUND((735*$N$2),0)</f>
        <v>779</v>
      </c>
      <c r="T564" t="s">
        <v>32</v>
      </c>
    </row>
    <row r="565" spans="1:20" x14ac:dyDescent="0.25">
      <c r="A565" t="s">
        <v>15</v>
      </c>
      <c r="B565" t="s">
        <v>208</v>
      </c>
      <c r="C565">
        <v>1</v>
      </c>
      <c r="D565" t="s">
        <v>98</v>
      </c>
      <c r="E565" s="1" t="s">
        <v>99</v>
      </c>
      <c r="H565" t="s">
        <v>16</v>
      </c>
      <c r="I565" t="s">
        <v>17</v>
      </c>
      <c r="J565" t="s">
        <v>18</v>
      </c>
      <c r="K565" t="s">
        <v>19</v>
      </c>
      <c r="L565" t="s">
        <v>207</v>
      </c>
      <c r="M565" t="str">
        <f>CONCATENATE(E565,"-G-C-N")</f>
        <v>56013769_8-G-C-N</v>
      </c>
      <c r="N565" t="str">
        <f>$I$2</f>
        <v>G - 1016 x 1525</v>
      </c>
      <c r="O565" t="str">
        <f>$C$15</f>
        <v>Canvas</v>
      </c>
      <c r="P565" t="str">
        <f>$D$15</f>
        <v>None</v>
      </c>
      <c r="Q565">
        <f>$I$15</f>
        <v>1982.2</v>
      </c>
      <c r="R565">
        <f t="shared" ref="R565" si="1020">ROUND((1275*$N$2),0)</f>
        <v>1352</v>
      </c>
      <c r="S565">
        <f t="shared" ref="S565" si="1021">ROUND((850*$N$2),0)</f>
        <v>901</v>
      </c>
      <c r="T565" t="s">
        <v>32</v>
      </c>
    </row>
    <row r="566" spans="1:20" x14ac:dyDescent="0.25">
      <c r="A566" t="s">
        <v>15</v>
      </c>
      <c r="B566" t="s">
        <v>208</v>
      </c>
      <c r="C566">
        <v>1</v>
      </c>
      <c r="D566" t="s">
        <v>98</v>
      </c>
      <c r="E566" s="1" t="s">
        <v>99</v>
      </c>
      <c r="H566" t="s">
        <v>16</v>
      </c>
      <c r="I566" t="s">
        <v>17</v>
      </c>
      <c r="J566" t="s">
        <v>18</v>
      </c>
      <c r="K566" t="s">
        <v>19</v>
      </c>
      <c r="L566" t="s">
        <v>207</v>
      </c>
      <c r="M566" t="str">
        <f>CONCATENATE(E566,"-G-P-W")</f>
        <v>56013769_8-G-P-W</v>
      </c>
      <c r="N566" t="str">
        <f>$I$2</f>
        <v>G - 1016 x 1525</v>
      </c>
      <c r="O566" t="str">
        <f>$C$3</f>
        <v>Photographic Paper</v>
      </c>
      <c r="P566" t="str">
        <f>$D$4</f>
        <v>White</v>
      </c>
      <c r="Q566">
        <f>$I$4</f>
        <v>3200</v>
      </c>
      <c r="R566">
        <f t="shared" ref="R566:R567" si="1022">ROUND((2000*$N$2),0)</f>
        <v>2120</v>
      </c>
      <c r="S566">
        <f t="shared" ref="S566" si="1023">ROUND((1535*$N$2),0)</f>
        <v>1627</v>
      </c>
      <c r="T566" t="s">
        <v>32</v>
      </c>
    </row>
    <row r="567" spans="1:20" x14ac:dyDescent="0.25">
      <c r="A567" t="s">
        <v>15</v>
      </c>
      <c r="B567" t="s">
        <v>208</v>
      </c>
      <c r="C567">
        <v>1</v>
      </c>
      <c r="D567" t="s">
        <v>98</v>
      </c>
      <c r="E567" s="1" t="s">
        <v>99</v>
      </c>
      <c r="H567" t="s">
        <v>16</v>
      </c>
      <c r="I567" t="s">
        <v>17</v>
      </c>
      <c r="J567" t="s">
        <v>18</v>
      </c>
      <c r="K567" t="s">
        <v>19</v>
      </c>
      <c r="L567" t="s">
        <v>207</v>
      </c>
      <c r="M567" t="str">
        <f>CONCATENATE(E567,"-G-C-W")</f>
        <v>56013769_8-G-C-W</v>
      </c>
      <c r="N567" t="str">
        <f>$I$2</f>
        <v>G - 1016 x 1525</v>
      </c>
      <c r="O567" t="str">
        <f>$C$15</f>
        <v>Canvas</v>
      </c>
      <c r="P567" t="str">
        <f>$D$16</f>
        <v xml:space="preserve">White </v>
      </c>
      <c r="Q567">
        <f>$I$16</f>
        <v>2915</v>
      </c>
      <c r="R567">
        <f t="shared" si="1022"/>
        <v>2120</v>
      </c>
      <c r="S567">
        <f t="shared" ref="S567" si="1024">ROUND((1250*$N$2),0)</f>
        <v>1325</v>
      </c>
      <c r="T567" t="s">
        <v>32</v>
      </c>
    </row>
    <row r="568" spans="1:20" x14ac:dyDescent="0.25">
      <c r="A568" t="s">
        <v>15</v>
      </c>
      <c r="B568" t="s">
        <v>208</v>
      </c>
      <c r="C568">
        <v>1</v>
      </c>
      <c r="D568" t="s">
        <v>100</v>
      </c>
      <c r="E568" s="1" t="s">
        <v>102</v>
      </c>
      <c r="H568" t="s">
        <v>16</v>
      </c>
      <c r="I568" t="s">
        <v>17</v>
      </c>
      <c r="J568" t="s">
        <v>18</v>
      </c>
      <c r="K568" t="s">
        <v>19</v>
      </c>
      <c r="L568" t="s">
        <v>207</v>
      </c>
      <c r="M568" t="str">
        <f>CONCATENATE(E568,"-C-P-N")</f>
        <v>2716598_10-C-P-N</v>
      </c>
      <c r="N568" t="str">
        <f>$E$2</f>
        <v>C - 406 x 508</v>
      </c>
      <c r="O568" t="str">
        <f>$C$3</f>
        <v>Photographic Paper</v>
      </c>
      <c r="P568" t="str">
        <f>$D$3</f>
        <v>None</v>
      </c>
      <c r="Q568">
        <f>$E$3</f>
        <v>553</v>
      </c>
      <c r="R568">
        <f t="shared" ref="R568" si="1025">ROUND((360*$N$2),0)</f>
        <v>382</v>
      </c>
      <c r="S568">
        <f t="shared" ref="S568" si="1026">ROUND((230*$N$2),0)</f>
        <v>244</v>
      </c>
      <c r="T568" t="s">
        <v>32</v>
      </c>
    </row>
    <row r="569" spans="1:20" x14ac:dyDescent="0.25">
      <c r="A569" t="s">
        <v>15</v>
      </c>
      <c r="B569" t="s">
        <v>208</v>
      </c>
      <c r="C569">
        <v>1</v>
      </c>
      <c r="D569" t="s">
        <v>100</v>
      </c>
      <c r="E569" s="1" t="s">
        <v>102</v>
      </c>
      <c r="H569" t="s">
        <v>16</v>
      </c>
      <c r="I569" t="s">
        <v>17</v>
      </c>
      <c r="J569" t="s">
        <v>18</v>
      </c>
      <c r="K569" t="s">
        <v>19</v>
      </c>
      <c r="L569" t="s">
        <v>207</v>
      </c>
      <c r="M569" t="str">
        <f>CONCATENATE(E569,"-C-P-W")</f>
        <v>2716598_10-C-P-W</v>
      </c>
      <c r="N569" t="str">
        <f>$E$2</f>
        <v>C - 406 x 508</v>
      </c>
      <c r="O569" t="str">
        <f>$C$3</f>
        <v>Photographic Paper</v>
      </c>
      <c r="P569" t="str">
        <f>$D$4</f>
        <v>White</v>
      </c>
      <c r="Q569">
        <f>$E$4</f>
        <v>1052</v>
      </c>
      <c r="R569">
        <f t="shared" ref="R569" si="1027">ROUND((704*$N$2),0)</f>
        <v>746</v>
      </c>
      <c r="S569">
        <f t="shared" ref="S569" si="1028">ROUND((440*$N$2),0)</f>
        <v>466</v>
      </c>
      <c r="T569" t="s">
        <v>32</v>
      </c>
    </row>
    <row r="570" spans="1:20" x14ac:dyDescent="0.25">
      <c r="A570" t="s">
        <v>15</v>
      </c>
      <c r="B570" t="s">
        <v>208</v>
      </c>
      <c r="C570">
        <v>1</v>
      </c>
      <c r="D570" t="s">
        <v>100</v>
      </c>
      <c r="E570" s="1" t="s">
        <v>102</v>
      </c>
      <c r="H570" t="s">
        <v>16</v>
      </c>
      <c r="I570" t="s">
        <v>17</v>
      </c>
      <c r="J570" t="s">
        <v>18</v>
      </c>
      <c r="K570" t="s">
        <v>19</v>
      </c>
      <c r="L570" t="s">
        <v>207</v>
      </c>
      <c r="M570" t="str">
        <f>CONCATENATE(E570,"-D-P-N")</f>
        <v>2716598_10-D-P-N</v>
      </c>
      <c r="N570" t="str">
        <f>$F$2</f>
        <v>D - 508 x 610</v>
      </c>
      <c r="O570" t="str">
        <f>$C$3</f>
        <v>Photographic Paper</v>
      </c>
      <c r="P570" t="str">
        <f>$D$3</f>
        <v>None</v>
      </c>
      <c r="Q570">
        <f>$F$3</f>
        <v>646</v>
      </c>
      <c r="R570">
        <f t="shared" ref="R570" si="1029">ROUND((432*$N$2),0)</f>
        <v>458</v>
      </c>
      <c r="S570">
        <f t="shared" ref="S570" si="1030">ROUND((270*$N$2),0)</f>
        <v>286</v>
      </c>
      <c r="T570" t="s">
        <v>32</v>
      </c>
    </row>
    <row r="571" spans="1:20" x14ac:dyDescent="0.25">
      <c r="A571" t="s">
        <v>15</v>
      </c>
      <c r="B571" t="s">
        <v>208</v>
      </c>
      <c r="C571">
        <v>1</v>
      </c>
      <c r="D571" t="s">
        <v>100</v>
      </c>
      <c r="E571" s="1" t="s">
        <v>102</v>
      </c>
      <c r="H571" t="s">
        <v>16</v>
      </c>
      <c r="I571" t="s">
        <v>17</v>
      </c>
      <c r="J571" t="s">
        <v>18</v>
      </c>
      <c r="K571" t="s">
        <v>19</v>
      </c>
      <c r="L571" t="s">
        <v>207</v>
      </c>
      <c r="M571" t="str">
        <f>CONCATENATE(E571,"-D-P-W")</f>
        <v>2716598_10-D-P-W</v>
      </c>
      <c r="N571" t="str">
        <f>$F$2</f>
        <v>D - 508 x 610</v>
      </c>
      <c r="O571" t="str">
        <f>$C$3</f>
        <v>Photographic Paper</v>
      </c>
      <c r="P571" t="str">
        <f>$D$4</f>
        <v>White</v>
      </c>
      <c r="Q571">
        <f>$F$4</f>
        <v>1313</v>
      </c>
      <c r="R571">
        <f t="shared" ref="R571" si="1031">ROUND((880*$N$2),0)</f>
        <v>933</v>
      </c>
      <c r="S571">
        <f t="shared" ref="S571" si="1032">ROUND((560*$N$2),0)</f>
        <v>594</v>
      </c>
      <c r="T571" t="s">
        <v>32</v>
      </c>
    </row>
    <row r="572" spans="1:20" x14ac:dyDescent="0.25">
      <c r="A572" t="s">
        <v>15</v>
      </c>
      <c r="B572" t="s">
        <v>208</v>
      </c>
      <c r="C572">
        <v>1</v>
      </c>
      <c r="D572" t="s">
        <v>100</v>
      </c>
      <c r="E572" s="1" t="s">
        <v>102</v>
      </c>
      <c r="H572" t="s">
        <v>16</v>
      </c>
      <c r="I572" t="s">
        <v>17</v>
      </c>
      <c r="J572" t="s">
        <v>18</v>
      </c>
      <c r="K572" t="s">
        <v>19</v>
      </c>
      <c r="L572" t="s">
        <v>207</v>
      </c>
      <c r="M572" t="str">
        <f>CONCATENATE(E572,"-E-P-N")</f>
        <v>2716598_10-E-P-N</v>
      </c>
      <c r="N572" t="str">
        <f>$G$2</f>
        <v>E - 508 x 762</v>
      </c>
      <c r="O572" t="str">
        <f>$C$3</f>
        <v>Photographic Paper</v>
      </c>
      <c r="P572" t="str">
        <f>$D$3</f>
        <v>None</v>
      </c>
      <c r="Q572">
        <f>$G$3</f>
        <v>825</v>
      </c>
      <c r="R572">
        <f t="shared" ref="R572" si="1033">ROUND((552*$N$2),0)</f>
        <v>585</v>
      </c>
      <c r="S572">
        <f t="shared" ref="S572" si="1034">ROUND((345*$N$2),0)</f>
        <v>366</v>
      </c>
      <c r="T572" t="s">
        <v>32</v>
      </c>
    </row>
    <row r="573" spans="1:20" x14ac:dyDescent="0.25">
      <c r="A573" t="s">
        <v>15</v>
      </c>
      <c r="B573" t="s">
        <v>208</v>
      </c>
      <c r="C573">
        <v>1</v>
      </c>
      <c r="D573" t="s">
        <v>100</v>
      </c>
      <c r="E573" s="1" t="s">
        <v>102</v>
      </c>
      <c r="H573" t="s">
        <v>16</v>
      </c>
      <c r="I573" t="s">
        <v>17</v>
      </c>
      <c r="J573" t="s">
        <v>18</v>
      </c>
      <c r="K573" t="s">
        <v>19</v>
      </c>
      <c r="L573" t="s">
        <v>207</v>
      </c>
      <c r="M573" t="str">
        <f>CONCATENATE(E573,"-E-C-N")</f>
        <v>2716598_10-E-C-N</v>
      </c>
      <c r="N573" t="str">
        <f>$G$2</f>
        <v>E - 508 x 762</v>
      </c>
      <c r="O573" t="str">
        <f>$C$15</f>
        <v>Canvas</v>
      </c>
      <c r="P573" t="str">
        <f>$D$15</f>
        <v>None</v>
      </c>
      <c r="Q573">
        <f>$G$15</f>
        <v>1324</v>
      </c>
      <c r="R573">
        <f t="shared" ref="R573" si="1035">ROUND((832*$N$2),0)</f>
        <v>882</v>
      </c>
      <c r="S573">
        <f t="shared" ref="S573" si="1036">ROUND((550*$N$2),0)</f>
        <v>583</v>
      </c>
      <c r="T573" t="s">
        <v>32</v>
      </c>
    </row>
    <row r="574" spans="1:20" x14ac:dyDescent="0.25">
      <c r="A574" t="s">
        <v>15</v>
      </c>
      <c r="B574" t="s">
        <v>208</v>
      </c>
      <c r="C574">
        <v>1</v>
      </c>
      <c r="D574" t="s">
        <v>100</v>
      </c>
      <c r="E574" s="1" t="s">
        <v>102</v>
      </c>
      <c r="H574" t="s">
        <v>16</v>
      </c>
      <c r="I574" t="s">
        <v>17</v>
      </c>
      <c r="J574" t="s">
        <v>18</v>
      </c>
      <c r="K574" t="s">
        <v>19</v>
      </c>
      <c r="L574" t="s">
        <v>207</v>
      </c>
      <c r="M574" t="str">
        <f>CONCATENATE(E574,"-E-P-W")</f>
        <v>2716598_10-E-P-W</v>
      </c>
      <c r="N574" t="str">
        <f>$G$2</f>
        <v>E - 508 x 762</v>
      </c>
      <c r="O574" t="str">
        <f>$C$3</f>
        <v>Photographic Paper</v>
      </c>
      <c r="P574" t="str">
        <f>$D$4</f>
        <v>White</v>
      </c>
      <c r="Q574">
        <f>$G$4</f>
        <v>1660</v>
      </c>
      <c r="R574">
        <f t="shared" ref="R574" si="1037">ROUND((1112*$N$2),0)</f>
        <v>1179</v>
      </c>
      <c r="S574">
        <f t="shared" ref="S574" si="1038">ROUND((760*$N$2),0)</f>
        <v>806</v>
      </c>
      <c r="T574" t="s">
        <v>32</v>
      </c>
    </row>
    <row r="575" spans="1:20" x14ac:dyDescent="0.25">
      <c r="A575" t="s">
        <v>15</v>
      </c>
      <c r="B575" t="s">
        <v>208</v>
      </c>
      <c r="C575">
        <v>1</v>
      </c>
      <c r="D575" t="s">
        <v>100</v>
      </c>
      <c r="E575" s="1" t="s">
        <v>102</v>
      </c>
      <c r="H575" t="s">
        <v>16</v>
      </c>
      <c r="I575" t="s">
        <v>17</v>
      </c>
      <c r="J575" t="s">
        <v>18</v>
      </c>
      <c r="K575" t="s">
        <v>19</v>
      </c>
      <c r="L575" t="s">
        <v>207</v>
      </c>
      <c r="M575" t="str">
        <f>CONCATENATE(E575,"-E-C-W")</f>
        <v>2716598_10-E-C-W</v>
      </c>
      <c r="N575" t="str">
        <f>$G$2</f>
        <v>E - 508 x 762</v>
      </c>
      <c r="O575" t="str">
        <f>$C$15</f>
        <v>Canvas</v>
      </c>
      <c r="P575" t="str">
        <f>$D$16</f>
        <v xml:space="preserve">White </v>
      </c>
      <c r="Q575">
        <f>$G$16</f>
        <v>1964</v>
      </c>
      <c r="R575" s="2">
        <f t="shared" ref="R575" si="1039">ROUND((1320*$N$2),0)</f>
        <v>1399</v>
      </c>
      <c r="S575">
        <f t="shared" ref="S575" si="1040">ROUND((825*$N$2),0)</f>
        <v>875</v>
      </c>
      <c r="T575" t="s">
        <v>32</v>
      </c>
    </row>
    <row r="576" spans="1:20" x14ac:dyDescent="0.25">
      <c r="A576" t="s">
        <v>15</v>
      </c>
      <c r="B576" t="s">
        <v>208</v>
      </c>
      <c r="C576">
        <v>1</v>
      </c>
      <c r="D576" t="s">
        <v>100</v>
      </c>
      <c r="E576" s="1" t="s">
        <v>102</v>
      </c>
      <c r="H576" t="s">
        <v>16</v>
      </c>
      <c r="I576" t="s">
        <v>17</v>
      </c>
      <c r="J576" t="s">
        <v>18</v>
      </c>
      <c r="K576" t="s">
        <v>19</v>
      </c>
      <c r="L576" t="s">
        <v>207</v>
      </c>
      <c r="M576" t="str">
        <f>CONCATENATE(E576,"-F-P-N")</f>
        <v>2716598_10-F-P-N</v>
      </c>
      <c r="N576" t="str">
        <f>$H$2</f>
        <v>F - 762 x 1016</v>
      </c>
      <c r="O576" t="str">
        <f>$C$3</f>
        <v>Photographic Paper</v>
      </c>
      <c r="P576" t="str">
        <f>$D$3</f>
        <v>None</v>
      </c>
      <c r="Q576">
        <f>$H$3</f>
        <v>1410</v>
      </c>
      <c r="R576">
        <f t="shared" ref="R576" si="1041">ROUND((944*$N$2),0)</f>
        <v>1001</v>
      </c>
      <c r="S576">
        <f t="shared" ref="S576" si="1042">ROUND((590*$N$2),0)</f>
        <v>625</v>
      </c>
      <c r="T576" t="s">
        <v>32</v>
      </c>
    </row>
    <row r="577" spans="1:20" x14ac:dyDescent="0.25">
      <c r="A577" t="s">
        <v>15</v>
      </c>
      <c r="B577" t="s">
        <v>208</v>
      </c>
      <c r="C577">
        <v>1</v>
      </c>
      <c r="D577" t="s">
        <v>100</v>
      </c>
      <c r="E577" s="1" t="s">
        <v>102</v>
      </c>
      <c r="H577" t="s">
        <v>16</v>
      </c>
      <c r="I577" t="s">
        <v>17</v>
      </c>
      <c r="J577" t="s">
        <v>18</v>
      </c>
      <c r="K577" t="s">
        <v>19</v>
      </c>
      <c r="L577" t="s">
        <v>207</v>
      </c>
      <c r="M577" t="str">
        <f>CONCATENATE(E577,"-F-C-N")</f>
        <v>2716598_10-F-C-N</v>
      </c>
      <c r="N577" t="str">
        <f>$H$2</f>
        <v>F - 762 x 1016</v>
      </c>
      <c r="O577" t="str">
        <f>$C$15</f>
        <v>Canvas</v>
      </c>
      <c r="P577" t="str">
        <f>$D$15</f>
        <v>None</v>
      </c>
      <c r="Q577">
        <f>$H$15</f>
        <v>1865.6000000000001</v>
      </c>
      <c r="R577">
        <f t="shared" ref="R577" si="1043">ROUND((1200*$N$2),0)</f>
        <v>1272</v>
      </c>
      <c r="S577">
        <f t="shared" ref="S577" si="1044">ROUND((800*$N$2),0)</f>
        <v>848</v>
      </c>
      <c r="T577" t="s">
        <v>32</v>
      </c>
    </row>
    <row r="578" spans="1:20" x14ac:dyDescent="0.25">
      <c r="A578" t="s">
        <v>15</v>
      </c>
      <c r="B578" t="s">
        <v>208</v>
      </c>
      <c r="C578">
        <v>1</v>
      </c>
      <c r="D578" t="s">
        <v>100</v>
      </c>
      <c r="E578" s="1" t="s">
        <v>102</v>
      </c>
      <c r="H578" t="s">
        <v>16</v>
      </c>
      <c r="I578" t="s">
        <v>17</v>
      </c>
      <c r="J578" t="s">
        <v>18</v>
      </c>
      <c r="K578" t="s">
        <v>19</v>
      </c>
      <c r="L578" t="s">
        <v>207</v>
      </c>
      <c r="M578" t="str">
        <f>CONCATENATE(E578,"-F-P-W")</f>
        <v>2716598_10-F-P-W</v>
      </c>
      <c r="N578" t="str">
        <f>$H$2</f>
        <v>F - 762 x 1016</v>
      </c>
      <c r="O578" t="str">
        <f>$C$3</f>
        <v>Photographic Paper</v>
      </c>
      <c r="P578" t="str">
        <f>$D$4</f>
        <v>White</v>
      </c>
      <c r="Q578">
        <f>$H$4</f>
        <v>2387</v>
      </c>
      <c r="R578">
        <f t="shared" ref="R578" si="1045">ROUND((1510*$N$2),0)</f>
        <v>1601</v>
      </c>
      <c r="S578">
        <f t="shared" ref="S578" si="1046">ROUND((1150*$N$2),0)</f>
        <v>1219</v>
      </c>
      <c r="T578" t="s">
        <v>32</v>
      </c>
    </row>
    <row r="579" spans="1:20" x14ac:dyDescent="0.25">
      <c r="A579" t="s">
        <v>15</v>
      </c>
      <c r="B579" t="s">
        <v>208</v>
      </c>
      <c r="C579">
        <v>1</v>
      </c>
      <c r="D579" t="s">
        <v>100</v>
      </c>
      <c r="E579" s="1" t="s">
        <v>102</v>
      </c>
      <c r="H579" t="s">
        <v>16</v>
      </c>
      <c r="I579" t="s">
        <v>17</v>
      </c>
      <c r="J579" t="s">
        <v>18</v>
      </c>
      <c r="K579" t="s">
        <v>19</v>
      </c>
      <c r="L579" t="s">
        <v>207</v>
      </c>
      <c r="M579" t="str">
        <f>CONCATENATE(E579,"-F-C-W")</f>
        <v>2716598_10-F-C-W</v>
      </c>
      <c r="N579" t="str">
        <f>$H$2</f>
        <v>F - 762 x 1016</v>
      </c>
      <c r="O579" t="str">
        <f>$C$15</f>
        <v>Canvas</v>
      </c>
      <c r="P579" t="str">
        <f>$D$16</f>
        <v xml:space="preserve">White </v>
      </c>
      <c r="Q579">
        <f>$H$16</f>
        <v>2565.2000000000003</v>
      </c>
      <c r="R579">
        <f t="shared" ref="R579" si="1047">ROUND((1760*$N$2),0)</f>
        <v>1866</v>
      </c>
      <c r="S579">
        <f t="shared" ref="S579" si="1048">ROUND((1100*$N$2),0)</f>
        <v>1166</v>
      </c>
      <c r="T579" t="s">
        <v>32</v>
      </c>
    </row>
    <row r="580" spans="1:20" x14ac:dyDescent="0.25">
      <c r="A580" t="s">
        <v>15</v>
      </c>
      <c r="B580" t="s">
        <v>208</v>
      </c>
      <c r="C580">
        <v>1</v>
      </c>
      <c r="D580" t="s">
        <v>100</v>
      </c>
      <c r="E580" s="1" t="s">
        <v>102</v>
      </c>
      <c r="H580" t="s">
        <v>16</v>
      </c>
      <c r="I580" t="s">
        <v>17</v>
      </c>
      <c r="J580" t="s">
        <v>18</v>
      </c>
      <c r="K580" t="s">
        <v>19</v>
      </c>
      <c r="L580" t="s">
        <v>207</v>
      </c>
      <c r="M580" t="str">
        <f>CONCATENATE(E580,"-G-P-N")</f>
        <v>2716598_10-G-P-N</v>
      </c>
      <c r="N580" t="str">
        <f>$I$2</f>
        <v>G - 1016 x 1525</v>
      </c>
      <c r="O580" t="str">
        <f>$C$3</f>
        <v>Photographic Paper</v>
      </c>
      <c r="P580" t="str">
        <f>$D$3</f>
        <v>None</v>
      </c>
      <c r="Q580">
        <f>$I$3</f>
        <v>1763</v>
      </c>
      <c r="R580">
        <f t="shared" ref="R580" si="1049">ROUND((1180*$N$2),0)</f>
        <v>1251</v>
      </c>
      <c r="S580">
        <f t="shared" ref="S580" si="1050">ROUND((735*$N$2),0)</f>
        <v>779</v>
      </c>
      <c r="T580" t="s">
        <v>32</v>
      </c>
    </row>
    <row r="581" spans="1:20" x14ac:dyDescent="0.25">
      <c r="A581" t="s">
        <v>15</v>
      </c>
      <c r="B581" t="s">
        <v>208</v>
      </c>
      <c r="C581">
        <v>1</v>
      </c>
      <c r="D581" t="s">
        <v>100</v>
      </c>
      <c r="E581" s="1" t="s">
        <v>102</v>
      </c>
      <c r="H581" t="s">
        <v>16</v>
      </c>
      <c r="I581" t="s">
        <v>17</v>
      </c>
      <c r="J581" t="s">
        <v>18</v>
      </c>
      <c r="K581" t="s">
        <v>19</v>
      </c>
      <c r="L581" t="s">
        <v>207</v>
      </c>
      <c r="M581" t="str">
        <f>CONCATENATE(E581,"-G-C-N")</f>
        <v>2716598_10-G-C-N</v>
      </c>
      <c r="N581" t="str">
        <f>$I$2</f>
        <v>G - 1016 x 1525</v>
      </c>
      <c r="O581" t="str">
        <f>$C$15</f>
        <v>Canvas</v>
      </c>
      <c r="P581" t="str">
        <f>$D$15</f>
        <v>None</v>
      </c>
      <c r="Q581">
        <f>$I$15</f>
        <v>1982.2</v>
      </c>
      <c r="R581">
        <f t="shared" ref="R581" si="1051">ROUND((1275*$N$2),0)</f>
        <v>1352</v>
      </c>
      <c r="S581">
        <f t="shared" ref="S581" si="1052">ROUND((850*$N$2),0)</f>
        <v>901</v>
      </c>
      <c r="T581" t="s">
        <v>32</v>
      </c>
    </row>
    <row r="582" spans="1:20" x14ac:dyDescent="0.25">
      <c r="A582" t="s">
        <v>15</v>
      </c>
      <c r="B582" t="s">
        <v>208</v>
      </c>
      <c r="C582">
        <v>1</v>
      </c>
      <c r="D582" t="s">
        <v>100</v>
      </c>
      <c r="E582" s="1" t="s">
        <v>102</v>
      </c>
      <c r="H582" t="s">
        <v>16</v>
      </c>
      <c r="I582" t="s">
        <v>17</v>
      </c>
      <c r="J582" t="s">
        <v>18</v>
      </c>
      <c r="K582" t="s">
        <v>19</v>
      </c>
      <c r="L582" t="s">
        <v>207</v>
      </c>
      <c r="M582" t="str">
        <f>CONCATENATE(E582,"-G-P-W")</f>
        <v>2716598_10-G-P-W</v>
      </c>
      <c r="N582" t="str">
        <f>$I$2</f>
        <v>G - 1016 x 1525</v>
      </c>
      <c r="O582" t="str">
        <f>$C$3</f>
        <v>Photographic Paper</v>
      </c>
      <c r="P582" t="str">
        <f>$D$4</f>
        <v>White</v>
      </c>
      <c r="Q582">
        <f>$I$4</f>
        <v>3200</v>
      </c>
      <c r="R582">
        <f t="shared" ref="R582:R583" si="1053">ROUND((2000*$N$2),0)</f>
        <v>2120</v>
      </c>
      <c r="S582">
        <f t="shared" ref="S582" si="1054">ROUND((1535*$N$2),0)</f>
        <v>1627</v>
      </c>
      <c r="T582" t="s">
        <v>32</v>
      </c>
    </row>
    <row r="583" spans="1:20" x14ac:dyDescent="0.25">
      <c r="A583" t="s">
        <v>15</v>
      </c>
      <c r="B583" t="s">
        <v>208</v>
      </c>
      <c r="C583">
        <v>1</v>
      </c>
      <c r="D583" t="s">
        <v>100</v>
      </c>
      <c r="E583" s="1" t="s">
        <v>102</v>
      </c>
      <c r="H583" t="s">
        <v>16</v>
      </c>
      <c r="I583" t="s">
        <v>17</v>
      </c>
      <c r="J583" t="s">
        <v>18</v>
      </c>
      <c r="K583" t="s">
        <v>19</v>
      </c>
      <c r="L583" t="s">
        <v>207</v>
      </c>
      <c r="M583" t="str">
        <f>CONCATENATE(E583,"-G-C-W")</f>
        <v>2716598_10-G-C-W</v>
      </c>
      <c r="N583" t="str">
        <f>$I$2</f>
        <v>G - 1016 x 1525</v>
      </c>
      <c r="O583" t="str">
        <f>$C$15</f>
        <v>Canvas</v>
      </c>
      <c r="P583" t="str">
        <f>$D$16</f>
        <v xml:space="preserve">White </v>
      </c>
      <c r="Q583">
        <f>$I$16</f>
        <v>2915</v>
      </c>
      <c r="R583">
        <f t="shared" si="1053"/>
        <v>2120</v>
      </c>
      <c r="S583">
        <f t="shared" ref="S583" si="1055">ROUND((1250*$N$2),0)</f>
        <v>1325</v>
      </c>
      <c r="T583" t="s">
        <v>32</v>
      </c>
    </row>
    <row r="584" spans="1:20" x14ac:dyDescent="0.25">
      <c r="A584" t="s">
        <v>15</v>
      </c>
      <c r="B584" t="s">
        <v>208</v>
      </c>
      <c r="C584">
        <v>1</v>
      </c>
      <c r="D584" t="s">
        <v>104</v>
      </c>
      <c r="E584" s="1">
        <v>77440308</v>
      </c>
      <c r="H584" t="s">
        <v>16</v>
      </c>
      <c r="I584" t="s">
        <v>17</v>
      </c>
      <c r="J584" t="s">
        <v>18</v>
      </c>
      <c r="K584" t="s">
        <v>19</v>
      </c>
      <c r="L584" t="s">
        <v>207</v>
      </c>
      <c r="M584" t="str">
        <f>CONCATENATE(E584,"-C-P-N")</f>
        <v>77440308-C-P-N</v>
      </c>
      <c r="N584" t="str">
        <f>$E$2</f>
        <v>C - 406 x 508</v>
      </c>
      <c r="O584" t="str">
        <f>$C$3</f>
        <v>Photographic Paper</v>
      </c>
      <c r="P584" t="str">
        <f>$D$3</f>
        <v>None</v>
      </c>
      <c r="Q584">
        <f>$E$3</f>
        <v>553</v>
      </c>
      <c r="R584">
        <f t="shared" ref="R584" si="1056">ROUND((360*$N$2),0)</f>
        <v>382</v>
      </c>
      <c r="S584">
        <f t="shared" ref="S584" si="1057">ROUND((230*$N$2),0)</f>
        <v>244</v>
      </c>
      <c r="T584" t="s">
        <v>32</v>
      </c>
    </row>
    <row r="585" spans="1:20" x14ac:dyDescent="0.25">
      <c r="A585" t="s">
        <v>15</v>
      </c>
      <c r="B585" t="s">
        <v>208</v>
      </c>
      <c r="C585">
        <v>1</v>
      </c>
      <c r="D585" t="s">
        <v>104</v>
      </c>
      <c r="E585" s="1">
        <v>77440308</v>
      </c>
      <c r="H585" t="s">
        <v>16</v>
      </c>
      <c r="I585" t="s">
        <v>17</v>
      </c>
      <c r="J585" t="s">
        <v>18</v>
      </c>
      <c r="K585" t="s">
        <v>19</v>
      </c>
      <c r="L585" t="s">
        <v>207</v>
      </c>
      <c r="M585" t="str">
        <f>CONCATENATE(E585,"-C-P-W")</f>
        <v>77440308-C-P-W</v>
      </c>
      <c r="N585" t="str">
        <f>$E$2</f>
        <v>C - 406 x 508</v>
      </c>
      <c r="O585" t="str">
        <f>$C$3</f>
        <v>Photographic Paper</v>
      </c>
      <c r="P585" t="str">
        <f>$D$4</f>
        <v>White</v>
      </c>
      <c r="Q585">
        <f>$E$4</f>
        <v>1052</v>
      </c>
      <c r="R585">
        <f t="shared" ref="R585" si="1058">ROUND((704*$N$2),0)</f>
        <v>746</v>
      </c>
      <c r="S585">
        <f t="shared" ref="S585" si="1059">ROUND((440*$N$2),0)</f>
        <v>466</v>
      </c>
      <c r="T585" t="s">
        <v>32</v>
      </c>
    </row>
    <row r="586" spans="1:20" x14ac:dyDescent="0.25">
      <c r="A586" t="s">
        <v>15</v>
      </c>
      <c r="B586" t="s">
        <v>208</v>
      </c>
      <c r="C586">
        <v>1</v>
      </c>
      <c r="D586" t="s">
        <v>104</v>
      </c>
      <c r="E586" s="1">
        <v>77440308</v>
      </c>
      <c r="H586" t="s">
        <v>16</v>
      </c>
      <c r="I586" t="s">
        <v>17</v>
      </c>
      <c r="J586" t="s">
        <v>18</v>
      </c>
      <c r="K586" t="s">
        <v>19</v>
      </c>
      <c r="L586" t="s">
        <v>207</v>
      </c>
      <c r="M586" t="str">
        <f>CONCATENATE(E586,"-D-P-N")</f>
        <v>77440308-D-P-N</v>
      </c>
      <c r="N586" t="str">
        <f>$F$2</f>
        <v>D - 508 x 610</v>
      </c>
      <c r="O586" t="str">
        <f>$C$3</f>
        <v>Photographic Paper</v>
      </c>
      <c r="P586" t="str">
        <f>$D$3</f>
        <v>None</v>
      </c>
      <c r="Q586">
        <f>$F$3</f>
        <v>646</v>
      </c>
      <c r="R586">
        <f t="shared" ref="R586" si="1060">ROUND((432*$N$2),0)</f>
        <v>458</v>
      </c>
      <c r="S586">
        <f t="shared" ref="S586" si="1061">ROUND((270*$N$2),0)</f>
        <v>286</v>
      </c>
      <c r="T586" t="s">
        <v>32</v>
      </c>
    </row>
    <row r="587" spans="1:20" x14ac:dyDescent="0.25">
      <c r="A587" t="s">
        <v>15</v>
      </c>
      <c r="B587" t="s">
        <v>208</v>
      </c>
      <c r="C587">
        <v>1</v>
      </c>
      <c r="D587" t="s">
        <v>104</v>
      </c>
      <c r="E587" s="1">
        <v>77440308</v>
      </c>
      <c r="H587" t="s">
        <v>16</v>
      </c>
      <c r="I587" t="s">
        <v>17</v>
      </c>
      <c r="J587" t="s">
        <v>18</v>
      </c>
      <c r="K587" t="s">
        <v>19</v>
      </c>
      <c r="L587" t="s">
        <v>207</v>
      </c>
      <c r="M587" t="str">
        <f>CONCATENATE(E587,"-D-P-W")</f>
        <v>77440308-D-P-W</v>
      </c>
      <c r="N587" t="str">
        <f>$F$2</f>
        <v>D - 508 x 610</v>
      </c>
      <c r="O587" t="str">
        <f>$C$3</f>
        <v>Photographic Paper</v>
      </c>
      <c r="P587" t="str">
        <f>$D$4</f>
        <v>White</v>
      </c>
      <c r="Q587">
        <f>$F$4</f>
        <v>1313</v>
      </c>
      <c r="R587">
        <f t="shared" ref="R587" si="1062">ROUND((880*$N$2),0)</f>
        <v>933</v>
      </c>
      <c r="S587">
        <f t="shared" ref="S587" si="1063">ROUND((560*$N$2),0)</f>
        <v>594</v>
      </c>
      <c r="T587" t="s">
        <v>32</v>
      </c>
    </row>
    <row r="588" spans="1:20" x14ac:dyDescent="0.25">
      <c r="A588" t="s">
        <v>15</v>
      </c>
      <c r="B588" t="s">
        <v>208</v>
      </c>
      <c r="C588">
        <v>1</v>
      </c>
      <c r="D588" t="s">
        <v>104</v>
      </c>
      <c r="E588" s="1">
        <v>77440308</v>
      </c>
      <c r="H588" t="s">
        <v>16</v>
      </c>
      <c r="I588" t="s">
        <v>17</v>
      </c>
      <c r="J588" t="s">
        <v>18</v>
      </c>
      <c r="K588" t="s">
        <v>19</v>
      </c>
      <c r="L588" t="s">
        <v>207</v>
      </c>
      <c r="M588" t="str">
        <f>CONCATENATE(E588,"-E-P-N")</f>
        <v>77440308-E-P-N</v>
      </c>
      <c r="N588" t="str">
        <f>$G$2</f>
        <v>E - 508 x 762</v>
      </c>
      <c r="O588" t="str">
        <f>$C$3</f>
        <v>Photographic Paper</v>
      </c>
      <c r="P588" t="str">
        <f>$D$3</f>
        <v>None</v>
      </c>
      <c r="Q588">
        <f>$G$3</f>
        <v>825</v>
      </c>
      <c r="R588">
        <f t="shared" ref="R588" si="1064">ROUND((552*$N$2),0)</f>
        <v>585</v>
      </c>
      <c r="S588">
        <f t="shared" ref="S588" si="1065">ROUND((345*$N$2),0)</f>
        <v>366</v>
      </c>
      <c r="T588" t="s">
        <v>32</v>
      </c>
    </row>
    <row r="589" spans="1:20" x14ac:dyDescent="0.25">
      <c r="A589" t="s">
        <v>15</v>
      </c>
      <c r="B589" t="s">
        <v>208</v>
      </c>
      <c r="C589">
        <v>1</v>
      </c>
      <c r="D589" t="s">
        <v>104</v>
      </c>
      <c r="E589" s="1">
        <v>77440308</v>
      </c>
      <c r="H589" t="s">
        <v>16</v>
      </c>
      <c r="I589" t="s">
        <v>17</v>
      </c>
      <c r="J589" t="s">
        <v>18</v>
      </c>
      <c r="K589" t="s">
        <v>19</v>
      </c>
      <c r="L589" t="s">
        <v>207</v>
      </c>
      <c r="M589" t="str">
        <f>CONCATENATE(E589,"-E-C-N")</f>
        <v>77440308-E-C-N</v>
      </c>
      <c r="N589" t="str">
        <f>$G$2</f>
        <v>E - 508 x 762</v>
      </c>
      <c r="O589" t="str">
        <f>$C$15</f>
        <v>Canvas</v>
      </c>
      <c r="P589" t="str">
        <f>$D$15</f>
        <v>None</v>
      </c>
      <c r="Q589">
        <f>$G$15</f>
        <v>1324</v>
      </c>
      <c r="R589">
        <f t="shared" ref="R589" si="1066">ROUND((832*$N$2),0)</f>
        <v>882</v>
      </c>
      <c r="S589">
        <f t="shared" ref="S589" si="1067">ROUND((550*$N$2),0)</f>
        <v>583</v>
      </c>
      <c r="T589" t="s">
        <v>32</v>
      </c>
    </row>
    <row r="590" spans="1:20" x14ac:dyDescent="0.25">
      <c r="A590" t="s">
        <v>15</v>
      </c>
      <c r="B590" t="s">
        <v>208</v>
      </c>
      <c r="C590">
        <v>1</v>
      </c>
      <c r="D590" t="s">
        <v>104</v>
      </c>
      <c r="E590" s="1">
        <v>77440308</v>
      </c>
      <c r="H590" t="s">
        <v>16</v>
      </c>
      <c r="I590" t="s">
        <v>17</v>
      </c>
      <c r="J590" t="s">
        <v>18</v>
      </c>
      <c r="K590" t="s">
        <v>19</v>
      </c>
      <c r="L590" t="s">
        <v>207</v>
      </c>
      <c r="M590" t="str">
        <f>CONCATENATE(E590,"-E-P-W")</f>
        <v>77440308-E-P-W</v>
      </c>
      <c r="N590" t="str">
        <f>$G$2</f>
        <v>E - 508 x 762</v>
      </c>
      <c r="O590" t="str">
        <f>$C$3</f>
        <v>Photographic Paper</v>
      </c>
      <c r="P590" t="str">
        <f>$D$4</f>
        <v>White</v>
      </c>
      <c r="Q590">
        <f>$G$4</f>
        <v>1660</v>
      </c>
      <c r="R590">
        <f t="shared" ref="R590" si="1068">ROUND((1112*$N$2),0)</f>
        <v>1179</v>
      </c>
      <c r="S590">
        <f t="shared" ref="S590" si="1069">ROUND((760*$N$2),0)</f>
        <v>806</v>
      </c>
      <c r="T590" t="s">
        <v>32</v>
      </c>
    </row>
    <row r="591" spans="1:20" x14ac:dyDescent="0.25">
      <c r="A591" t="s">
        <v>15</v>
      </c>
      <c r="B591" t="s">
        <v>208</v>
      </c>
      <c r="C591">
        <v>1</v>
      </c>
      <c r="D591" t="s">
        <v>104</v>
      </c>
      <c r="E591" s="1">
        <v>77440308</v>
      </c>
      <c r="H591" t="s">
        <v>16</v>
      </c>
      <c r="I591" t="s">
        <v>17</v>
      </c>
      <c r="J591" t="s">
        <v>18</v>
      </c>
      <c r="K591" t="s">
        <v>19</v>
      </c>
      <c r="L591" t="s">
        <v>207</v>
      </c>
      <c r="M591" t="str">
        <f>CONCATENATE(E591,"-E-C-W")</f>
        <v>77440308-E-C-W</v>
      </c>
      <c r="N591" t="str">
        <f>$G$2</f>
        <v>E - 508 x 762</v>
      </c>
      <c r="O591" t="str">
        <f>$C$15</f>
        <v>Canvas</v>
      </c>
      <c r="P591" t="str">
        <f>$D$16</f>
        <v xml:space="preserve">White </v>
      </c>
      <c r="Q591">
        <f>$G$16</f>
        <v>1964</v>
      </c>
      <c r="R591" s="2">
        <f t="shared" ref="R591" si="1070">ROUND((1320*$N$2),0)</f>
        <v>1399</v>
      </c>
      <c r="S591">
        <f t="shared" ref="S591" si="1071">ROUND((825*$N$2),0)</f>
        <v>875</v>
      </c>
      <c r="T591" t="s">
        <v>32</v>
      </c>
    </row>
    <row r="592" spans="1:20" x14ac:dyDescent="0.25">
      <c r="A592" t="s">
        <v>15</v>
      </c>
      <c r="B592" t="s">
        <v>208</v>
      </c>
      <c r="C592">
        <v>1</v>
      </c>
      <c r="D592" t="s">
        <v>104</v>
      </c>
      <c r="E592" s="1">
        <v>77440308</v>
      </c>
      <c r="H592" t="s">
        <v>16</v>
      </c>
      <c r="I592" t="s">
        <v>17</v>
      </c>
      <c r="J592" t="s">
        <v>18</v>
      </c>
      <c r="K592" t="s">
        <v>19</v>
      </c>
      <c r="L592" t="s">
        <v>207</v>
      </c>
      <c r="M592" t="str">
        <f>CONCATENATE(E592,"-F-P-N")</f>
        <v>77440308-F-P-N</v>
      </c>
      <c r="N592" t="str">
        <f>$H$2</f>
        <v>F - 762 x 1016</v>
      </c>
      <c r="O592" t="str">
        <f>$C$3</f>
        <v>Photographic Paper</v>
      </c>
      <c r="P592" t="str">
        <f>$D$3</f>
        <v>None</v>
      </c>
      <c r="Q592">
        <f>$H$3</f>
        <v>1410</v>
      </c>
      <c r="R592">
        <f t="shared" ref="R592" si="1072">ROUND((944*$N$2),0)</f>
        <v>1001</v>
      </c>
      <c r="S592">
        <f t="shared" ref="S592" si="1073">ROUND((590*$N$2),0)</f>
        <v>625</v>
      </c>
      <c r="T592" t="s">
        <v>32</v>
      </c>
    </row>
    <row r="593" spans="1:20" x14ac:dyDescent="0.25">
      <c r="A593" t="s">
        <v>15</v>
      </c>
      <c r="B593" t="s">
        <v>208</v>
      </c>
      <c r="C593">
        <v>1</v>
      </c>
      <c r="D593" t="s">
        <v>104</v>
      </c>
      <c r="E593" s="1">
        <v>77440308</v>
      </c>
      <c r="H593" t="s">
        <v>16</v>
      </c>
      <c r="I593" t="s">
        <v>17</v>
      </c>
      <c r="J593" t="s">
        <v>18</v>
      </c>
      <c r="K593" t="s">
        <v>19</v>
      </c>
      <c r="L593" t="s">
        <v>207</v>
      </c>
      <c r="M593" t="str">
        <f>CONCATENATE(E593,"-F-C-N")</f>
        <v>77440308-F-C-N</v>
      </c>
      <c r="N593" t="str">
        <f>$H$2</f>
        <v>F - 762 x 1016</v>
      </c>
      <c r="O593" t="str">
        <f>$C$15</f>
        <v>Canvas</v>
      </c>
      <c r="P593" t="str">
        <f>$D$15</f>
        <v>None</v>
      </c>
      <c r="Q593">
        <f>$H$15</f>
        <v>1865.6000000000001</v>
      </c>
      <c r="R593">
        <f t="shared" ref="R593" si="1074">ROUND((1200*$N$2),0)</f>
        <v>1272</v>
      </c>
      <c r="S593">
        <f t="shared" ref="S593" si="1075">ROUND((800*$N$2),0)</f>
        <v>848</v>
      </c>
      <c r="T593" t="s">
        <v>32</v>
      </c>
    </row>
    <row r="594" spans="1:20" x14ac:dyDescent="0.25">
      <c r="A594" t="s">
        <v>15</v>
      </c>
      <c r="B594" t="s">
        <v>208</v>
      </c>
      <c r="C594">
        <v>1</v>
      </c>
      <c r="D594" t="s">
        <v>104</v>
      </c>
      <c r="E594" s="1">
        <v>77440308</v>
      </c>
      <c r="H594" t="s">
        <v>16</v>
      </c>
      <c r="I594" t="s">
        <v>17</v>
      </c>
      <c r="J594" t="s">
        <v>18</v>
      </c>
      <c r="K594" t="s">
        <v>19</v>
      </c>
      <c r="L594" t="s">
        <v>207</v>
      </c>
      <c r="M594" t="str">
        <f>CONCATENATE(E594,"-F-P-W")</f>
        <v>77440308-F-P-W</v>
      </c>
      <c r="N594" t="str">
        <f>$H$2</f>
        <v>F - 762 x 1016</v>
      </c>
      <c r="O594" t="str">
        <f>$C$3</f>
        <v>Photographic Paper</v>
      </c>
      <c r="P594" t="str">
        <f>$D$4</f>
        <v>White</v>
      </c>
      <c r="Q594">
        <f>$H$4</f>
        <v>2387</v>
      </c>
      <c r="R594">
        <f t="shared" ref="R594" si="1076">ROUND((1510*$N$2),0)</f>
        <v>1601</v>
      </c>
      <c r="S594">
        <f t="shared" ref="S594" si="1077">ROUND((1150*$N$2),0)</f>
        <v>1219</v>
      </c>
      <c r="T594" t="s">
        <v>32</v>
      </c>
    </row>
    <row r="595" spans="1:20" x14ac:dyDescent="0.25">
      <c r="A595" t="s">
        <v>15</v>
      </c>
      <c r="B595" t="s">
        <v>208</v>
      </c>
      <c r="C595">
        <v>1</v>
      </c>
      <c r="D595" t="s">
        <v>104</v>
      </c>
      <c r="E595" s="1">
        <v>77440308</v>
      </c>
      <c r="H595" t="s">
        <v>16</v>
      </c>
      <c r="I595" t="s">
        <v>17</v>
      </c>
      <c r="J595" t="s">
        <v>18</v>
      </c>
      <c r="K595" t="s">
        <v>19</v>
      </c>
      <c r="L595" t="s">
        <v>207</v>
      </c>
      <c r="M595" t="str">
        <f>CONCATENATE(E595,"-F-C-W")</f>
        <v>77440308-F-C-W</v>
      </c>
      <c r="N595" t="str">
        <f>$H$2</f>
        <v>F - 762 x 1016</v>
      </c>
      <c r="O595" t="str">
        <f>$C$15</f>
        <v>Canvas</v>
      </c>
      <c r="P595" t="str">
        <f>$D$16</f>
        <v xml:space="preserve">White </v>
      </c>
      <c r="Q595">
        <f>$H$16</f>
        <v>2565.2000000000003</v>
      </c>
      <c r="R595">
        <f t="shared" ref="R595" si="1078">ROUND((1760*$N$2),0)</f>
        <v>1866</v>
      </c>
      <c r="S595">
        <f t="shared" ref="S595" si="1079">ROUND((1100*$N$2),0)</f>
        <v>1166</v>
      </c>
      <c r="T595" t="s">
        <v>32</v>
      </c>
    </row>
    <row r="596" spans="1:20" x14ac:dyDescent="0.25">
      <c r="A596" t="s">
        <v>15</v>
      </c>
      <c r="B596" t="s">
        <v>208</v>
      </c>
      <c r="C596">
        <v>1</v>
      </c>
      <c r="D596" t="s">
        <v>104</v>
      </c>
      <c r="E596" s="1">
        <v>77440308</v>
      </c>
      <c r="H596" t="s">
        <v>16</v>
      </c>
      <c r="I596" t="s">
        <v>17</v>
      </c>
      <c r="J596" t="s">
        <v>18</v>
      </c>
      <c r="K596" t="s">
        <v>19</v>
      </c>
      <c r="L596" t="s">
        <v>207</v>
      </c>
      <c r="M596" t="str">
        <f>CONCATENATE(E596,"-G-P-N")</f>
        <v>77440308-G-P-N</v>
      </c>
      <c r="N596" t="str">
        <f>$I$2</f>
        <v>G - 1016 x 1525</v>
      </c>
      <c r="O596" t="str">
        <f>$C$3</f>
        <v>Photographic Paper</v>
      </c>
      <c r="P596" t="str">
        <f>$D$3</f>
        <v>None</v>
      </c>
      <c r="Q596">
        <f>$I$3</f>
        <v>1763</v>
      </c>
      <c r="R596">
        <f t="shared" ref="R596" si="1080">ROUND((1180*$N$2),0)</f>
        <v>1251</v>
      </c>
      <c r="S596">
        <f t="shared" ref="S596" si="1081">ROUND((735*$N$2),0)</f>
        <v>779</v>
      </c>
      <c r="T596" t="s">
        <v>32</v>
      </c>
    </row>
    <row r="597" spans="1:20" x14ac:dyDescent="0.25">
      <c r="A597" t="s">
        <v>15</v>
      </c>
      <c r="B597" t="s">
        <v>208</v>
      </c>
      <c r="C597">
        <v>1</v>
      </c>
      <c r="D597" t="s">
        <v>104</v>
      </c>
      <c r="E597" s="1">
        <v>77440308</v>
      </c>
      <c r="H597" t="s">
        <v>16</v>
      </c>
      <c r="I597" t="s">
        <v>17</v>
      </c>
      <c r="J597" t="s">
        <v>18</v>
      </c>
      <c r="K597" t="s">
        <v>19</v>
      </c>
      <c r="L597" t="s">
        <v>207</v>
      </c>
      <c r="M597" t="str">
        <f>CONCATENATE(E597,"-G-C-N")</f>
        <v>77440308-G-C-N</v>
      </c>
      <c r="N597" t="str">
        <f>$I$2</f>
        <v>G - 1016 x 1525</v>
      </c>
      <c r="O597" t="str">
        <f>$C$15</f>
        <v>Canvas</v>
      </c>
      <c r="P597" t="str">
        <f>$D$15</f>
        <v>None</v>
      </c>
      <c r="Q597">
        <f>$I$15</f>
        <v>1982.2</v>
      </c>
      <c r="R597">
        <f t="shared" ref="R597" si="1082">ROUND((1275*$N$2),0)</f>
        <v>1352</v>
      </c>
      <c r="S597">
        <f t="shared" ref="S597" si="1083">ROUND((850*$N$2),0)</f>
        <v>901</v>
      </c>
      <c r="T597" t="s">
        <v>32</v>
      </c>
    </row>
    <row r="598" spans="1:20" x14ac:dyDescent="0.25">
      <c r="A598" t="s">
        <v>15</v>
      </c>
      <c r="B598" t="s">
        <v>208</v>
      </c>
      <c r="C598">
        <v>1</v>
      </c>
      <c r="D598" t="s">
        <v>104</v>
      </c>
      <c r="E598" s="1">
        <v>77440308</v>
      </c>
      <c r="H598" t="s">
        <v>16</v>
      </c>
      <c r="I598" t="s">
        <v>17</v>
      </c>
      <c r="J598" t="s">
        <v>18</v>
      </c>
      <c r="K598" t="s">
        <v>19</v>
      </c>
      <c r="L598" t="s">
        <v>207</v>
      </c>
      <c r="M598" t="str">
        <f>CONCATENATE(E598,"-G-P-W")</f>
        <v>77440308-G-P-W</v>
      </c>
      <c r="N598" t="str">
        <f>$I$2</f>
        <v>G - 1016 x 1525</v>
      </c>
      <c r="O598" t="str">
        <f>$C$3</f>
        <v>Photographic Paper</v>
      </c>
      <c r="P598" t="str">
        <f>$D$4</f>
        <v>White</v>
      </c>
      <c r="Q598">
        <f>$I$4</f>
        <v>3200</v>
      </c>
      <c r="R598">
        <f t="shared" ref="R598:R599" si="1084">ROUND((2000*$N$2),0)</f>
        <v>2120</v>
      </c>
      <c r="S598">
        <f t="shared" ref="S598" si="1085">ROUND((1535*$N$2),0)</f>
        <v>1627</v>
      </c>
      <c r="T598" t="s">
        <v>32</v>
      </c>
    </row>
    <row r="599" spans="1:20" x14ac:dyDescent="0.25">
      <c r="A599" t="s">
        <v>15</v>
      </c>
      <c r="B599" t="s">
        <v>208</v>
      </c>
      <c r="C599">
        <v>1</v>
      </c>
      <c r="D599" t="s">
        <v>104</v>
      </c>
      <c r="E599" s="1">
        <v>77440308</v>
      </c>
      <c r="H599" t="s">
        <v>16</v>
      </c>
      <c r="I599" t="s">
        <v>17</v>
      </c>
      <c r="J599" t="s">
        <v>18</v>
      </c>
      <c r="K599" t="s">
        <v>19</v>
      </c>
      <c r="L599" t="s">
        <v>207</v>
      </c>
      <c r="M599" t="str">
        <f>CONCATENATE(E599,"-G-C-W")</f>
        <v>77440308-G-C-W</v>
      </c>
      <c r="N599" t="str">
        <f>$I$2</f>
        <v>G - 1016 x 1525</v>
      </c>
      <c r="O599" t="str">
        <f>$C$15</f>
        <v>Canvas</v>
      </c>
      <c r="P599" t="str">
        <f>$D$16</f>
        <v xml:space="preserve">White </v>
      </c>
      <c r="Q599">
        <f>$I$16</f>
        <v>2915</v>
      </c>
      <c r="R599">
        <f t="shared" si="1084"/>
        <v>2120</v>
      </c>
      <c r="S599">
        <f t="shared" ref="S599" si="1086">ROUND((1250*$N$2),0)</f>
        <v>1325</v>
      </c>
      <c r="T599" t="s">
        <v>32</v>
      </c>
    </row>
    <row r="600" spans="1:20" x14ac:dyDescent="0.25">
      <c r="A600" t="s">
        <v>15</v>
      </c>
      <c r="B600" t="s">
        <v>208</v>
      </c>
      <c r="C600">
        <v>1</v>
      </c>
      <c r="D600" t="s">
        <v>105</v>
      </c>
      <c r="E600" s="1" t="s">
        <v>106</v>
      </c>
      <c r="H600" t="s">
        <v>16</v>
      </c>
      <c r="I600" t="s">
        <v>17</v>
      </c>
      <c r="J600" t="s">
        <v>18</v>
      </c>
      <c r="K600" t="s">
        <v>19</v>
      </c>
      <c r="L600" t="s">
        <v>207</v>
      </c>
      <c r="M600" t="str">
        <f>CONCATENATE(E600,"-C-P-N")</f>
        <v>77443932_8-C-P-N</v>
      </c>
      <c r="N600" t="str">
        <f>$E$2</f>
        <v>C - 406 x 508</v>
      </c>
      <c r="O600" t="str">
        <f>$C$3</f>
        <v>Photographic Paper</v>
      </c>
      <c r="P600" t="str">
        <f>$D$3</f>
        <v>None</v>
      </c>
      <c r="Q600">
        <f>$E$3</f>
        <v>553</v>
      </c>
      <c r="R600">
        <f t="shared" ref="R600" si="1087">ROUND((360*$N$2),0)</f>
        <v>382</v>
      </c>
      <c r="S600">
        <f t="shared" ref="S600" si="1088">ROUND((230*$N$2),0)</f>
        <v>244</v>
      </c>
      <c r="T600" t="s">
        <v>32</v>
      </c>
    </row>
    <row r="601" spans="1:20" x14ac:dyDescent="0.25">
      <c r="A601" t="s">
        <v>15</v>
      </c>
      <c r="B601" t="s">
        <v>208</v>
      </c>
      <c r="C601">
        <v>1</v>
      </c>
      <c r="D601" t="s">
        <v>105</v>
      </c>
      <c r="E601" s="1" t="s">
        <v>106</v>
      </c>
      <c r="H601" t="s">
        <v>16</v>
      </c>
      <c r="I601" t="s">
        <v>17</v>
      </c>
      <c r="J601" t="s">
        <v>18</v>
      </c>
      <c r="K601" t="s">
        <v>19</v>
      </c>
      <c r="L601" t="s">
        <v>207</v>
      </c>
      <c r="M601" t="str">
        <f>CONCATENATE(E601,"-C-P-W")</f>
        <v>77443932_8-C-P-W</v>
      </c>
      <c r="N601" t="str">
        <f>$E$2</f>
        <v>C - 406 x 508</v>
      </c>
      <c r="O601" t="str">
        <f>$C$3</f>
        <v>Photographic Paper</v>
      </c>
      <c r="P601" t="str">
        <f>$D$4</f>
        <v>White</v>
      </c>
      <c r="Q601">
        <f>$E$4</f>
        <v>1052</v>
      </c>
      <c r="R601">
        <f t="shared" ref="R601" si="1089">ROUND((704*$N$2),0)</f>
        <v>746</v>
      </c>
      <c r="S601">
        <f t="shared" ref="S601" si="1090">ROUND((440*$N$2),0)</f>
        <v>466</v>
      </c>
      <c r="T601" t="s">
        <v>32</v>
      </c>
    </row>
    <row r="602" spans="1:20" x14ac:dyDescent="0.25">
      <c r="A602" t="s">
        <v>15</v>
      </c>
      <c r="B602" t="s">
        <v>208</v>
      </c>
      <c r="C602">
        <v>1</v>
      </c>
      <c r="D602" t="s">
        <v>105</v>
      </c>
      <c r="E602" s="1" t="s">
        <v>106</v>
      </c>
      <c r="H602" t="s">
        <v>16</v>
      </c>
      <c r="I602" t="s">
        <v>17</v>
      </c>
      <c r="J602" t="s">
        <v>18</v>
      </c>
      <c r="K602" t="s">
        <v>19</v>
      </c>
      <c r="L602" t="s">
        <v>207</v>
      </c>
      <c r="M602" t="str">
        <f>CONCATENATE(E602,"-D-P-N")</f>
        <v>77443932_8-D-P-N</v>
      </c>
      <c r="N602" t="str">
        <f>$F$2</f>
        <v>D - 508 x 610</v>
      </c>
      <c r="O602" t="str">
        <f>$C$3</f>
        <v>Photographic Paper</v>
      </c>
      <c r="P602" t="str">
        <f>$D$3</f>
        <v>None</v>
      </c>
      <c r="Q602">
        <f>$F$3</f>
        <v>646</v>
      </c>
      <c r="R602">
        <f t="shared" ref="R602" si="1091">ROUND((432*$N$2),0)</f>
        <v>458</v>
      </c>
      <c r="S602">
        <f t="shared" ref="S602" si="1092">ROUND((270*$N$2),0)</f>
        <v>286</v>
      </c>
      <c r="T602" t="s">
        <v>32</v>
      </c>
    </row>
    <row r="603" spans="1:20" x14ac:dyDescent="0.25">
      <c r="A603" t="s">
        <v>15</v>
      </c>
      <c r="B603" t="s">
        <v>208</v>
      </c>
      <c r="C603">
        <v>1</v>
      </c>
      <c r="D603" t="s">
        <v>105</v>
      </c>
      <c r="E603" s="1" t="s">
        <v>106</v>
      </c>
      <c r="H603" t="s">
        <v>16</v>
      </c>
      <c r="I603" t="s">
        <v>17</v>
      </c>
      <c r="J603" t="s">
        <v>18</v>
      </c>
      <c r="K603" t="s">
        <v>19</v>
      </c>
      <c r="L603" t="s">
        <v>207</v>
      </c>
      <c r="M603" t="str">
        <f>CONCATENATE(E603,"-D-P-W")</f>
        <v>77443932_8-D-P-W</v>
      </c>
      <c r="N603" t="str">
        <f>$F$2</f>
        <v>D - 508 x 610</v>
      </c>
      <c r="O603" t="str">
        <f>$C$3</f>
        <v>Photographic Paper</v>
      </c>
      <c r="P603" t="str">
        <f>$D$4</f>
        <v>White</v>
      </c>
      <c r="Q603">
        <f>$F$4</f>
        <v>1313</v>
      </c>
      <c r="R603">
        <f t="shared" ref="R603" si="1093">ROUND((880*$N$2),0)</f>
        <v>933</v>
      </c>
      <c r="S603">
        <f t="shared" ref="S603" si="1094">ROUND((560*$N$2),0)</f>
        <v>594</v>
      </c>
      <c r="T603" t="s">
        <v>32</v>
      </c>
    </row>
    <row r="604" spans="1:20" x14ac:dyDescent="0.25">
      <c r="A604" t="s">
        <v>15</v>
      </c>
      <c r="B604" t="s">
        <v>208</v>
      </c>
      <c r="C604">
        <v>1</v>
      </c>
      <c r="D604" t="s">
        <v>105</v>
      </c>
      <c r="E604" s="1" t="s">
        <v>106</v>
      </c>
      <c r="H604" t="s">
        <v>16</v>
      </c>
      <c r="I604" t="s">
        <v>17</v>
      </c>
      <c r="J604" t="s">
        <v>18</v>
      </c>
      <c r="K604" t="s">
        <v>19</v>
      </c>
      <c r="L604" t="s">
        <v>207</v>
      </c>
      <c r="M604" t="str">
        <f>CONCATENATE(E604,"-E-P-N")</f>
        <v>77443932_8-E-P-N</v>
      </c>
      <c r="N604" t="str">
        <f>$G$2</f>
        <v>E - 508 x 762</v>
      </c>
      <c r="O604" t="str">
        <f>$C$3</f>
        <v>Photographic Paper</v>
      </c>
      <c r="P604" t="str">
        <f>$D$3</f>
        <v>None</v>
      </c>
      <c r="Q604">
        <f>$G$3</f>
        <v>825</v>
      </c>
      <c r="R604">
        <f t="shared" ref="R604" si="1095">ROUND((552*$N$2),0)</f>
        <v>585</v>
      </c>
      <c r="S604">
        <f t="shared" ref="S604" si="1096">ROUND((345*$N$2),0)</f>
        <v>366</v>
      </c>
      <c r="T604" t="s">
        <v>32</v>
      </c>
    </row>
    <row r="605" spans="1:20" x14ac:dyDescent="0.25">
      <c r="A605" t="s">
        <v>15</v>
      </c>
      <c r="B605" t="s">
        <v>208</v>
      </c>
      <c r="C605">
        <v>1</v>
      </c>
      <c r="D605" t="s">
        <v>105</v>
      </c>
      <c r="E605" s="1" t="s">
        <v>106</v>
      </c>
      <c r="H605" t="s">
        <v>16</v>
      </c>
      <c r="I605" t="s">
        <v>17</v>
      </c>
      <c r="J605" t="s">
        <v>18</v>
      </c>
      <c r="K605" t="s">
        <v>19</v>
      </c>
      <c r="L605" t="s">
        <v>207</v>
      </c>
      <c r="M605" t="str">
        <f>CONCATENATE(E605,"-E-C-N")</f>
        <v>77443932_8-E-C-N</v>
      </c>
      <c r="N605" t="str">
        <f>$G$2</f>
        <v>E - 508 x 762</v>
      </c>
      <c r="O605" t="str">
        <f>$C$15</f>
        <v>Canvas</v>
      </c>
      <c r="P605" t="str">
        <f>$D$15</f>
        <v>None</v>
      </c>
      <c r="Q605">
        <f>$G$15</f>
        <v>1324</v>
      </c>
      <c r="R605">
        <f t="shared" ref="R605" si="1097">ROUND((832*$N$2),0)</f>
        <v>882</v>
      </c>
      <c r="S605">
        <f t="shared" ref="S605" si="1098">ROUND((550*$N$2),0)</f>
        <v>583</v>
      </c>
      <c r="T605" t="s">
        <v>32</v>
      </c>
    </row>
    <row r="606" spans="1:20" x14ac:dyDescent="0.25">
      <c r="A606" t="s">
        <v>15</v>
      </c>
      <c r="B606" t="s">
        <v>208</v>
      </c>
      <c r="C606">
        <v>1</v>
      </c>
      <c r="D606" t="s">
        <v>105</v>
      </c>
      <c r="E606" s="1" t="s">
        <v>106</v>
      </c>
      <c r="H606" t="s">
        <v>16</v>
      </c>
      <c r="I606" t="s">
        <v>17</v>
      </c>
      <c r="J606" t="s">
        <v>18</v>
      </c>
      <c r="K606" t="s">
        <v>19</v>
      </c>
      <c r="L606" t="s">
        <v>207</v>
      </c>
      <c r="M606" t="str">
        <f>CONCATENATE(E606,"-E-P-W")</f>
        <v>77443932_8-E-P-W</v>
      </c>
      <c r="N606" t="str">
        <f>$G$2</f>
        <v>E - 508 x 762</v>
      </c>
      <c r="O606" t="str">
        <f>$C$3</f>
        <v>Photographic Paper</v>
      </c>
      <c r="P606" t="str">
        <f>$D$4</f>
        <v>White</v>
      </c>
      <c r="Q606">
        <f>$G$4</f>
        <v>1660</v>
      </c>
      <c r="R606">
        <f t="shared" ref="R606" si="1099">ROUND((1112*$N$2),0)</f>
        <v>1179</v>
      </c>
      <c r="S606">
        <f t="shared" ref="S606" si="1100">ROUND((760*$N$2),0)</f>
        <v>806</v>
      </c>
      <c r="T606" t="s">
        <v>32</v>
      </c>
    </row>
    <row r="607" spans="1:20" x14ac:dyDescent="0.25">
      <c r="A607" t="s">
        <v>15</v>
      </c>
      <c r="B607" t="s">
        <v>208</v>
      </c>
      <c r="C607">
        <v>1</v>
      </c>
      <c r="D607" t="s">
        <v>105</v>
      </c>
      <c r="E607" s="1" t="s">
        <v>106</v>
      </c>
      <c r="H607" t="s">
        <v>16</v>
      </c>
      <c r="I607" t="s">
        <v>17</v>
      </c>
      <c r="J607" t="s">
        <v>18</v>
      </c>
      <c r="K607" t="s">
        <v>19</v>
      </c>
      <c r="L607" t="s">
        <v>207</v>
      </c>
      <c r="M607" t="str">
        <f>CONCATENATE(E607,"-E-C-W")</f>
        <v>77443932_8-E-C-W</v>
      </c>
      <c r="N607" t="str">
        <f>$G$2</f>
        <v>E - 508 x 762</v>
      </c>
      <c r="O607" t="str">
        <f>$C$15</f>
        <v>Canvas</v>
      </c>
      <c r="P607" t="str">
        <f>$D$16</f>
        <v xml:space="preserve">White </v>
      </c>
      <c r="Q607">
        <f>$G$16</f>
        <v>1964</v>
      </c>
      <c r="R607" s="2">
        <f t="shared" ref="R607" si="1101">ROUND((1320*$N$2),0)</f>
        <v>1399</v>
      </c>
      <c r="S607">
        <f t="shared" ref="S607" si="1102">ROUND((825*$N$2),0)</f>
        <v>875</v>
      </c>
      <c r="T607" t="s">
        <v>32</v>
      </c>
    </row>
    <row r="608" spans="1:20" x14ac:dyDescent="0.25">
      <c r="A608" t="s">
        <v>15</v>
      </c>
      <c r="B608" t="s">
        <v>208</v>
      </c>
      <c r="C608">
        <v>1</v>
      </c>
      <c r="D608" t="s">
        <v>105</v>
      </c>
      <c r="E608" s="1" t="s">
        <v>106</v>
      </c>
      <c r="H608" t="s">
        <v>16</v>
      </c>
      <c r="I608" t="s">
        <v>17</v>
      </c>
      <c r="J608" t="s">
        <v>18</v>
      </c>
      <c r="K608" t="s">
        <v>19</v>
      </c>
      <c r="L608" t="s">
        <v>207</v>
      </c>
      <c r="M608" t="str">
        <f>CONCATENATE(E608,"-F-P-N")</f>
        <v>77443932_8-F-P-N</v>
      </c>
      <c r="N608" t="str">
        <f>$H$2</f>
        <v>F - 762 x 1016</v>
      </c>
      <c r="O608" t="str">
        <f>$C$3</f>
        <v>Photographic Paper</v>
      </c>
      <c r="P608" t="str">
        <f>$D$3</f>
        <v>None</v>
      </c>
      <c r="Q608">
        <f>$H$3</f>
        <v>1410</v>
      </c>
      <c r="R608">
        <f t="shared" ref="R608" si="1103">ROUND((944*$N$2),0)</f>
        <v>1001</v>
      </c>
      <c r="S608">
        <f t="shared" ref="S608" si="1104">ROUND((590*$N$2),0)</f>
        <v>625</v>
      </c>
      <c r="T608" t="s">
        <v>32</v>
      </c>
    </row>
    <row r="609" spans="1:20" x14ac:dyDescent="0.25">
      <c r="A609" t="s">
        <v>15</v>
      </c>
      <c r="B609" t="s">
        <v>208</v>
      </c>
      <c r="C609">
        <v>1</v>
      </c>
      <c r="D609" t="s">
        <v>105</v>
      </c>
      <c r="E609" s="1" t="s">
        <v>106</v>
      </c>
      <c r="H609" t="s">
        <v>16</v>
      </c>
      <c r="I609" t="s">
        <v>17</v>
      </c>
      <c r="J609" t="s">
        <v>18</v>
      </c>
      <c r="K609" t="s">
        <v>19</v>
      </c>
      <c r="L609" t="s">
        <v>207</v>
      </c>
      <c r="M609" t="str">
        <f>CONCATENATE(E609,"-F-C-N")</f>
        <v>77443932_8-F-C-N</v>
      </c>
      <c r="N609" t="str">
        <f>$H$2</f>
        <v>F - 762 x 1016</v>
      </c>
      <c r="O609" t="str">
        <f>$C$15</f>
        <v>Canvas</v>
      </c>
      <c r="P609" t="str">
        <f>$D$15</f>
        <v>None</v>
      </c>
      <c r="Q609">
        <f>$H$15</f>
        <v>1865.6000000000001</v>
      </c>
      <c r="R609">
        <f t="shared" ref="R609" si="1105">ROUND((1200*$N$2),0)</f>
        <v>1272</v>
      </c>
      <c r="S609">
        <f t="shared" ref="S609" si="1106">ROUND((800*$N$2),0)</f>
        <v>848</v>
      </c>
      <c r="T609" t="s">
        <v>32</v>
      </c>
    </row>
    <row r="610" spans="1:20" x14ac:dyDescent="0.25">
      <c r="A610" t="s">
        <v>15</v>
      </c>
      <c r="B610" t="s">
        <v>208</v>
      </c>
      <c r="C610">
        <v>1</v>
      </c>
      <c r="D610" t="s">
        <v>105</v>
      </c>
      <c r="E610" s="1" t="s">
        <v>106</v>
      </c>
      <c r="H610" t="s">
        <v>16</v>
      </c>
      <c r="I610" t="s">
        <v>17</v>
      </c>
      <c r="J610" t="s">
        <v>18</v>
      </c>
      <c r="K610" t="s">
        <v>19</v>
      </c>
      <c r="L610" t="s">
        <v>207</v>
      </c>
      <c r="M610" t="str">
        <f>CONCATENATE(E610,"-F-P-W")</f>
        <v>77443932_8-F-P-W</v>
      </c>
      <c r="N610" t="str">
        <f>$H$2</f>
        <v>F - 762 x 1016</v>
      </c>
      <c r="O610" t="str">
        <f>$C$3</f>
        <v>Photographic Paper</v>
      </c>
      <c r="P610" t="str">
        <f>$D$4</f>
        <v>White</v>
      </c>
      <c r="Q610">
        <f>$H$4</f>
        <v>2387</v>
      </c>
      <c r="R610">
        <f t="shared" ref="R610" si="1107">ROUND((1510*$N$2),0)</f>
        <v>1601</v>
      </c>
      <c r="S610">
        <f t="shared" ref="S610" si="1108">ROUND((1150*$N$2),0)</f>
        <v>1219</v>
      </c>
      <c r="T610" t="s">
        <v>32</v>
      </c>
    </row>
    <row r="611" spans="1:20" x14ac:dyDescent="0.25">
      <c r="A611" t="s">
        <v>15</v>
      </c>
      <c r="B611" t="s">
        <v>208</v>
      </c>
      <c r="C611">
        <v>1</v>
      </c>
      <c r="D611" t="s">
        <v>105</v>
      </c>
      <c r="E611" s="1" t="s">
        <v>106</v>
      </c>
      <c r="H611" t="s">
        <v>16</v>
      </c>
      <c r="I611" t="s">
        <v>17</v>
      </c>
      <c r="J611" t="s">
        <v>18</v>
      </c>
      <c r="K611" t="s">
        <v>19</v>
      </c>
      <c r="L611" t="s">
        <v>207</v>
      </c>
      <c r="M611" t="str">
        <f>CONCATENATE(E611,"-F-C-W")</f>
        <v>77443932_8-F-C-W</v>
      </c>
      <c r="N611" t="str">
        <f>$H$2</f>
        <v>F - 762 x 1016</v>
      </c>
      <c r="O611" t="str">
        <f>$C$15</f>
        <v>Canvas</v>
      </c>
      <c r="P611" t="str">
        <f>$D$16</f>
        <v xml:space="preserve">White </v>
      </c>
      <c r="Q611">
        <f>$H$16</f>
        <v>2565.2000000000003</v>
      </c>
      <c r="R611">
        <f t="shared" ref="R611" si="1109">ROUND((1760*$N$2),0)</f>
        <v>1866</v>
      </c>
      <c r="S611">
        <f t="shared" ref="S611" si="1110">ROUND((1100*$N$2),0)</f>
        <v>1166</v>
      </c>
      <c r="T611" t="s">
        <v>32</v>
      </c>
    </row>
    <row r="612" spans="1:20" x14ac:dyDescent="0.25">
      <c r="A612" t="s">
        <v>15</v>
      </c>
      <c r="B612" t="s">
        <v>208</v>
      </c>
      <c r="C612">
        <v>1</v>
      </c>
      <c r="D612" t="s">
        <v>105</v>
      </c>
      <c r="E612" s="1" t="s">
        <v>106</v>
      </c>
      <c r="H612" t="s">
        <v>16</v>
      </c>
      <c r="I612" t="s">
        <v>17</v>
      </c>
      <c r="J612" t="s">
        <v>18</v>
      </c>
      <c r="K612" t="s">
        <v>19</v>
      </c>
      <c r="L612" t="s">
        <v>207</v>
      </c>
      <c r="M612" t="str">
        <f>CONCATENATE(E612,"-G-P-N")</f>
        <v>77443932_8-G-P-N</v>
      </c>
      <c r="N612" t="str">
        <f>$I$2</f>
        <v>G - 1016 x 1525</v>
      </c>
      <c r="O612" t="str">
        <f>$C$3</f>
        <v>Photographic Paper</v>
      </c>
      <c r="P612" t="str">
        <f>$D$3</f>
        <v>None</v>
      </c>
      <c r="Q612">
        <f>$I$3</f>
        <v>1763</v>
      </c>
      <c r="R612">
        <f t="shared" ref="R612" si="1111">ROUND((1180*$N$2),0)</f>
        <v>1251</v>
      </c>
      <c r="S612">
        <f t="shared" ref="S612" si="1112">ROUND((735*$N$2),0)</f>
        <v>779</v>
      </c>
      <c r="T612" t="s">
        <v>32</v>
      </c>
    </row>
    <row r="613" spans="1:20" x14ac:dyDescent="0.25">
      <c r="A613" t="s">
        <v>15</v>
      </c>
      <c r="B613" t="s">
        <v>208</v>
      </c>
      <c r="C613">
        <v>1</v>
      </c>
      <c r="D613" t="s">
        <v>105</v>
      </c>
      <c r="E613" s="1" t="s">
        <v>106</v>
      </c>
      <c r="H613" t="s">
        <v>16</v>
      </c>
      <c r="I613" t="s">
        <v>17</v>
      </c>
      <c r="J613" t="s">
        <v>18</v>
      </c>
      <c r="K613" t="s">
        <v>19</v>
      </c>
      <c r="L613" t="s">
        <v>207</v>
      </c>
      <c r="M613" t="str">
        <f>CONCATENATE(E613,"-G-C-N")</f>
        <v>77443932_8-G-C-N</v>
      </c>
      <c r="N613" t="str">
        <f>$I$2</f>
        <v>G - 1016 x 1525</v>
      </c>
      <c r="O613" t="str">
        <f>$C$15</f>
        <v>Canvas</v>
      </c>
      <c r="P613" t="str">
        <f>$D$15</f>
        <v>None</v>
      </c>
      <c r="Q613">
        <f>$I$15</f>
        <v>1982.2</v>
      </c>
      <c r="R613">
        <f t="shared" ref="R613" si="1113">ROUND((1275*$N$2),0)</f>
        <v>1352</v>
      </c>
      <c r="S613">
        <f t="shared" ref="S613" si="1114">ROUND((850*$N$2),0)</f>
        <v>901</v>
      </c>
      <c r="T613" t="s">
        <v>32</v>
      </c>
    </row>
    <row r="614" spans="1:20" x14ac:dyDescent="0.25">
      <c r="A614" t="s">
        <v>15</v>
      </c>
      <c r="B614" t="s">
        <v>208</v>
      </c>
      <c r="C614">
        <v>1</v>
      </c>
      <c r="D614" t="s">
        <v>105</v>
      </c>
      <c r="E614" s="1" t="s">
        <v>106</v>
      </c>
      <c r="H614" t="s">
        <v>16</v>
      </c>
      <c r="I614" t="s">
        <v>17</v>
      </c>
      <c r="J614" t="s">
        <v>18</v>
      </c>
      <c r="K614" t="s">
        <v>19</v>
      </c>
      <c r="L614" t="s">
        <v>207</v>
      </c>
      <c r="M614" t="str">
        <f>CONCATENATE(E614,"-G-P-W")</f>
        <v>77443932_8-G-P-W</v>
      </c>
      <c r="N614" t="str">
        <f>$I$2</f>
        <v>G - 1016 x 1525</v>
      </c>
      <c r="O614" t="str">
        <f>$C$3</f>
        <v>Photographic Paper</v>
      </c>
      <c r="P614" t="str">
        <f>$D$4</f>
        <v>White</v>
      </c>
      <c r="Q614">
        <f>$I$4</f>
        <v>3200</v>
      </c>
      <c r="R614">
        <f t="shared" ref="R614:R615" si="1115">ROUND((2000*$N$2),0)</f>
        <v>2120</v>
      </c>
      <c r="S614">
        <f t="shared" ref="S614" si="1116">ROUND((1535*$N$2),0)</f>
        <v>1627</v>
      </c>
      <c r="T614" t="s">
        <v>32</v>
      </c>
    </row>
    <row r="615" spans="1:20" x14ac:dyDescent="0.25">
      <c r="A615" t="s">
        <v>15</v>
      </c>
      <c r="B615" t="s">
        <v>208</v>
      </c>
      <c r="C615">
        <v>1</v>
      </c>
      <c r="D615" t="s">
        <v>105</v>
      </c>
      <c r="E615" s="1" t="s">
        <v>106</v>
      </c>
      <c r="H615" t="s">
        <v>16</v>
      </c>
      <c r="I615" t="s">
        <v>17</v>
      </c>
      <c r="J615" t="s">
        <v>18</v>
      </c>
      <c r="K615" t="s">
        <v>19</v>
      </c>
      <c r="L615" t="s">
        <v>207</v>
      </c>
      <c r="M615" t="str">
        <f>CONCATENATE(E615,"-G-C-W")</f>
        <v>77443932_8-G-C-W</v>
      </c>
      <c r="N615" t="str">
        <f>$I$2</f>
        <v>G - 1016 x 1525</v>
      </c>
      <c r="O615" t="str">
        <f>$C$15</f>
        <v>Canvas</v>
      </c>
      <c r="P615" t="str">
        <f>$D$16</f>
        <v xml:space="preserve">White </v>
      </c>
      <c r="Q615">
        <f>$I$16</f>
        <v>2915</v>
      </c>
      <c r="R615">
        <f t="shared" si="1115"/>
        <v>2120</v>
      </c>
      <c r="S615">
        <f t="shared" ref="S615" si="1117">ROUND((1250*$N$2),0)</f>
        <v>1325</v>
      </c>
      <c r="T615" t="s">
        <v>32</v>
      </c>
    </row>
    <row r="616" spans="1:20" x14ac:dyDescent="0.25">
      <c r="A616" t="s">
        <v>15</v>
      </c>
      <c r="B616" t="s">
        <v>208</v>
      </c>
      <c r="C616">
        <v>1</v>
      </c>
      <c r="D616" t="s">
        <v>107</v>
      </c>
      <c r="E616" s="1">
        <v>79750345</v>
      </c>
      <c r="H616" t="s">
        <v>16</v>
      </c>
      <c r="I616" t="s">
        <v>17</v>
      </c>
      <c r="J616" t="s">
        <v>18</v>
      </c>
      <c r="K616" t="s">
        <v>19</v>
      </c>
      <c r="L616" t="s">
        <v>207</v>
      </c>
      <c r="M616" t="str">
        <f>CONCATENATE(E616,"-C-P-N")</f>
        <v>79750345-C-P-N</v>
      </c>
      <c r="N616" t="str">
        <f>$E$2</f>
        <v>C - 406 x 508</v>
      </c>
      <c r="O616" t="str">
        <f>$C$3</f>
        <v>Photographic Paper</v>
      </c>
      <c r="P616" t="str">
        <f>$D$3</f>
        <v>None</v>
      </c>
      <c r="Q616">
        <f>$E$3</f>
        <v>553</v>
      </c>
      <c r="R616">
        <f t="shared" ref="R616" si="1118">ROUND((360*$N$2),0)</f>
        <v>382</v>
      </c>
      <c r="S616">
        <f t="shared" ref="S616" si="1119">ROUND((230*$N$2),0)</f>
        <v>244</v>
      </c>
      <c r="T616" t="s">
        <v>32</v>
      </c>
    </row>
    <row r="617" spans="1:20" x14ac:dyDescent="0.25">
      <c r="A617" t="s">
        <v>15</v>
      </c>
      <c r="B617" t="s">
        <v>208</v>
      </c>
      <c r="C617">
        <v>1</v>
      </c>
      <c r="D617" t="s">
        <v>107</v>
      </c>
      <c r="E617" s="1">
        <v>79750345</v>
      </c>
      <c r="H617" t="s">
        <v>16</v>
      </c>
      <c r="I617" t="s">
        <v>17</v>
      </c>
      <c r="J617" t="s">
        <v>18</v>
      </c>
      <c r="K617" t="s">
        <v>19</v>
      </c>
      <c r="L617" t="s">
        <v>207</v>
      </c>
      <c r="M617" t="str">
        <f>CONCATENATE(E617,"-C-P-W")</f>
        <v>79750345-C-P-W</v>
      </c>
      <c r="N617" t="str">
        <f>$E$2</f>
        <v>C - 406 x 508</v>
      </c>
      <c r="O617" t="str">
        <f>$C$3</f>
        <v>Photographic Paper</v>
      </c>
      <c r="P617" t="str">
        <f>$D$4</f>
        <v>White</v>
      </c>
      <c r="Q617">
        <f>$E$4</f>
        <v>1052</v>
      </c>
      <c r="R617">
        <f t="shared" ref="R617" si="1120">ROUND((704*$N$2),0)</f>
        <v>746</v>
      </c>
      <c r="S617">
        <f t="shared" ref="S617" si="1121">ROUND((440*$N$2),0)</f>
        <v>466</v>
      </c>
      <c r="T617" t="s">
        <v>32</v>
      </c>
    </row>
    <row r="618" spans="1:20" x14ac:dyDescent="0.25">
      <c r="A618" t="s">
        <v>15</v>
      </c>
      <c r="B618" t="s">
        <v>208</v>
      </c>
      <c r="C618">
        <v>1</v>
      </c>
      <c r="D618" t="s">
        <v>107</v>
      </c>
      <c r="E618" s="1">
        <v>79750345</v>
      </c>
      <c r="H618" t="s">
        <v>16</v>
      </c>
      <c r="I618" t="s">
        <v>17</v>
      </c>
      <c r="J618" t="s">
        <v>18</v>
      </c>
      <c r="K618" t="s">
        <v>19</v>
      </c>
      <c r="L618" t="s">
        <v>207</v>
      </c>
      <c r="M618" t="str">
        <f>CONCATENATE(E618,"-D-P-N")</f>
        <v>79750345-D-P-N</v>
      </c>
      <c r="N618" t="str">
        <f>$F$2</f>
        <v>D - 508 x 610</v>
      </c>
      <c r="O618" t="str">
        <f>$C$3</f>
        <v>Photographic Paper</v>
      </c>
      <c r="P618" t="str">
        <f>$D$3</f>
        <v>None</v>
      </c>
      <c r="Q618">
        <f>$F$3</f>
        <v>646</v>
      </c>
      <c r="R618">
        <f t="shared" ref="R618" si="1122">ROUND((432*$N$2),0)</f>
        <v>458</v>
      </c>
      <c r="S618">
        <f t="shared" ref="S618" si="1123">ROUND((270*$N$2),0)</f>
        <v>286</v>
      </c>
      <c r="T618" t="s">
        <v>32</v>
      </c>
    </row>
    <row r="619" spans="1:20" x14ac:dyDescent="0.25">
      <c r="A619" t="s">
        <v>15</v>
      </c>
      <c r="B619" t="s">
        <v>208</v>
      </c>
      <c r="C619">
        <v>1</v>
      </c>
      <c r="D619" t="s">
        <v>107</v>
      </c>
      <c r="E619" s="1">
        <v>79750345</v>
      </c>
      <c r="H619" t="s">
        <v>16</v>
      </c>
      <c r="I619" t="s">
        <v>17</v>
      </c>
      <c r="J619" t="s">
        <v>18</v>
      </c>
      <c r="K619" t="s">
        <v>19</v>
      </c>
      <c r="L619" t="s">
        <v>207</v>
      </c>
      <c r="M619" t="str">
        <f>CONCATENATE(E619,"-D-P-W")</f>
        <v>79750345-D-P-W</v>
      </c>
      <c r="N619" t="str">
        <f>$F$2</f>
        <v>D - 508 x 610</v>
      </c>
      <c r="O619" t="str">
        <f>$C$3</f>
        <v>Photographic Paper</v>
      </c>
      <c r="P619" t="str">
        <f>$D$4</f>
        <v>White</v>
      </c>
      <c r="Q619">
        <f>$F$4</f>
        <v>1313</v>
      </c>
      <c r="R619">
        <f t="shared" ref="R619" si="1124">ROUND((880*$N$2),0)</f>
        <v>933</v>
      </c>
      <c r="S619">
        <f t="shared" ref="S619" si="1125">ROUND((560*$N$2),0)</f>
        <v>594</v>
      </c>
      <c r="T619" t="s">
        <v>32</v>
      </c>
    </row>
    <row r="620" spans="1:20" x14ac:dyDescent="0.25">
      <c r="A620" t="s">
        <v>15</v>
      </c>
      <c r="B620" t="s">
        <v>208</v>
      </c>
      <c r="C620">
        <v>1</v>
      </c>
      <c r="D620" t="s">
        <v>107</v>
      </c>
      <c r="E620" s="1">
        <v>79750345</v>
      </c>
      <c r="H620" t="s">
        <v>16</v>
      </c>
      <c r="I620" t="s">
        <v>17</v>
      </c>
      <c r="J620" t="s">
        <v>18</v>
      </c>
      <c r="K620" t="s">
        <v>19</v>
      </c>
      <c r="L620" t="s">
        <v>207</v>
      </c>
      <c r="M620" t="str">
        <f>CONCATENATE(E620,"-E-P-N")</f>
        <v>79750345-E-P-N</v>
      </c>
      <c r="N620" t="str">
        <f>$G$2</f>
        <v>E - 508 x 762</v>
      </c>
      <c r="O620" t="str">
        <f>$C$3</f>
        <v>Photographic Paper</v>
      </c>
      <c r="P620" t="str">
        <f>$D$3</f>
        <v>None</v>
      </c>
      <c r="Q620">
        <f>$G$3</f>
        <v>825</v>
      </c>
      <c r="R620">
        <f t="shared" ref="R620" si="1126">ROUND((552*$N$2),0)</f>
        <v>585</v>
      </c>
      <c r="S620">
        <f t="shared" ref="S620" si="1127">ROUND((345*$N$2),0)</f>
        <v>366</v>
      </c>
      <c r="T620" t="s">
        <v>32</v>
      </c>
    </row>
    <row r="621" spans="1:20" x14ac:dyDescent="0.25">
      <c r="A621" t="s">
        <v>15</v>
      </c>
      <c r="B621" t="s">
        <v>208</v>
      </c>
      <c r="C621">
        <v>1</v>
      </c>
      <c r="D621" t="s">
        <v>107</v>
      </c>
      <c r="E621" s="1">
        <v>79750345</v>
      </c>
      <c r="H621" t="s">
        <v>16</v>
      </c>
      <c r="I621" t="s">
        <v>17</v>
      </c>
      <c r="J621" t="s">
        <v>18</v>
      </c>
      <c r="K621" t="s">
        <v>19</v>
      </c>
      <c r="L621" t="s">
        <v>207</v>
      </c>
      <c r="M621" t="str">
        <f>CONCATENATE(E621,"-E-C-N")</f>
        <v>79750345-E-C-N</v>
      </c>
      <c r="N621" t="str">
        <f>$G$2</f>
        <v>E - 508 x 762</v>
      </c>
      <c r="O621" t="str">
        <f>$C$15</f>
        <v>Canvas</v>
      </c>
      <c r="P621" t="str">
        <f>$D$15</f>
        <v>None</v>
      </c>
      <c r="Q621">
        <f>$G$15</f>
        <v>1324</v>
      </c>
      <c r="R621">
        <f t="shared" ref="R621" si="1128">ROUND((832*$N$2),0)</f>
        <v>882</v>
      </c>
      <c r="S621">
        <f t="shared" ref="S621" si="1129">ROUND((550*$N$2),0)</f>
        <v>583</v>
      </c>
      <c r="T621" t="s">
        <v>32</v>
      </c>
    </row>
    <row r="622" spans="1:20" x14ac:dyDescent="0.25">
      <c r="A622" t="s">
        <v>15</v>
      </c>
      <c r="B622" t="s">
        <v>208</v>
      </c>
      <c r="C622">
        <v>1</v>
      </c>
      <c r="D622" t="s">
        <v>107</v>
      </c>
      <c r="E622" s="1">
        <v>79750345</v>
      </c>
      <c r="H622" t="s">
        <v>16</v>
      </c>
      <c r="I622" t="s">
        <v>17</v>
      </c>
      <c r="J622" t="s">
        <v>18</v>
      </c>
      <c r="K622" t="s">
        <v>19</v>
      </c>
      <c r="L622" t="s">
        <v>207</v>
      </c>
      <c r="M622" t="str">
        <f>CONCATENATE(E622,"-E-P-W")</f>
        <v>79750345-E-P-W</v>
      </c>
      <c r="N622" t="str">
        <f>$G$2</f>
        <v>E - 508 x 762</v>
      </c>
      <c r="O622" t="str">
        <f>$C$3</f>
        <v>Photographic Paper</v>
      </c>
      <c r="P622" t="str">
        <f>$D$4</f>
        <v>White</v>
      </c>
      <c r="Q622">
        <f>$G$4</f>
        <v>1660</v>
      </c>
      <c r="R622">
        <f t="shared" ref="R622" si="1130">ROUND((1112*$N$2),0)</f>
        <v>1179</v>
      </c>
      <c r="S622">
        <f t="shared" ref="S622" si="1131">ROUND((760*$N$2),0)</f>
        <v>806</v>
      </c>
      <c r="T622" t="s">
        <v>32</v>
      </c>
    </row>
    <row r="623" spans="1:20" x14ac:dyDescent="0.25">
      <c r="A623" t="s">
        <v>15</v>
      </c>
      <c r="B623" t="s">
        <v>208</v>
      </c>
      <c r="C623">
        <v>1</v>
      </c>
      <c r="D623" t="s">
        <v>107</v>
      </c>
      <c r="E623" s="1">
        <v>79750345</v>
      </c>
      <c r="H623" t="s">
        <v>16</v>
      </c>
      <c r="I623" t="s">
        <v>17</v>
      </c>
      <c r="J623" t="s">
        <v>18</v>
      </c>
      <c r="K623" t="s">
        <v>19</v>
      </c>
      <c r="L623" t="s">
        <v>207</v>
      </c>
      <c r="M623" t="str">
        <f>CONCATENATE(E623,"-E-C-W")</f>
        <v>79750345-E-C-W</v>
      </c>
      <c r="N623" t="str">
        <f>$G$2</f>
        <v>E - 508 x 762</v>
      </c>
      <c r="O623" t="str">
        <f>$C$15</f>
        <v>Canvas</v>
      </c>
      <c r="P623" t="str">
        <f>$D$16</f>
        <v xml:space="preserve">White </v>
      </c>
      <c r="Q623">
        <f>$G$16</f>
        <v>1964</v>
      </c>
      <c r="R623" s="2">
        <f t="shared" ref="R623" si="1132">ROUND((1320*$N$2),0)</f>
        <v>1399</v>
      </c>
      <c r="S623">
        <f t="shared" ref="S623" si="1133">ROUND((825*$N$2),0)</f>
        <v>875</v>
      </c>
      <c r="T623" t="s">
        <v>32</v>
      </c>
    </row>
    <row r="624" spans="1:20" x14ac:dyDescent="0.25">
      <c r="A624" t="s">
        <v>15</v>
      </c>
      <c r="B624" t="s">
        <v>208</v>
      </c>
      <c r="C624">
        <v>1</v>
      </c>
      <c r="D624" t="s">
        <v>107</v>
      </c>
      <c r="E624" s="1">
        <v>79750345</v>
      </c>
      <c r="H624" t="s">
        <v>16</v>
      </c>
      <c r="I624" t="s">
        <v>17</v>
      </c>
      <c r="J624" t="s">
        <v>18</v>
      </c>
      <c r="K624" t="s">
        <v>19</v>
      </c>
      <c r="L624" t="s">
        <v>207</v>
      </c>
      <c r="M624" t="str">
        <f>CONCATENATE(E624,"-F-P-N")</f>
        <v>79750345-F-P-N</v>
      </c>
      <c r="N624" t="str">
        <f>$H$2</f>
        <v>F - 762 x 1016</v>
      </c>
      <c r="O624" t="str">
        <f>$C$3</f>
        <v>Photographic Paper</v>
      </c>
      <c r="P624" t="str">
        <f>$D$3</f>
        <v>None</v>
      </c>
      <c r="Q624">
        <f>$H$3</f>
        <v>1410</v>
      </c>
      <c r="R624">
        <f t="shared" ref="R624" si="1134">ROUND((944*$N$2),0)</f>
        <v>1001</v>
      </c>
      <c r="S624">
        <f t="shared" ref="S624" si="1135">ROUND((590*$N$2),0)</f>
        <v>625</v>
      </c>
      <c r="T624" t="s">
        <v>32</v>
      </c>
    </row>
    <row r="625" spans="1:20" x14ac:dyDescent="0.25">
      <c r="A625" t="s">
        <v>15</v>
      </c>
      <c r="B625" t="s">
        <v>208</v>
      </c>
      <c r="C625">
        <v>1</v>
      </c>
      <c r="D625" t="s">
        <v>107</v>
      </c>
      <c r="E625" s="1">
        <v>79750345</v>
      </c>
      <c r="H625" t="s">
        <v>16</v>
      </c>
      <c r="I625" t="s">
        <v>17</v>
      </c>
      <c r="J625" t="s">
        <v>18</v>
      </c>
      <c r="K625" t="s">
        <v>19</v>
      </c>
      <c r="L625" t="s">
        <v>207</v>
      </c>
      <c r="M625" t="str">
        <f>CONCATENATE(E625,"-F-C-N")</f>
        <v>79750345-F-C-N</v>
      </c>
      <c r="N625" t="str">
        <f>$H$2</f>
        <v>F - 762 x 1016</v>
      </c>
      <c r="O625" t="str">
        <f>$C$15</f>
        <v>Canvas</v>
      </c>
      <c r="P625" t="str">
        <f>$D$15</f>
        <v>None</v>
      </c>
      <c r="Q625">
        <f>$H$15</f>
        <v>1865.6000000000001</v>
      </c>
      <c r="R625">
        <f t="shared" ref="R625" si="1136">ROUND((1200*$N$2),0)</f>
        <v>1272</v>
      </c>
      <c r="S625">
        <f t="shared" ref="S625" si="1137">ROUND((800*$N$2),0)</f>
        <v>848</v>
      </c>
      <c r="T625" t="s">
        <v>32</v>
      </c>
    </row>
    <row r="626" spans="1:20" x14ac:dyDescent="0.25">
      <c r="A626" t="s">
        <v>15</v>
      </c>
      <c r="B626" t="s">
        <v>208</v>
      </c>
      <c r="C626">
        <v>1</v>
      </c>
      <c r="D626" t="s">
        <v>107</v>
      </c>
      <c r="E626" s="1">
        <v>79750345</v>
      </c>
      <c r="H626" t="s">
        <v>16</v>
      </c>
      <c r="I626" t="s">
        <v>17</v>
      </c>
      <c r="J626" t="s">
        <v>18</v>
      </c>
      <c r="K626" t="s">
        <v>19</v>
      </c>
      <c r="L626" t="s">
        <v>207</v>
      </c>
      <c r="M626" t="str">
        <f>CONCATENATE(E626,"-F-P-W")</f>
        <v>79750345-F-P-W</v>
      </c>
      <c r="N626" t="str">
        <f>$H$2</f>
        <v>F - 762 x 1016</v>
      </c>
      <c r="O626" t="str">
        <f>$C$3</f>
        <v>Photographic Paper</v>
      </c>
      <c r="P626" t="str">
        <f>$D$4</f>
        <v>White</v>
      </c>
      <c r="Q626">
        <f>$H$4</f>
        <v>2387</v>
      </c>
      <c r="R626">
        <f t="shared" ref="R626" si="1138">ROUND((1510*$N$2),0)</f>
        <v>1601</v>
      </c>
      <c r="S626">
        <f t="shared" ref="S626" si="1139">ROUND((1150*$N$2),0)</f>
        <v>1219</v>
      </c>
      <c r="T626" t="s">
        <v>32</v>
      </c>
    </row>
    <row r="627" spans="1:20" x14ac:dyDescent="0.25">
      <c r="A627" t="s">
        <v>15</v>
      </c>
      <c r="B627" t="s">
        <v>208</v>
      </c>
      <c r="C627">
        <v>1</v>
      </c>
      <c r="D627" t="s">
        <v>107</v>
      </c>
      <c r="E627" s="1">
        <v>79750345</v>
      </c>
      <c r="H627" t="s">
        <v>16</v>
      </c>
      <c r="I627" t="s">
        <v>17</v>
      </c>
      <c r="J627" t="s">
        <v>18</v>
      </c>
      <c r="K627" t="s">
        <v>19</v>
      </c>
      <c r="L627" t="s">
        <v>207</v>
      </c>
      <c r="M627" t="str">
        <f>CONCATENATE(E627,"-F-C-W")</f>
        <v>79750345-F-C-W</v>
      </c>
      <c r="N627" t="str">
        <f>$H$2</f>
        <v>F - 762 x 1016</v>
      </c>
      <c r="O627" t="str">
        <f>$C$15</f>
        <v>Canvas</v>
      </c>
      <c r="P627" t="str">
        <f>$D$16</f>
        <v xml:space="preserve">White </v>
      </c>
      <c r="Q627">
        <f>$H$16</f>
        <v>2565.2000000000003</v>
      </c>
      <c r="R627">
        <f t="shared" ref="R627" si="1140">ROUND((1760*$N$2),0)</f>
        <v>1866</v>
      </c>
      <c r="S627">
        <f t="shared" ref="S627" si="1141">ROUND((1100*$N$2),0)</f>
        <v>1166</v>
      </c>
      <c r="T627" t="s">
        <v>32</v>
      </c>
    </row>
    <row r="628" spans="1:20" x14ac:dyDescent="0.25">
      <c r="A628" t="s">
        <v>15</v>
      </c>
      <c r="B628" t="s">
        <v>208</v>
      </c>
      <c r="C628">
        <v>1</v>
      </c>
      <c r="D628" t="s">
        <v>107</v>
      </c>
      <c r="E628" s="1">
        <v>79750345</v>
      </c>
      <c r="H628" t="s">
        <v>16</v>
      </c>
      <c r="I628" t="s">
        <v>17</v>
      </c>
      <c r="J628" t="s">
        <v>18</v>
      </c>
      <c r="K628" t="s">
        <v>19</v>
      </c>
      <c r="L628" t="s">
        <v>207</v>
      </c>
      <c r="M628" t="str">
        <f>CONCATENATE(E628,"-G-P-N")</f>
        <v>79750345-G-P-N</v>
      </c>
      <c r="N628" t="str">
        <f>$I$2</f>
        <v>G - 1016 x 1525</v>
      </c>
      <c r="O628" t="str">
        <f>$C$3</f>
        <v>Photographic Paper</v>
      </c>
      <c r="P628" t="str">
        <f>$D$3</f>
        <v>None</v>
      </c>
      <c r="Q628">
        <f>$I$3</f>
        <v>1763</v>
      </c>
      <c r="R628">
        <f t="shared" ref="R628" si="1142">ROUND((1180*$N$2),0)</f>
        <v>1251</v>
      </c>
      <c r="S628">
        <f t="shared" ref="S628" si="1143">ROUND((735*$N$2),0)</f>
        <v>779</v>
      </c>
      <c r="T628" t="s">
        <v>32</v>
      </c>
    </row>
    <row r="629" spans="1:20" x14ac:dyDescent="0.25">
      <c r="A629" t="s">
        <v>15</v>
      </c>
      <c r="B629" t="s">
        <v>208</v>
      </c>
      <c r="C629">
        <v>1</v>
      </c>
      <c r="D629" t="s">
        <v>107</v>
      </c>
      <c r="E629" s="1">
        <v>79750345</v>
      </c>
      <c r="H629" t="s">
        <v>16</v>
      </c>
      <c r="I629" t="s">
        <v>17</v>
      </c>
      <c r="J629" t="s">
        <v>18</v>
      </c>
      <c r="K629" t="s">
        <v>19</v>
      </c>
      <c r="L629" t="s">
        <v>207</v>
      </c>
      <c r="M629" t="str">
        <f>CONCATENATE(E629,"-G-C-N")</f>
        <v>79750345-G-C-N</v>
      </c>
      <c r="N629" t="str">
        <f>$I$2</f>
        <v>G - 1016 x 1525</v>
      </c>
      <c r="O629" t="str">
        <f>$C$15</f>
        <v>Canvas</v>
      </c>
      <c r="P629" t="str">
        <f>$D$15</f>
        <v>None</v>
      </c>
      <c r="Q629">
        <f>$I$15</f>
        <v>1982.2</v>
      </c>
      <c r="R629">
        <f t="shared" ref="R629" si="1144">ROUND((1275*$N$2),0)</f>
        <v>1352</v>
      </c>
      <c r="S629">
        <f t="shared" ref="S629" si="1145">ROUND((850*$N$2),0)</f>
        <v>901</v>
      </c>
      <c r="T629" t="s">
        <v>32</v>
      </c>
    </row>
    <row r="630" spans="1:20" x14ac:dyDescent="0.25">
      <c r="A630" t="s">
        <v>15</v>
      </c>
      <c r="B630" t="s">
        <v>208</v>
      </c>
      <c r="C630">
        <v>1</v>
      </c>
      <c r="D630" t="s">
        <v>107</v>
      </c>
      <c r="E630" s="1">
        <v>79750345</v>
      </c>
      <c r="H630" t="s">
        <v>16</v>
      </c>
      <c r="I630" t="s">
        <v>17</v>
      </c>
      <c r="J630" t="s">
        <v>18</v>
      </c>
      <c r="K630" t="s">
        <v>19</v>
      </c>
      <c r="L630" t="s">
        <v>207</v>
      </c>
      <c r="M630" t="str">
        <f>CONCATENATE(E630,"-G-P-W")</f>
        <v>79750345-G-P-W</v>
      </c>
      <c r="N630" t="str">
        <f>$I$2</f>
        <v>G - 1016 x 1525</v>
      </c>
      <c r="O630" t="str">
        <f>$C$3</f>
        <v>Photographic Paper</v>
      </c>
      <c r="P630" t="str">
        <f>$D$4</f>
        <v>White</v>
      </c>
      <c r="Q630">
        <f>$I$4</f>
        <v>3200</v>
      </c>
      <c r="R630">
        <f t="shared" ref="R630:R631" si="1146">ROUND((2000*$N$2),0)</f>
        <v>2120</v>
      </c>
      <c r="S630">
        <f t="shared" ref="S630" si="1147">ROUND((1535*$N$2),0)</f>
        <v>1627</v>
      </c>
      <c r="T630" t="s">
        <v>32</v>
      </c>
    </row>
    <row r="631" spans="1:20" x14ac:dyDescent="0.25">
      <c r="A631" t="s">
        <v>15</v>
      </c>
      <c r="B631" t="s">
        <v>208</v>
      </c>
      <c r="C631">
        <v>1</v>
      </c>
      <c r="D631" t="s">
        <v>107</v>
      </c>
      <c r="E631" s="1">
        <v>79750345</v>
      </c>
      <c r="H631" t="s">
        <v>16</v>
      </c>
      <c r="I631" t="s">
        <v>17</v>
      </c>
      <c r="J631" t="s">
        <v>18</v>
      </c>
      <c r="K631" t="s">
        <v>19</v>
      </c>
      <c r="L631" t="s">
        <v>207</v>
      </c>
      <c r="M631" t="str">
        <f>CONCATENATE(E631,"-G-C-W")</f>
        <v>79750345-G-C-W</v>
      </c>
      <c r="N631" t="str">
        <f>$I$2</f>
        <v>G - 1016 x 1525</v>
      </c>
      <c r="O631" t="str">
        <f>$C$15</f>
        <v>Canvas</v>
      </c>
      <c r="P631" t="str">
        <f>$D$16</f>
        <v xml:space="preserve">White </v>
      </c>
      <c r="Q631">
        <f>$I$16</f>
        <v>2915</v>
      </c>
      <c r="R631">
        <f t="shared" si="1146"/>
        <v>2120</v>
      </c>
      <c r="S631">
        <f t="shared" ref="S631" si="1148">ROUND((1250*$N$2),0)</f>
        <v>1325</v>
      </c>
      <c r="T631" t="s">
        <v>32</v>
      </c>
    </row>
    <row r="632" spans="1:20" x14ac:dyDescent="0.25">
      <c r="A632" t="s">
        <v>15</v>
      </c>
      <c r="B632" t="s">
        <v>208</v>
      </c>
      <c r="C632">
        <v>1</v>
      </c>
      <c r="D632" t="s">
        <v>111</v>
      </c>
      <c r="E632" s="1" t="s">
        <v>112</v>
      </c>
      <c r="H632" t="s">
        <v>16</v>
      </c>
      <c r="I632" t="s">
        <v>17</v>
      </c>
      <c r="J632" t="s">
        <v>18</v>
      </c>
      <c r="K632" t="s">
        <v>19</v>
      </c>
      <c r="L632" t="s">
        <v>207</v>
      </c>
      <c r="M632" t="str">
        <f>CONCATENATE(E632,"-C-P-N")</f>
        <v>52433014_8-C-P-N</v>
      </c>
      <c r="N632" t="str">
        <f>$E$2</f>
        <v>C - 406 x 508</v>
      </c>
      <c r="O632" t="str">
        <f>$C$3</f>
        <v>Photographic Paper</v>
      </c>
      <c r="P632" t="str">
        <f>$D$3</f>
        <v>None</v>
      </c>
      <c r="Q632">
        <f>$E$3</f>
        <v>553</v>
      </c>
      <c r="R632">
        <f t="shared" ref="R632" si="1149">ROUND((360*$N$2),0)</f>
        <v>382</v>
      </c>
      <c r="S632">
        <f t="shared" ref="S632" si="1150">ROUND((230*$N$2),0)</f>
        <v>244</v>
      </c>
      <c r="T632" t="s">
        <v>32</v>
      </c>
    </row>
    <row r="633" spans="1:20" x14ac:dyDescent="0.25">
      <c r="A633" t="s">
        <v>15</v>
      </c>
      <c r="B633" t="s">
        <v>208</v>
      </c>
      <c r="C633">
        <v>1</v>
      </c>
      <c r="D633" t="s">
        <v>111</v>
      </c>
      <c r="E633" s="1" t="s">
        <v>112</v>
      </c>
      <c r="H633" t="s">
        <v>16</v>
      </c>
      <c r="I633" t="s">
        <v>17</v>
      </c>
      <c r="J633" t="s">
        <v>18</v>
      </c>
      <c r="K633" t="s">
        <v>19</v>
      </c>
      <c r="L633" t="s">
        <v>207</v>
      </c>
      <c r="M633" t="str">
        <f>CONCATENATE(E633,"-C-P-W")</f>
        <v>52433014_8-C-P-W</v>
      </c>
      <c r="N633" t="str">
        <f>$E$2</f>
        <v>C - 406 x 508</v>
      </c>
      <c r="O633" t="str">
        <f>$C$3</f>
        <v>Photographic Paper</v>
      </c>
      <c r="P633" t="str">
        <f>$D$4</f>
        <v>White</v>
      </c>
      <c r="Q633">
        <f>$E$4</f>
        <v>1052</v>
      </c>
      <c r="R633">
        <f t="shared" ref="R633" si="1151">ROUND((704*$N$2),0)</f>
        <v>746</v>
      </c>
      <c r="S633">
        <f t="shared" ref="S633" si="1152">ROUND((440*$N$2),0)</f>
        <v>466</v>
      </c>
      <c r="T633" t="s">
        <v>32</v>
      </c>
    </row>
    <row r="634" spans="1:20" x14ac:dyDescent="0.25">
      <c r="A634" t="s">
        <v>15</v>
      </c>
      <c r="B634" t="s">
        <v>208</v>
      </c>
      <c r="C634">
        <v>1</v>
      </c>
      <c r="D634" t="s">
        <v>111</v>
      </c>
      <c r="E634" s="1" t="s">
        <v>112</v>
      </c>
      <c r="H634" t="s">
        <v>16</v>
      </c>
      <c r="I634" t="s">
        <v>17</v>
      </c>
      <c r="J634" t="s">
        <v>18</v>
      </c>
      <c r="K634" t="s">
        <v>19</v>
      </c>
      <c r="L634" t="s">
        <v>207</v>
      </c>
      <c r="M634" t="str">
        <f>CONCATENATE(E634,"-D-P-N")</f>
        <v>52433014_8-D-P-N</v>
      </c>
      <c r="N634" t="str">
        <f>$F$2</f>
        <v>D - 508 x 610</v>
      </c>
      <c r="O634" t="str">
        <f>$C$3</f>
        <v>Photographic Paper</v>
      </c>
      <c r="P634" t="str">
        <f>$D$3</f>
        <v>None</v>
      </c>
      <c r="Q634">
        <f>$F$3</f>
        <v>646</v>
      </c>
      <c r="R634">
        <f t="shared" ref="R634" si="1153">ROUND((432*$N$2),0)</f>
        <v>458</v>
      </c>
      <c r="S634">
        <f t="shared" ref="S634" si="1154">ROUND((270*$N$2),0)</f>
        <v>286</v>
      </c>
      <c r="T634" t="s">
        <v>32</v>
      </c>
    </row>
    <row r="635" spans="1:20" x14ac:dyDescent="0.25">
      <c r="A635" t="s">
        <v>15</v>
      </c>
      <c r="B635" t="s">
        <v>208</v>
      </c>
      <c r="C635">
        <v>1</v>
      </c>
      <c r="D635" t="s">
        <v>111</v>
      </c>
      <c r="E635" s="1" t="s">
        <v>112</v>
      </c>
      <c r="H635" t="s">
        <v>16</v>
      </c>
      <c r="I635" t="s">
        <v>17</v>
      </c>
      <c r="J635" t="s">
        <v>18</v>
      </c>
      <c r="K635" t="s">
        <v>19</v>
      </c>
      <c r="L635" t="s">
        <v>207</v>
      </c>
      <c r="M635" t="str">
        <f>CONCATENATE(E635,"-D-P-W")</f>
        <v>52433014_8-D-P-W</v>
      </c>
      <c r="N635" t="str">
        <f>$F$2</f>
        <v>D - 508 x 610</v>
      </c>
      <c r="O635" t="str">
        <f>$C$3</f>
        <v>Photographic Paper</v>
      </c>
      <c r="P635" t="str">
        <f>$D$4</f>
        <v>White</v>
      </c>
      <c r="Q635">
        <f>$F$4</f>
        <v>1313</v>
      </c>
      <c r="R635">
        <f t="shared" ref="R635" si="1155">ROUND((880*$N$2),0)</f>
        <v>933</v>
      </c>
      <c r="S635">
        <f t="shared" ref="S635" si="1156">ROUND((560*$N$2),0)</f>
        <v>594</v>
      </c>
      <c r="T635" t="s">
        <v>32</v>
      </c>
    </row>
    <row r="636" spans="1:20" x14ac:dyDescent="0.25">
      <c r="A636" t="s">
        <v>15</v>
      </c>
      <c r="B636" t="s">
        <v>208</v>
      </c>
      <c r="C636">
        <v>1</v>
      </c>
      <c r="D636" t="s">
        <v>111</v>
      </c>
      <c r="E636" s="1" t="s">
        <v>112</v>
      </c>
      <c r="H636" t="s">
        <v>16</v>
      </c>
      <c r="I636" t="s">
        <v>17</v>
      </c>
      <c r="J636" t="s">
        <v>18</v>
      </c>
      <c r="K636" t="s">
        <v>19</v>
      </c>
      <c r="L636" t="s">
        <v>207</v>
      </c>
      <c r="M636" t="str">
        <f>CONCATENATE(E636,"-E-P-N")</f>
        <v>52433014_8-E-P-N</v>
      </c>
      <c r="N636" t="str">
        <f>$G$2</f>
        <v>E - 508 x 762</v>
      </c>
      <c r="O636" t="str">
        <f>$C$3</f>
        <v>Photographic Paper</v>
      </c>
      <c r="P636" t="str">
        <f>$D$3</f>
        <v>None</v>
      </c>
      <c r="Q636">
        <f>$G$3</f>
        <v>825</v>
      </c>
      <c r="R636">
        <f t="shared" ref="R636" si="1157">ROUND((552*$N$2),0)</f>
        <v>585</v>
      </c>
      <c r="S636">
        <f t="shared" ref="S636" si="1158">ROUND((345*$N$2),0)</f>
        <v>366</v>
      </c>
      <c r="T636" t="s">
        <v>32</v>
      </c>
    </row>
    <row r="637" spans="1:20" x14ac:dyDescent="0.25">
      <c r="A637" t="s">
        <v>15</v>
      </c>
      <c r="B637" t="s">
        <v>208</v>
      </c>
      <c r="C637">
        <v>1</v>
      </c>
      <c r="D637" t="s">
        <v>111</v>
      </c>
      <c r="E637" s="1" t="s">
        <v>112</v>
      </c>
      <c r="H637" t="s">
        <v>16</v>
      </c>
      <c r="I637" t="s">
        <v>17</v>
      </c>
      <c r="J637" t="s">
        <v>18</v>
      </c>
      <c r="K637" t="s">
        <v>19</v>
      </c>
      <c r="L637" t="s">
        <v>207</v>
      </c>
      <c r="M637" t="str">
        <f>CONCATENATE(E637,"-E-C-N")</f>
        <v>52433014_8-E-C-N</v>
      </c>
      <c r="N637" t="str">
        <f>$G$2</f>
        <v>E - 508 x 762</v>
      </c>
      <c r="O637" t="str">
        <f>$C$15</f>
        <v>Canvas</v>
      </c>
      <c r="P637" t="str">
        <f>$D$15</f>
        <v>None</v>
      </c>
      <c r="Q637">
        <f>$G$15</f>
        <v>1324</v>
      </c>
      <c r="R637">
        <f t="shared" ref="R637" si="1159">ROUND((832*$N$2),0)</f>
        <v>882</v>
      </c>
      <c r="S637">
        <f t="shared" ref="S637" si="1160">ROUND((550*$N$2),0)</f>
        <v>583</v>
      </c>
      <c r="T637" t="s">
        <v>32</v>
      </c>
    </row>
    <row r="638" spans="1:20" x14ac:dyDescent="0.25">
      <c r="A638" t="s">
        <v>15</v>
      </c>
      <c r="B638" t="s">
        <v>208</v>
      </c>
      <c r="C638">
        <v>1</v>
      </c>
      <c r="D638" t="s">
        <v>111</v>
      </c>
      <c r="E638" s="1" t="s">
        <v>112</v>
      </c>
      <c r="H638" t="s">
        <v>16</v>
      </c>
      <c r="I638" t="s">
        <v>17</v>
      </c>
      <c r="J638" t="s">
        <v>18</v>
      </c>
      <c r="K638" t="s">
        <v>19</v>
      </c>
      <c r="L638" t="s">
        <v>207</v>
      </c>
      <c r="M638" t="str">
        <f>CONCATENATE(E638,"-E-P-W")</f>
        <v>52433014_8-E-P-W</v>
      </c>
      <c r="N638" t="str">
        <f>$G$2</f>
        <v>E - 508 x 762</v>
      </c>
      <c r="O638" t="str">
        <f>$C$3</f>
        <v>Photographic Paper</v>
      </c>
      <c r="P638" t="str">
        <f>$D$4</f>
        <v>White</v>
      </c>
      <c r="Q638">
        <f>$G$4</f>
        <v>1660</v>
      </c>
      <c r="R638">
        <f t="shared" ref="R638" si="1161">ROUND((1112*$N$2),0)</f>
        <v>1179</v>
      </c>
      <c r="S638">
        <f t="shared" ref="S638" si="1162">ROUND((760*$N$2),0)</f>
        <v>806</v>
      </c>
      <c r="T638" t="s">
        <v>32</v>
      </c>
    </row>
    <row r="639" spans="1:20" x14ac:dyDescent="0.25">
      <c r="A639" t="s">
        <v>15</v>
      </c>
      <c r="B639" t="s">
        <v>208</v>
      </c>
      <c r="C639">
        <v>1</v>
      </c>
      <c r="D639" t="s">
        <v>111</v>
      </c>
      <c r="E639" s="1" t="s">
        <v>112</v>
      </c>
      <c r="H639" t="s">
        <v>16</v>
      </c>
      <c r="I639" t="s">
        <v>17</v>
      </c>
      <c r="J639" t="s">
        <v>18</v>
      </c>
      <c r="K639" t="s">
        <v>19</v>
      </c>
      <c r="L639" t="s">
        <v>207</v>
      </c>
      <c r="M639" t="str">
        <f>CONCATENATE(E639,"-E-C-W")</f>
        <v>52433014_8-E-C-W</v>
      </c>
      <c r="N639" t="str">
        <f>$G$2</f>
        <v>E - 508 x 762</v>
      </c>
      <c r="O639" t="str">
        <f>$C$15</f>
        <v>Canvas</v>
      </c>
      <c r="P639" t="str">
        <f>$D$16</f>
        <v xml:space="preserve">White </v>
      </c>
      <c r="Q639">
        <f>$G$16</f>
        <v>1964</v>
      </c>
      <c r="R639" s="2">
        <f t="shared" ref="R639" si="1163">ROUND((1320*$N$2),0)</f>
        <v>1399</v>
      </c>
      <c r="S639">
        <f t="shared" ref="S639" si="1164">ROUND((825*$N$2),0)</f>
        <v>875</v>
      </c>
      <c r="T639" t="s">
        <v>32</v>
      </c>
    </row>
    <row r="640" spans="1:20" x14ac:dyDescent="0.25">
      <c r="A640" t="s">
        <v>15</v>
      </c>
      <c r="B640" t="s">
        <v>208</v>
      </c>
      <c r="C640">
        <v>1</v>
      </c>
      <c r="D640" t="s">
        <v>111</v>
      </c>
      <c r="E640" s="1" t="s">
        <v>112</v>
      </c>
      <c r="H640" t="s">
        <v>16</v>
      </c>
      <c r="I640" t="s">
        <v>17</v>
      </c>
      <c r="J640" t="s">
        <v>18</v>
      </c>
      <c r="K640" t="s">
        <v>19</v>
      </c>
      <c r="L640" t="s">
        <v>207</v>
      </c>
      <c r="M640" t="str">
        <f>CONCATENATE(E640,"-F-P-N")</f>
        <v>52433014_8-F-P-N</v>
      </c>
      <c r="N640" t="str">
        <f>$H$2</f>
        <v>F - 762 x 1016</v>
      </c>
      <c r="O640" t="str">
        <f>$C$3</f>
        <v>Photographic Paper</v>
      </c>
      <c r="P640" t="str">
        <f>$D$3</f>
        <v>None</v>
      </c>
      <c r="Q640">
        <f>$H$3</f>
        <v>1410</v>
      </c>
      <c r="R640">
        <f t="shared" ref="R640" si="1165">ROUND((944*$N$2),0)</f>
        <v>1001</v>
      </c>
      <c r="S640">
        <f t="shared" ref="S640" si="1166">ROUND((590*$N$2),0)</f>
        <v>625</v>
      </c>
      <c r="T640" t="s">
        <v>32</v>
      </c>
    </row>
    <row r="641" spans="1:20" x14ac:dyDescent="0.25">
      <c r="A641" t="s">
        <v>15</v>
      </c>
      <c r="B641" t="s">
        <v>208</v>
      </c>
      <c r="C641">
        <v>1</v>
      </c>
      <c r="D641" t="s">
        <v>111</v>
      </c>
      <c r="E641" s="1" t="s">
        <v>112</v>
      </c>
      <c r="H641" t="s">
        <v>16</v>
      </c>
      <c r="I641" t="s">
        <v>17</v>
      </c>
      <c r="J641" t="s">
        <v>18</v>
      </c>
      <c r="K641" t="s">
        <v>19</v>
      </c>
      <c r="L641" t="s">
        <v>207</v>
      </c>
      <c r="M641" t="str">
        <f>CONCATENATE(E641,"-F-C-N")</f>
        <v>52433014_8-F-C-N</v>
      </c>
      <c r="N641" t="str">
        <f>$H$2</f>
        <v>F - 762 x 1016</v>
      </c>
      <c r="O641" t="str">
        <f>$C$15</f>
        <v>Canvas</v>
      </c>
      <c r="P641" t="str">
        <f>$D$15</f>
        <v>None</v>
      </c>
      <c r="Q641">
        <f>$H$15</f>
        <v>1865.6000000000001</v>
      </c>
      <c r="R641">
        <f t="shared" ref="R641" si="1167">ROUND((1200*$N$2),0)</f>
        <v>1272</v>
      </c>
      <c r="S641">
        <f t="shared" ref="S641" si="1168">ROUND((800*$N$2),0)</f>
        <v>848</v>
      </c>
      <c r="T641" t="s">
        <v>32</v>
      </c>
    </row>
    <row r="642" spans="1:20" x14ac:dyDescent="0.25">
      <c r="A642" t="s">
        <v>15</v>
      </c>
      <c r="B642" t="s">
        <v>208</v>
      </c>
      <c r="C642">
        <v>1</v>
      </c>
      <c r="D642" t="s">
        <v>111</v>
      </c>
      <c r="E642" s="1" t="s">
        <v>112</v>
      </c>
      <c r="H642" t="s">
        <v>16</v>
      </c>
      <c r="I642" t="s">
        <v>17</v>
      </c>
      <c r="J642" t="s">
        <v>18</v>
      </c>
      <c r="K642" t="s">
        <v>19</v>
      </c>
      <c r="L642" t="s">
        <v>207</v>
      </c>
      <c r="M642" t="str">
        <f>CONCATENATE(E642,"-F-P-W")</f>
        <v>52433014_8-F-P-W</v>
      </c>
      <c r="N642" t="str">
        <f>$H$2</f>
        <v>F - 762 x 1016</v>
      </c>
      <c r="O642" t="str">
        <f>$C$3</f>
        <v>Photographic Paper</v>
      </c>
      <c r="P642" t="str">
        <f>$D$4</f>
        <v>White</v>
      </c>
      <c r="Q642">
        <f>$H$4</f>
        <v>2387</v>
      </c>
      <c r="R642">
        <f t="shared" ref="R642" si="1169">ROUND((1510*$N$2),0)</f>
        <v>1601</v>
      </c>
      <c r="S642">
        <f t="shared" ref="S642" si="1170">ROUND((1150*$N$2),0)</f>
        <v>1219</v>
      </c>
      <c r="T642" t="s">
        <v>32</v>
      </c>
    </row>
    <row r="643" spans="1:20" x14ac:dyDescent="0.25">
      <c r="A643" t="s">
        <v>15</v>
      </c>
      <c r="B643" t="s">
        <v>208</v>
      </c>
      <c r="C643">
        <v>1</v>
      </c>
      <c r="D643" t="s">
        <v>111</v>
      </c>
      <c r="E643" s="1" t="s">
        <v>112</v>
      </c>
      <c r="H643" t="s">
        <v>16</v>
      </c>
      <c r="I643" t="s">
        <v>17</v>
      </c>
      <c r="J643" t="s">
        <v>18</v>
      </c>
      <c r="K643" t="s">
        <v>19</v>
      </c>
      <c r="L643" t="s">
        <v>207</v>
      </c>
      <c r="M643" t="str">
        <f>CONCATENATE(E643,"-F-C-W")</f>
        <v>52433014_8-F-C-W</v>
      </c>
      <c r="N643" t="str">
        <f>$H$2</f>
        <v>F - 762 x 1016</v>
      </c>
      <c r="O643" t="str">
        <f>$C$15</f>
        <v>Canvas</v>
      </c>
      <c r="P643" t="str">
        <f>$D$16</f>
        <v xml:space="preserve">White </v>
      </c>
      <c r="Q643">
        <f>$H$16</f>
        <v>2565.2000000000003</v>
      </c>
      <c r="R643">
        <f t="shared" ref="R643" si="1171">ROUND((1760*$N$2),0)</f>
        <v>1866</v>
      </c>
      <c r="S643">
        <f t="shared" ref="S643" si="1172">ROUND((1100*$N$2),0)</f>
        <v>1166</v>
      </c>
      <c r="T643" t="s">
        <v>32</v>
      </c>
    </row>
    <row r="644" spans="1:20" x14ac:dyDescent="0.25">
      <c r="A644" t="s">
        <v>15</v>
      </c>
      <c r="B644" t="s">
        <v>208</v>
      </c>
      <c r="C644">
        <v>1</v>
      </c>
      <c r="D644" t="s">
        <v>111</v>
      </c>
      <c r="E644" s="1" t="s">
        <v>112</v>
      </c>
      <c r="H644" t="s">
        <v>16</v>
      </c>
      <c r="I644" t="s">
        <v>17</v>
      </c>
      <c r="J644" t="s">
        <v>18</v>
      </c>
      <c r="K644" t="s">
        <v>19</v>
      </c>
      <c r="L644" t="s">
        <v>207</v>
      </c>
      <c r="M644" t="str">
        <f>CONCATENATE(E644,"-G-P-N")</f>
        <v>52433014_8-G-P-N</v>
      </c>
      <c r="N644" t="str">
        <f>$I$2</f>
        <v>G - 1016 x 1525</v>
      </c>
      <c r="O644" t="str">
        <f>$C$3</f>
        <v>Photographic Paper</v>
      </c>
      <c r="P644" t="str">
        <f>$D$3</f>
        <v>None</v>
      </c>
      <c r="Q644">
        <f>$I$3</f>
        <v>1763</v>
      </c>
      <c r="R644">
        <f t="shared" ref="R644" si="1173">ROUND((1180*$N$2),0)</f>
        <v>1251</v>
      </c>
      <c r="S644">
        <f t="shared" ref="S644" si="1174">ROUND((735*$N$2),0)</f>
        <v>779</v>
      </c>
      <c r="T644" t="s">
        <v>32</v>
      </c>
    </row>
    <row r="645" spans="1:20" x14ac:dyDescent="0.25">
      <c r="A645" t="s">
        <v>15</v>
      </c>
      <c r="B645" t="s">
        <v>208</v>
      </c>
      <c r="C645">
        <v>1</v>
      </c>
      <c r="D645" t="s">
        <v>111</v>
      </c>
      <c r="E645" s="1" t="s">
        <v>112</v>
      </c>
      <c r="H645" t="s">
        <v>16</v>
      </c>
      <c r="I645" t="s">
        <v>17</v>
      </c>
      <c r="J645" t="s">
        <v>18</v>
      </c>
      <c r="K645" t="s">
        <v>19</v>
      </c>
      <c r="L645" t="s">
        <v>207</v>
      </c>
      <c r="M645" t="str">
        <f>CONCATENATE(E645,"-G-C-N")</f>
        <v>52433014_8-G-C-N</v>
      </c>
      <c r="N645" t="str">
        <f>$I$2</f>
        <v>G - 1016 x 1525</v>
      </c>
      <c r="O645" t="str">
        <f>$C$15</f>
        <v>Canvas</v>
      </c>
      <c r="P645" t="str">
        <f>$D$15</f>
        <v>None</v>
      </c>
      <c r="Q645">
        <f>$I$15</f>
        <v>1982.2</v>
      </c>
      <c r="R645">
        <f t="shared" ref="R645" si="1175">ROUND((1275*$N$2),0)</f>
        <v>1352</v>
      </c>
      <c r="S645">
        <f t="shared" ref="S645" si="1176">ROUND((850*$N$2),0)</f>
        <v>901</v>
      </c>
      <c r="T645" t="s">
        <v>32</v>
      </c>
    </row>
    <row r="646" spans="1:20" x14ac:dyDescent="0.25">
      <c r="A646" t="s">
        <v>15</v>
      </c>
      <c r="B646" t="s">
        <v>208</v>
      </c>
      <c r="C646">
        <v>1</v>
      </c>
      <c r="D646" t="s">
        <v>111</v>
      </c>
      <c r="E646" s="1" t="s">
        <v>112</v>
      </c>
      <c r="H646" t="s">
        <v>16</v>
      </c>
      <c r="I646" t="s">
        <v>17</v>
      </c>
      <c r="J646" t="s">
        <v>18</v>
      </c>
      <c r="K646" t="s">
        <v>19</v>
      </c>
      <c r="L646" t="s">
        <v>207</v>
      </c>
      <c r="M646" t="str">
        <f>CONCATENATE(E646,"-G-P-W")</f>
        <v>52433014_8-G-P-W</v>
      </c>
      <c r="N646" t="str">
        <f>$I$2</f>
        <v>G - 1016 x 1525</v>
      </c>
      <c r="O646" t="str">
        <f>$C$3</f>
        <v>Photographic Paper</v>
      </c>
      <c r="P646" t="str">
        <f>$D$4</f>
        <v>White</v>
      </c>
      <c r="Q646">
        <f>$I$4</f>
        <v>3200</v>
      </c>
      <c r="R646">
        <f t="shared" ref="R646:R647" si="1177">ROUND((2000*$N$2),0)</f>
        <v>2120</v>
      </c>
      <c r="S646">
        <f t="shared" ref="S646" si="1178">ROUND((1535*$N$2),0)</f>
        <v>1627</v>
      </c>
      <c r="T646" t="s">
        <v>32</v>
      </c>
    </row>
    <row r="647" spans="1:20" x14ac:dyDescent="0.25">
      <c r="A647" t="s">
        <v>15</v>
      </c>
      <c r="B647" t="s">
        <v>208</v>
      </c>
      <c r="C647">
        <v>1</v>
      </c>
      <c r="D647" t="s">
        <v>111</v>
      </c>
      <c r="E647" s="1" t="s">
        <v>112</v>
      </c>
      <c r="H647" t="s">
        <v>16</v>
      </c>
      <c r="I647" t="s">
        <v>17</v>
      </c>
      <c r="J647" t="s">
        <v>18</v>
      </c>
      <c r="K647" t="s">
        <v>19</v>
      </c>
      <c r="L647" t="s">
        <v>207</v>
      </c>
      <c r="M647" t="str">
        <f>CONCATENATE(E647,"-G-C-W")</f>
        <v>52433014_8-G-C-W</v>
      </c>
      <c r="N647" t="str">
        <f>$I$2</f>
        <v>G - 1016 x 1525</v>
      </c>
      <c r="O647" t="str">
        <f>$C$15</f>
        <v>Canvas</v>
      </c>
      <c r="P647" t="str">
        <f>$D$16</f>
        <v xml:space="preserve">White </v>
      </c>
      <c r="Q647">
        <f>$I$16</f>
        <v>2915</v>
      </c>
      <c r="R647">
        <f t="shared" si="1177"/>
        <v>2120</v>
      </c>
      <c r="S647">
        <f t="shared" ref="S647" si="1179">ROUND((1250*$N$2),0)</f>
        <v>1325</v>
      </c>
      <c r="T647" t="s">
        <v>32</v>
      </c>
    </row>
    <row r="648" spans="1:20" x14ac:dyDescent="0.25">
      <c r="A648" t="s">
        <v>15</v>
      </c>
      <c r="B648" t="s">
        <v>208</v>
      </c>
      <c r="C648">
        <v>1</v>
      </c>
      <c r="D648" t="s">
        <v>114</v>
      </c>
      <c r="E648" s="1" t="s">
        <v>113</v>
      </c>
      <c r="H648" t="s">
        <v>16</v>
      </c>
      <c r="I648" t="s">
        <v>17</v>
      </c>
      <c r="J648" t="s">
        <v>18</v>
      </c>
      <c r="K648" t="s">
        <v>19</v>
      </c>
      <c r="L648" t="s">
        <v>207</v>
      </c>
      <c r="M648" t="str">
        <f>CONCATENATE(E648,"-C-P-N")</f>
        <v>605352637[1]-C-P-N</v>
      </c>
      <c r="N648" t="str">
        <f>$E$2</f>
        <v>C - 406 x 508</v>
      </c>
      <c r="O648" t="str">
        <f>$C$3</f>
        <v>Photographic Paper</v>
      </c>
      <c r="P648" t="str">
        <f>$D$3</f>
        <v>None</v>
      </c>
      <c r="Q648">
        <f>$E$3</f>
        <v>553</v>
      </c>
      <c r="R648">
        <f t="shared" ref="R648" si="1180">ROUND((360*$N$2),0)</f>
        <v>382</v>
      </c>
      <c r="S648">
        <f t="shared" ref="S648" si="1181">ROUND((230*$N$2),0)</f>
        <v>244</v>
      </c>
      <c r="T648" t="s">
        <v>32</v>
      </c>
    </row>
    <row r="649" spans="1:20" x14ac:dyDescent="0.25">
      <c r="A649" t="s">
        <v>15</v>
      </c>
      <c r="B649" t="s">
        <v>208</v>
      </c>
      <c r="C649">
        <v>1</v>
      </c>
      <c r="D649" t="s">
        <v>114</v>
      </c>
      <c r="E649" s="1" t="s">
        <v>113</v>
      </c>
      <c r="H649" t="s">
        <v>16</v>
      </c>
      <c r="I649" t="s">
        <v>17</v>
      </c>
      <c r="J649" t="s">
        <v>18</v>
      </c>
      <c r="K649" t="s">
        <v>19</v>
      </c>
      <c r="L649" t="s">
        <v>207</v>
      </c>
      <c r="M649" t="str">
        <f>CONCATENATE(E649,"-C-P-W")</f>
        <v>605352637[1]-C-P-W</v>
      </c>
      <c r="N649" t="str">
        <f>$E$2</f>
        <v>C - 406 x 508</v>
      </c>
      <c r="O649" t="str">
        <f>$C$3</f>
        <v>Photographic Paper</v>
      </c>
      <c r="P649" t="str">
        <f>$D$4</f>
        <v>White</v>
      </c>
      <c r="Q649">
        <f>$E$4</f>
        <v>1052</v>
      </c>
      <c r="R649">
        <f t="shared" ref="R649" si="1182">ROUND((704*$N$2),0)</f>
        <v>746</v>
      </c>
      <c r="S649">
        <f t="shared" ref="S649" si="1183">ROUND((440*$N$2),0)</f>
        <v>466</v>
      </c>
      <c r="T649" t="s">
        <v>32</v>
      </c>
    </row>
    <row r="650" spans="1:20" x14ac:dyDescent="0.25">
      <c r="A650" t="s">
        <v>15</v>
      </c>
      <c r="B650" t="s">
        <v>208</v>
      </c>
      <c r="C650">
        <v>1</v>
      </c>
      <c r="D650" t="s">
        <v>114</v>
      </c>
      <c r="E650" s="1" t="s">
        <v>113</v>
      </c>
      <c r="H650" t="s">
        <v>16</v>
      </c>
      <c r="I650" t="s">
        <v>17</v>
      </c>
      <c r="J650" t="s">
        <v>18</v>
      </c>
      <c r="K650" t="s">
        <v>19</v>
      </c>
      <c r="L650" t="s">
        <v>207</v>
      </c>
      <c r="M650" t="str">
        <f>CONCATENATE(E650,"-D-P-N")</f>
        <v>605352637[1]-D-P-N</v>
      </c>
      <c r="N650" t="str">
        <f>$F$2</f>
        <v>D - 508 x 610</v>
      </c>
      <c r="O650" t="str">
        <f>$C$3</f>
        <v>Photographic Paper</v>
      </c>
      <c r="P650" t="str">
        <f>$D$3</f>
        <v>None</v>
      </c>
      <c r="Q650">
        <f>$F$3</f>
        <v>646</v>
      </c>
      <c r="R650">
        <f t="shared" ref="R650" si="1184">ROUND((432*$N$2),0)</f>
        <v>458</v>
      </c>
      <c r="S650">
        <f t="shared" ref="S650" si="1185">ROUND((270*$N$2),0)</f>
        <v>286</v>
      </c>
      <c r="T650" t="s">
        <v>32</v>
      </c>
    </row>
    <row r="651" spans="1:20" x14ac:dyDescent="0.25">
      <c r="A651" t="s">
        <v>15</v>
      </c>
      <c r="B651" t="s">
        <v>208</v>
      </c>
      <c r="C651">
        <v>1</v>
      </c>
      <c r="D651" t="s">
        <v>114</v>
      </c>
      <c r="E651" s="1" t="s">
        <v>113</v>
      </c>
      <c r="H651" t="s">
        <v>16</v>
      </c>
      <c r="I651" t="s">
        <v>17</v>
      </c>
      <c r="J651" t="s">
        <v>18</v>
      </c>
      <c r="K651" t="s">
        <v>19</v>
      </c>
      <c r="L651" t="s">
        <v>207</v>
      </c>
      <c r="M651" t="str">
        <f>CONCATENATE(E651,"-D-P-W")</f>
        <v>605352637[1]-D-P-W</v>
      </c>
      <c r="N651" t="str">
        <f>$F$2</f>
        <v>D - 508 x 610</v>
      </c>
      <c r="O651" t="str">
        <f>$C$3</f>
        <v>Photographic Paper</v>
      </c>
      <c r="P651" t="str">
        <f>$D$4</f>
        <v>White</v>
      </c>
      <c r="Q651">
        <f>$F$4</f>
        <v>1313</v>
      </c>
      <c r="R651">
        <f t="shared" ref="R651" si="1186">ROUND((880*$N$2),0)</f>
        <v>933</v>
      </c>
      <c r="S651">
        <f t="shared" ref="S651" si="1187">ROUND((560*$N$2),0)</f>
        <v>594</v>
      </c>
      <c r="T651" t="s">
        <v>32</v>
      </c>
    </row>
    <row r="652" spans="1:20" x14ac:dyDescent="0.25">
      <c r="A652" t="s">
        <v>15</v>
      </c>
      <c r="B652" t="s">
        <v>208</v>
      </c>
      <c r="C652">
        <v>1</v>
      </c>
      <c r="D652" t="s">
        <v>114</v>
      </c>
      <c r="E652" s="1" t="s">
        <v>113</v>
      </c>
      <c r="H652" t="s">
        <v>16</v>
      </c>
      <c r="I652" t="s">
        <v>17</v>
      </c>
      <c r="J652" t="s">
        <v>18</v>
      </c>
      <c r="K652" t="s">
        <v>19</v>
      </c>
      <c r="L652" t="s">
        <v>207</v>
      </c>
      <c r="M652" t="str">
        <f>CONCATENATE(E652,"-E-P-N")</f>
        <v>605352637[1]-E-P-N</v>
      </c>
      <c r="N652" t="str">
        <f>$G$2</f>
        <v>E - 508 x 762</v>
      </c>
      <c r="O652" t="str">
        <f>$C$3</f>
        <v>Photographic Paper</v>
      </c>
      <c r="P652" t="str">
        <f>$D$3</f>
        <v>None</v>
      </c>
      <c r="Q652">
        <f>$G$3</f>
        <v>825</v>
      </c>
      <c r="R652">
        <f t="shared" ref="R652" si="1188">ROUND((552*$N$2),0)</f>
        <v>585</v>
      </c>
      <c r="S652">
        <f t="shared" ref="S652" si="1189">ROUND((345*$N$2),0)</f>
        <v>366</v>
      </c>
      <c r="T652" t="s">
        <v>32</v>
      </c>
    </row>
    <row r="653" spans="1:20" x14ac:dyDescent="0.25">
      <c r="A653" t="s">
        <v>15</v>
      </c>
      <c r="B653" t="s">
        <v>208</v>
      </c>
      <c r="C653">
        <v>1</v>
      </c>
      <c r="D653" t="s">
        <v>114</v>
      </c>
      <c r="E653" s="1" t="s">
        <v>113</v>
      </c>
      <c r="H653" t="s">
        <v>16</v>
      </c>
      <c r="I653" t="s">
        <v>17</v>
      </c>
      <c r="J653" t="s">
        <v>18</v>
      </c>
      <c r="K653" t="s">
        <v>19</v>
      </c>
      <c r="L653" t="s">
        <v>207</v>
      </c>
      <c r="M653" t="str">
        <f>CONCATENATE(E653,"-E-C-N")</f>
        <v>605352637[1]-E-C-N</v>
      </c>
      <c r="N653" t="str">
        <f>$G$2</f>
        <v>E - 508 x 762</v>
      </c>
      <c r="O653" t="str">
        <f>$C$15</f>
        <v>Canvas</v>
      </c>
      <c r="P653" t="str">
        <f>$D$15</f>
        <v>None</v>
      </c>
      <c r="Q653">
        <f>$G$15</f>
        <v>1324</v>
      </c>
      <c r="R653">
        <f t="shared" ref="R653" si="1190">ROUND((832*$N$2),0)</f>
        <v>882</v>
      </c>
      <c r="S653">
        <f t="shared" ref="S653" si="1191">ROUND((550*$N$2),0)</f>
        <v>583</v>
      </c>
      <c r="T653" t="s">
        <v>32</v>
      </c>
    </row>
    <row r="654" spans="1:20" x14ac:dyDescent="0.25">
      <c r="A654" t="s">
        <v>15</v>
      </c>
      <c r="B654" t="s">
        <v>208</v>
      </c>
      <c r="C654">
        <v>1</v>
      </c>
      <c r="D654" t="s">
        <v>114</v>
      </c>
      <c r="E654" s="1" t="s">
        <v>113</v>
      </c>
      <c r="H654" t="s">
        <v>16</v>
      </c>
      <c r="I654" t="s">
        <v>17</v>
      </c>
      <c r="J654" t="s">
        <v>18</v>
      </c>
      <c r="K654" t="s">
        <v>19</v>
      </c>
      <c r="L654" t="s">
        <v>207</v>
      </c>
      <c r="M654" t="str">
        <f>CONCATENATE(E654,"-E-P-W")</f>
        <v>605352637[1]-E-P-W</v>
      </c>
      <c r="N654" t="str">
        <f>$G$2</f>
        <v>E - 508 x 762</v>
      </c>
      <c r="O654" t="str">
        <f>$C$3</f>
        <v>Photographic Paper</v>
      </c>
      <c r="P654" t="str">
        <f>$D$4</f>
        <v>White</v>
      </c>
      <c r="Q654">
        <f>$G$4</f>
        <v>1660</v>
      </c>
      <c r="R654">
        <f t="shared" ref="R654" si="1192">ROUND((1112*$N$2),0)</f>
        <v>1179</v>
      </c>
      <c r="S654">
        <f t="shared" ref="S654" si="1193">ROUND((760*$N$2),0)</f>
        <v>806</v>
      </c>
      <c r="T654" t="s">
        <v>32</v>
      </c>
    </row>
    <row r="655" spans="1:20" x14ac:dyDescent="0.25">
      <c r="A655" t="s">
        <v>15</v>
      </c>
      <c r="B655" t="s">
        <v>208</v>
      </c>
      <c r="C655">
        <v>1</v>
      </c>
      <c r="D655" t="s">
        <v>114</v>
      </c>
      <c r="E655" s="1" t="s">
        <v>113</v>
      </c>
      <c r="H655" t="s">
        <v>16</v>
      </c>
      <c r="I655" t="s">
        <v>17</v>
      </c>
      <c r="J655" t="s">
        <v>18</v>
      </c>
      <c r="K655" t="s">
        <v>19</v>
      </c>
      <c r="L655" t="s">
        <v>207</v>
      </c>
      <c r="M655" t="str">
        <f>CONCATENATE(E655,"-E-C-W")</f>
        <v>605352637[1]-E-C-W</v>
      </c>
      <c r="N655" t="str">
        <f>$G$2</f>
        <v>E - 508 x 762</v>
      </c>
      <c r="O655" t="str">
        <f>$C$15</f>
        <v>Canvas</v>
      </c>
      <c r="P655" t="str">
        <f>$D$16</f>
        <v xml:space="preserve">White </v>
      </c>
      <c r="Q655">
        <f>$G$16</f>
        <v>1964</v>
      </c>
      <c r="R655" s="2">
        <f t="shared" ref="R655" si="1194">ROUND((1320*$N$2),0)</f>
        <v>1399</v>
      </c>
      <c r="S655">
        <f t="shared" ref="S655" si="1195">ROUND((825*$N$2),0)</f>
        <v>875</v>
      </c>
      <c r="T655" t="s">
        <v>32</v>
      </c>
    </row>
    <row r="656" spans="1:20" x14ac:dyDescent="0.25">
      <c r="A656" t="s">
        <v>15</v>
      </c>
      <c r="B656" t="s">
        <v>208</v>
      </c>
      <c r="C656">
        <v>1</v>
      </c>
      <c r="D656" t="s">
        <v>114</v>
      </c>
      <c r="E656" s="1" t="s">
        <v>113</v>
      </c>
      <c r="H656" t="s">
        <v>16</v>
      </c>
      <c r="I656" t="s">
        <v>17</v>
      </c>
      <c r="J656" t="s">
        <v>18</v>
      </c>
      <c r="K656" t="s">
        <v>19</v>
      </c>
      <c r="L656" t="s">
        <v>207</v>
      </c>
      <c r="M656" t="str">
        <f>CONCATENATE(E656,"-F-P-N")</f>
        <v>605352637[1]-F-P-N</v>
      </c>
      <c r="N656" t="str">
        <f>$H$2</f>
        <v>F - 762 x 1016</v>
      </c>
      <c r="O656" t="str">
        <f>$C$3</f>
        <v>Photographic Paper</v>
      </c>
      <c r="P656" t="str">
        <f>$D$3</f>
        <v>None</v>
      </c>
      <c r="Q656">
        <f>$H$3</f>
        <v>1410</v>
      </c>
      <c r="R656">
        <f t="shared" ref="R656" si="1196">ROUND((944*$N$2),0)</f>
        <v>1001</v>
      </c>
      <c r="S656">
        <f t="shared" ref="S656" si="1197">ROUND((590*$N$2),0)</f>
        <v>625</v>
      </c>
      <c r="T656" t="s">
        <v>32</v>
      </c>
    </row>
    <row r="657" spans="1:20" x14ac:dyDescent="0.25">
      <c r="A657" t="s">
        <v>15</v>
      </c>
      <c r="B657" t="s">
        <v>208</v>
      </c>
      <c r="C657">
        <v>1</v>
      </c>
      <c r="D657" t="s">
        <v>114</v>
      </c>
      <c r="E657" s="1" t="s">
        <v>113</v>
      </c>
      <c r="H657" t="s">
        <v>16</v>
      </c>
      <c r="I657" t="s">
        <v>17</v>
      </c>
      <c r="J657" t="s">
        <v>18</v>
      </c>
      <c r="K657" t="s">
        <v>19</v>
      </c>
      <c r="L657" t="s">
        <v>207</v>
      </c>
      <c r="M657" t="str">
        <f>CONCATENATE(E657,"-F-C-N")</f>
        <v>605352637[1]-F-C-N</v>
      </c>
      <c r="N657" t="str">
        <f>$H$2</f>
        <v>F - 762 x 1016</v>
      </c>
      <c r="O657" t="str">
        <f>$C$15</f>
        <v>Canvas</v>
      </c>
      <c r="P657" t="str">
        <f>$D$15</f>
        <v>None</v>
      </c>
      <c r="Q657">
        <f>$H$15</f>
        <v>1865.6000000000001</v>
      </c>
      <c r="R657">
        <f t="shared" ref="R657" si="1198">ROUND((1200*$N$2),0)</f>
        <v>1272</v>
      </c>
      <c r="S657">
        <f t="shared" ref="S657" si="1199">ROUND((800*$N$2),0)</f>
        <v>848</v>
      </c>
      <c r="T657" t="s">
        <v>32</v>
      </c>
    </row>
    <row r="658" spans="1:20" x14ac:dyDescent="0.25">
      <c r="A658" t="s">
        <v>15</v>
      </c>
      <c r="B658" t="s">
        <v>208</v>
      </c>
      <c r="C658">
        <v>1</v>
      </c>
      <c r="D658" t="s">
        <v>114</v>
      </c>
      <c r="E658" s="1" t="s">
        <v>113</v>
      </c>
      <c r="H658" t="s">
        <v>16</v>
      </c>
      <c r="I658" t="s">
        <v>17</v>
      </c>
      <c r="J658" t="s">
        <v>18</v>
      </c>
      <c r="K658" t="s">
        <v>19</v>
      </c>
      <c r="L658" t="s">
        <v>207</v>
      </c>
      <c r="M658" t="str">
        <f>CONCATENATE(E658,"-F-P-W")</f>
        <v>605352637[1]-F-P-W</v>
      </c>
      <c r="N658" t="str">
        <f>$H$2</f>
        <v>F - 762 x 1016</v>
      </c>
      <c r="O658" t="str">
        <f>$C$3</f>
        <v>Photographic Paper</v>
      </c>
      <c r="P658" t="str">
        <f>$D$4</f>
        <v>White</v>
      </c>
      <c r="Q658">
        <f>$H$4</f>
        <v>2387</v>
      </c>
      <c r="R658">
        <f t="shared" ref="R658" si="1200">ROUND((1510*$N$2),0)</f>
        <v>1601</v>
      </c>
      <c r="S658">
        <f t="shared" ref="S658" si="1201">ROUND((1150*$N$2),0)</f>
        <v>1219</v>
      </c>
      <c r="T658" t="s">
        <v>32</v>
      </c>
    </row>
    <row r="659" spans="1:20" x14ac:dyDescent="0.25">
      <c r="A659" t="s">
        <v>15</v>
      </c>
      <c r="B659" t="s">
        <v>208</v>
      </c>
      <c r="C659">
        <v>1</v>
      </c>
      <c r="D659" t="s">
        <v>114</v>
      </c>
      <c r="E659" s="1" t="s">
        <v>113</v>
      </c>
      <c r="H659" t="s">
        <v>16</v>
      </c>
      <c r="I659" t="s">
        <v>17</v>
      </c>
      <c r="J659" t="s">
        <v>18</v>
      </c>
      <c r="K659" t="s">
        <v>19</v>
      </c>
      <c r="L659" t="s">
        <v>207</v>
      </c>
      <c r="M659" t="str">
        <f>CONCATENATE(E659,"-F-C-W")</f>
        <v>605352637[1]-F-C-W</v>
      </c>
      <c r="N659" t="str">
        <f>$H$2</f>
        <v>F - 762 x 1016</v>
      </c>
      <c r="O659" t="str">
        <f>$C$15</f>
        <v>Canvas</v>
      </c>
      <c r="P659" t="str">
        <f>$D$16</f>
        <v xml:space="preserve">White </v>
      </c>
      <c r="Q659">
        <f>$H$16</f>
        <v>2565.2000000000003</v>
      </c>
      <c r="R659">
        <f t="shared" ref="R659" si="1202">ROUND((1760*$N$2),0)</f>
        <v>1866</v>
      </c>
      <c r="S659">
        <f t="shared" ref="S659" si="1203">ROUND((1100*$N$2),0)</f>
        <v>1166</v>
      </c>
      <c r="T659" t="s">
        <v>32</v>
      </c>
    </row>
    <row r="660" spans="1:20" x14ac:dyDescent="0.25">
      <c r="A660" t="s">
        <v>15</v>
      </c>
      <c r="B660" t="s">
        <v>208</v>
      </c>
      <c r="C660">
        <v>1</v>
      </c>
      <c r="D660" t="s">
        <v>114</v>
      </c>
      <c r="E660" s="1" t="s">
        <v>113</v>
      </c>
      <c r="H660" t="s">
        <v>16</v>
      </c>
      <c r="I660" t="s">
        <v>17</v>
      </c>
      <c r="J660" t="s">
        <v>18</v>
      </c>
      <c r="K660" t="s">
        <v>19</v>
      </c>
      <c r="L660" t="s">
        <v>207</v>
      </c>
      <c r="M660" t="str">
        <f>CONCATENATE(E660,"-G-P-N")</f>
        <v>605352637[1]-G-P-N</v>
      </c>
      <c r="N660" t="str">
        <f>$I$2</f>
        <v>G - 1016 x 1525</v>
      </c>
      <c r="O660" t="str">
        <f>$C$3</f>
        <v>Photographic Paper</v>
      </c>
      <c r="P660" t="str">
        <f>$D$3</f>
        <v>None</v>
      </c>
      <c r="Q660">
        <f>$I$3</f>
        <v>1763</v>
      </c>
      <c r="R660">
        <f t="shared" ref="R660" si="1204">ROUND((1180*$N$2),0)</f>
        <v>1251</v>
      </c>
      <c r="S660">
        <f t="shared" ref="S660" si="1205">ROUND((735*$N$2),0)</f>
        <v>779</v>
      </c>
      <c r="T660" t="s">
        <v>32</v>
      </c>
    </row>
    <row r="661" spans="1:20" x14ac:dyDescent="0.25">
      <c r="A661" t="s">
        <v>15</v>
      </c>
      <c r="B661" t="s">
        <v>208</v>
      </c>
      <c r="C661">
        <v>1</v>
      </c>
      <c r="D661" t="s">
        <v>114</v>
      </c>
      <c r="E661" s="1" t="s">
        <v>113</v>
      </c>
      <c r="H661" t="s">
        <v>16</v>
      </c>
      <c r="I661" t="s">
        <v>17</v>
      </c>
      <c r="J661" t="s">
        <v>18</v>
      </c>
      <c r="K661" t="s">
        <v>19</v>
      </c>
      <c r="L661" t="s">
        <v>207</v>
      </c>
      <c r="M661" t="str">
        <f>CONCATENATE(E661,"-G-C-N")</f>
        <v>605352637[1]-G-C-N</v>
      </c>
      <c r="N661" t="str">
        <f>$I$2</f>
        <v>G - 1016 x 1525</v>
      </c>
      <c r="O661" t="str">
        <f>$C$15</f>
        <v>Canvas</v>
      </c>
      <c r="P661" t="str">
        <f>$D$15</f>
        <v>None</v>
      </c>
      <c r="Q661">
        <f>$I$15</f>
        <v>1982.2</v>
      </c>
      <c r="R661">
        <f t="shared" ref="R661" si="1206">ROUND((1275*$N$2),0)</f>
        <v>1352</v>
      </c>
      <c r="S661">
        <f t="shared" ref="S661" si="1207">ROUND((850*$N$2),0)</f>
        <v>901</v>
      </c>
      <c r="T661" t="s">
        <v>32</v>
      </c>
    </row>
    <row r="662" spans="1:20" x14ac:dyDescent="0.25">
      <c r="A662" t="s">
        <v>15</v>
      </c>
      <c r="B662" t="s">
        <v>208</v>
      </c>
      <c r="C662">
        <v>1</v>
      </c>
      <c r="D662" t="s">
        <v>114</v>
      </c>
      <c r="E662" s="1" t="s">
        <v>113</v>
      </c>
      <c r="H662" t="s">
        <v>16</v>
      </c>
      <c r="I662" t="s">
        <v>17</v>
      </c>
      <c r="J662" t="s">
        <v>18</v>
      </c>
      <c r="K662" t="s">
        <v>19</v>
      </c>
      <c r="L662" t="s">
        <v>207</v>
      </c>
      <c r="M662" t="str">
        <f>CONCATENATE(E662,"-G-P-W")</f>
        <v>605352637[1]-G-P-W</v>
      </c>
      <c r="N662" t="str">
        <f>$I$2</f>
        <v>G - 1016 x 1525</v>
      </c>
      <c r="O662" t="str">
        <f>$C$3</f>
        <v>Photographic Paper</v>
      </c>
      <c r="P662" t="str">
        <f>$D$4</f>
        <v>White</v>
      </c>
      <c r="Q662">
        <f>$I$4</f>
        <v>3200</v>
      </c>
      <c r="R662">
        <f t="shared" ref="R662:R663" si="1208">ROUND((2000*$N$2),0)</f>
        <v>2120</v>
      </c>
      <c r="S662">
        <f t="shared" ref="S662" si="1209">ROUND((1535*$N$2),0)</f>
        <v>1627</v>
      </c>
      <c r="T662" t="s">
        <v>32</v>
      </c>
    </row>
    <row r="663" spans="1:20" x14ac:dyDescent="0.25">
      <c r="A663" t="s">
        <v>15</v>
      </c>
      <c r="B663" t="s">
        <v>208</v>
      </c>
      <c r="C663">
        <v>1</v>
      </c>
      <c r="D663" t="s">
        <v>114</v>
      </c>
      <c r="E663" s="1" t="s">
        <v>113</v>
      </c>
      <c r="H663" t="s">
        <v>16</v>
      </c>
      <c r="I663" t="s">
        <v>17</v>
      </c>
      <c r="J663" t="s">
        <v>18</v>
      </c>
      <c r="K663" t="s">
        <v>19</v>
      </c>
      <c r="L663" t="s">
        <v>207</v>
      </c>
      <c r="M663" t="str">
        <f>CONCATENATE(E663,"-G-C-W")</f>
        <v>605352637[1]-G-C-W</v>
      </c>
      <c r="N663" t="str">
        <f>$I$2</f>
        <v>G - 1016 x 1525</v>
      </c>
      <c r="O663" t="str">
        <f>$C$15</f>
        <v>Canvas</v>
      </c>
      <c r="P663" t="str">
        <f>$D$16</f>
        <v xml:space="preserve">White </v>
      </c>
      <c r="Q663">
        <f>$I$16</f>
        <v>2915</v>
      </c>
      <c r="R663">
        <f t="shared" si="1208"/>
        <v>2120</v>
      </c>
      <c r="S663">
        <f t="shared" ref="S663" si="1210">ROUND((1250*$N$2),0)</f>
        <v>1325</v>
      </c>
      <c r="T663" t="s">
        <v>32</v>
      </c>
    </row>
    <row r="664" spans="1:20" x14ac:dyDescent="0.25">
      <c r="A664" t="s">
        <v>15</v>
      </c>
      <c r="B664" t="s">
        <v>208</v>
      </c>
      <c r="C664">
        <v>1</v>
      </c>
      <c r="D664" t="s">
        <v>115</v>
      </c>
      <c r="E664" s="1">
        <v>51428805</v>
      </c>
      <c r="H664" t="s">
        <v>16</v>
      </c>
      <c r="I664" t="s">
        <v>17</v>
      </c>
      <c r="J664" t="s">
        <v>18</v>
      </c>
      <c r="K664" t="s">
        <v>19</v>
      </c>
      <c r="L664" t="s">
        <v>207</v>
      </c>
      <c r="M664" t="str">
        <f>CONCATENATE(E664,"-C-P-N")</f>
        <v>51428805-C-P-N</v>
      </c>
      <c r="N664" t="str">
        <f>$E$2</f>
        <v>C - 406 x 508</v>
      </c>
      <c r="O664" t="str">
        <f>$C$3</f>
        <v>Photographic Paper</v>
      </c>
      <c r="P664" t="str">
        <f>$D$3</f>
        <v>None</v>
      </c>
      <c r="Q664">
        <f>$E$3</f>
        <v>553</v>
      </c>
      <c r="R664">
        <f t="shared" ref="R664" si="1211">ROUND((360*$N$2),0)</f>
        <v>382</v>
      </c>
      <c r="S664">
        <f t="shared" ref="S664" si="1212">ROUND((230*$N$2),0)</f>
        <v>244</v>
      </c>
      <c r="T664" t="s">
        <v>32</v>
      </c>
    </row>
    <row r="665" spans="1:20" x14ac:dyDescent="0.25">
      <c r="A665" t="s">
        <v>15</v>
      </c>
      <c r="B665" t="s">
        <v>208</v>
      </c>
      <c r="C665">
        <v>1</v>
      </c>
      <c r="D665" t="s">
        <v>115</v>
      </c>
      <c r="E665" s="1">
        <v>51428805</v>
      </c>
      <c r="H665" t="s">
        <v>16</v>
      </c>
      <c r="I665" t="s">
        <v>17</v>
      </c>
      <c r="J665" t="s">
        <v>18</v>
      </c>
      <c r="K665" t="s">
        <v>19</v>
      </c>
      <c r="L665" t="s">
        <v>207</v>
      </c>
      <c r="M665" t="str">
        <f>CONCATENATE(E665,"-C-P-W")</f>
        <v>51428805-C-P-W</v>
      </c>
      <c r="N665" t="str">
        <f>$E$2</f>
        <v>C - 406 x 508</v>
      </c>
      <c r="O665" t="str">
        <f>$C$3</f>
        <v>Photographic Paper</v>
      </c>
      <c r="P665" t="str">
        <f>$D$4</f>
        <v>White</v>
      </c>
      <c r="Q665">
        <f>$E$4</f>
        <v>1052</v>
      </c>
      <c r="R665">
        <f t="shared" ref="R665" si="1213">ROUND((704*$N$2),0)</f>
        <v>746</v>
      </c>
      <c r="S665">
        <f t="shared" ref="S665" si="1214">ROUND((440*$N$2),0)</f>
        <v>466</v>
      </c>
      <c r="T665" t="s">
        <v>32</v>
      </c>
    </row>
    <row r="666" spans="1:20" x14ac:dyDescent="0.25">
      <c r="A666" t="s">
        <v>15</v>
      </c>
      <c r="B666" t="s">
        <v>208</v>
      </c>
      <c r="C666">
        <v>1</v>
      </c>
      <c r="D666" t="s">
        <v>115</v>
      </c>
      <c r="E666" s="1">
        <v>51428805</v>
      </c>
      <c r="H666" t="s">
        <v>16</v>
      </c>
      <c r="I666" t="s">
        <v>17</v>
      </c>
      <c r="J666" t="s">
        <v>18</v>
      </c>
      <c r="K666" t="s">
        <v>19</v>
      </c>
      <c r="L666" t="s">
        <v>207</v>
      </c>
      <c r="M666" t="str">
        <f>CONCATENATE(E666,"-D-P-N")</f>
        <v>51428805-D-P-N</v>
      </c>
      <c r="N666" t="str">
        <f>$F$2</f>
        <v>D - 508 x 610</v>
      </c>
      <c r="O666" t="str">
        <f>$C$3</f>
        <v>Photographic Paper</v>
      </c>
      <c r="P666" t="str">
        <f>$D$3</f>
        <v>None</v>
      </c>
      <c r="Q666">
        <f>$F$3</f>
        <v>646</v>
      </c>
      <c r="R666">
        <f t="shared" ref="R666" si="1215">ROUND((432*$N$2),0)</f>
        <v>458</v>
      </c>
      <c r="S666">
        <f t="shared" ref="S666" si="1216">ROUND((270*$N$2),0)</f>
        <v>286</v>
      </c>
      <c r="T666" t="s">
        <v>32</v>
      </c>
    </row>
    <row r="667" spans="1:20" x14ac:dyDescent="0.25">
      <c r="A667" t="s">
        <v>15</v>
      </c>
      <c r="B667" t="s">
        <v>208</v>
      </c>
      <c r="C667">
        <v>1</v>
      </c>
      <c r="D667" t="s">
        <v>115</v>
      </c>
      <c r="E667" s="1">
        <v>51428805</v>
      </c>
      <c r="H667" t="s">
        <v>16</v>
      </c>
      <c r="I667" t="s">
        <v>17</v>
      </c>
      <c r="J667" t="s">
        <v>18</v>
      </c>
      <c r="K667" t="s">
        <v>19</v>
      </c>
      <c r="L667" t="s">
        <v>207</v>
      </c>
      <c r="M667" t="str">
        <f>CONCATENATE(E667,"-D-P-W")</f>
        <v>51428805-D-P-W</v>
      </c>
      <c r="N667" t="str">
        <f>$F$2</f>
        <v>D - 508 x 610</v>
      </c>
      <c r="O667" t="str">
        <f>$C$3</f>
        <v>Photographic Paper</v>
      </c>
      <c r="P667" t="str">
        <f>$D$4</f>
        <v>White</v>
      </c>
      <c r="Q667">
        <f>$F$4</f>
        <v>1313</v>
      </c>
      <c r="R667">
        <f t="shared" ref="R667" si="1217">ROUND((880*$N$2),0)</f>
        <v>933</v>
      </c>
      <c r="S667">
        <f t="shared" ref="S667" si="1218">ROUND((560*$N$2),0)</f>
        <v>594</v>
      </c>
      <c r="T667" t="s">
        <v>32</v>
      </c>
    </row>
    <row r="668" spans="1:20" x14ac:dyDescent="0.25">
      <c r="A668" t="s">
        <v>15</v>
      </c>
      <c r="B668" t="s">
        <v>208</v>
      </c>
      <c r="C668">
        <v>1</v>
      </c>
      <c r="D668" t="s">
        <v>115</v>
      </c>
      <c r="E668" s="1">
        <v>51428805</v>
      </c>
      <c r="H668" t="s">
        <v>16</v>
      </c>
      <c r="I668" t="s">
        <v>17</v>
      </c>
      <c r="J668" t="s">
        <v>18</v>
      </c>
      <c r="K668" t="s">
        <v>19</v>
      </c>
      <c r="L668" t="s">
        <v>207</v>
      </c>
      <c r="M668" t="str">
        <f>CONCATENATE(E668,"-E-P-N")</f>
        <v>51428805-E-P-N</v>
      </c>
      <c r="N668" t="str">
        <f>$G$2</f>
        <v>E - 508 x 762</v>
      </c>
      <c r="O668" t="str">
        <f>$C$3</f>
        <v>Photographic Paper</v>
      </c>
      <c r="P668" t="str">
        <f>$D$3</f>
        <v>None</v>
      </c>
      <c r="Q668">
        <f>$G$3</f>
        <v>825</v>
      </c>
      <c r="R668">
        <f t="shared" ref="R668" si="1219">ROUND((552*$N$2),0)</f>
        <v>585</v>
      </c>
      <c r="S668">
        <f t="shared" ref="S668" si="1220">ROUND((345*$N$2),0)</f>
        <v>366</v>
      </c>
      <c r="T668" t="s">
        <v>32</v>
      </c>
    </row>
    <row r="669" spans="1:20" x14ac:dyDescent="0.25">
      <c r="A669" t="s">
        <v>15</v>
      </c>
      <c r="B669" t="s">
        <v>208</v>
      </c>
      <c r="C669">
        <v>1</v>
      </c>
      <c r="D669" t="s">
        <v>115</v>
      </c>
      <c r="E669" s="1">
        <v>51428805</v>
      </c>
      <c r="H669" t="s">
        <v>16</v>
      </c>
      <c r="I669" t="s">
        <v>17</v>
      </c>
      <c r="J669" t="s">
        <v>18</v>
      </c>
      <c r="K669" t="s">
        <v>19</v>
      </c>
      <c r="L669" t="s">
        <v>207</v>
      </c>
      <c r="M669" t="str">
        <f>CONCATENATE(E669,"-E-C-N")</f>
        <v>51428805-E-C-N</v>
      </c>
      <c r="N669" t="str">
        <f>$G$2</f>
        <v>E - 508 x 762</v>
      </c>
      <c r="O669" t="str">
        <f>$C$15</f>
        <v>Canvas</v>
      </c>
      <c r="P669" t="str">
        <f>$D$15</f>
        <v>None</v>
      </c>
      <c r="Q669">
        <f>$G$15</f>
        <v>1324</v>
      </c>
      <c r="R669">
        <f t="shared" ref="R669" si="1221">ROUND((832*$N$2),0)</f>
        <v>882</v>
      </c>
      <c r="S669">
        <f t="shared" ref="S669" si="1222">ROUND((550*$N$2),0)</f>
        <v>583</v>
      </c>
      <c r="T669" t="s">
        <v>32</v>
      </c>
    </row>
    <row r="670" spans="1:20" x14ac:dyDescent="0.25">
      <c r="A670" t="s">
        <v>15</v>
      </c>
      <c r="B670" t="s">
        <v>208</v>
      </c>
      <c r="C670">
        <v>1</v>
      </c>
      <c r="D670" t="s">
        <v>115</v>
      </c>
      <c r="E670" s="1">
        <v>51428805</v>
      </c>
      <c r="H670" t="s">
        <v>16</v>
      </c>
      <c r="I670" t="s">
        <v>17</v>
      </c>
      <c r="J670" t="s">
        <v>18</v>
      </c>
      <c r="K670" t="s">
        <v>19</v>
      </c>
      <c r="L670" t="s">
        <v>207</v>
      </c>
      <c r="M670" t="str">
        <f>CONCATENATE(E670,"-E-P-W")</f>
        <v>51428805-E-P-W</v>
      </c>
      <c r="N670" t="str">
        <f>$G$2</f>
        <v>E - 508 x 762</v>
      </c>
      <c r="O670" t="str">
        <f>$C$3</f>
        <v>Photographic Paper</v>
      </c>
      <c r="P670" t="str">
        <f>$D$4</f>
        <v>White</v>
      </c>
      <c r="Q670">
        <f>$G$4</f>
        <v>1660</v>
      </c>
      <c r="R670">
        <f t="shared" ref="R670" si="1223">ROUND((1112*$N$2),0)</f>
        <v>1179</v>
      </c>
      <c r="S670">
        <f t="shared" ref="S670" si="1224">ROUND((760*$N$2),0)</f>
        <v>806</v>
      </c>
      <c r="T670" t="s">
        <v>32</v>
      </c>
    </row>
    <row r="671" spans="1:20" x14ac:dyDescent="0.25">
      <c r="A671" t="s">
        <v>15</v>
      </c>
      <c r="B671" t="s">
        <v>208</v>
      </c>
      <c r="C671">
        <v>1</v>
      </c>
      <c r="D671" t="s">
        <v>115</v>
      </c>
      <c r="E671" s="1">
        <v>51428805</v>
      </c>
      <c r="H671" t="s">
        <v>16</v>
      </c>
      <c r="I671" t="s">
        <v>17</v>
      </c>
      <c r="J671" t="s">
        <v>18</v>
      </c>
      <c r="K671" t="s">
        <v>19</v>
      </c>
      <c r="L671" t="s">
        <v>207</v>
      </c>
      <c r="M671" t="str">
        <f>CONCATENATE(E671,"-E-C-W")</f>
        <v>51428805-E-C-W</v>
      </c>
      <c r="N671" t="str">
        <f>$G$2</f>
        <v>E - 508 x 762</v>
      </c>
      <c r="O671" t="str">
        <f>$C$15</f>
        <v>Canvas</v>
      </c>
      <c r="P671" t="str">
        <f>$D$16</f>
        <v xml:space="preserve">White </v>
      </c>
      <c r="Q671">
        <f>$G$16</f>
        <v>1964</v>
      </c>
      <c r="R671" s="2">
        <f t="shared" ref="R671" si="1225">ROUND((1320*$N$2),0)</f>
        <v>1399</v>
      </c>
      <c r="S671">
        <f t="shared" ref="S671" si="1226">ROUND((825*$N$2),0)</f>
        <v>875</v>
      </c>
      <c r="T671" t="s">
        <v>32</v>
      </c>
    </row>
    <row r="672" spans="1:20" x14ac:dyDescent="0.25">
      <c r="A672" t="s">
        <v>15</v>
      </c>
      <c r="B672" t="s">
        <v>208</v>
      </c>
      <c r="C672">
        <v>1</v>
      </c>
      <c r="D672" t="s">
        <v>115</v>
      </c>
      <c r="E672" s="1">
        <v>51428805</v>
      </c>
      <c r="H672" t="s">
        <v>16</v>
      </c>
      <c r="I672" t="s">
        <v>17</v>
      </c>
      <c r="J672" t="s">
        <v>18</v>
      </c>
      <c r="K672" t="s">
        <v>19</v>
      </c>
      <c r="L672" t="s">
        <v>207</v>
      </c>
      <c r="M672" t="str">
        <f>CONCATENATE(E672,"-F-P-N")</f>
        <v>51428805-F-P-N</v>
      </c>
      <c r="N672" t="str">
        <f>$H$2</f>
        <v>F - 762 x 1016</v>
      </c>
      <c r="O672" t="str">
        <f>$C$3</f>
        <v>Photographic Paper</v>
      </c>
      <c r="P672" t="str">
        <f>$D$3</f>
        <v>None</v>
      </c>
      <c r="Q672">
        <f>$H$3</f>
        <v>1410</v>
      </c>
      <c r="R672">
        <f t="shared" ref="R672" si="1227">ROUND((944*$N$2),0)</f>
        <v>1001</v>
      </c>
      <c r="S672">
        <f t="shared" ref="S672" si="1228">ROUND((590*$N$2),0)</f>
        <v>625</v>
      </c>
      <c r="T672" t="s">
        <v>32</v>
      </c>
    </row>
    <row r="673" spans="1:20" x14ac:dyDescent="0.25">
      <c r="A673" t="s">
        <v>15</v>
      </c>
      <c r="B673" t="s">
        <v>208</v>
      </c>
      <c r="C673">
        <v>1</v>
      </c>
      <c r="D673" t="s">
        <v>115</v>
      </c>
      <c r="E673" s="1">
        <v>51428805</v>
      </c>
      <c r="H673" t="s">
        <v>16</v>
      </c>
      <c r="I673" t="s">
        <v>17</v>
      </c>
      <c r="J673" t="s">
        <v>18</v>
      </c>
      <c r="K673" t="s">
        <v>19</v>
      </c>
      <c r="L673" t="s">
        <v>207</v>
      </c>
      <c r="M673" t="str">
        <f>CONCATENATE(E673,"-F-C-N")</f>
        <v>51428805-F-C-N</v>
      </c>
      <c r="N673" t="str">
        <f>$H$2</f>
        <v>F - 762 x 1016</v>
      </c>
      <c r="O673" t="str">
        <f>$C$15</f>
        <v>Canvas</v>
      </c>
      <c r="P673" t="str">
        <f>$D$15</f>
        <v>None</v>
      </c>
      <c r="Q673">
        <f>$H$15</f>
        <v>1865.6000000000001</v>
      </c>
      <c r="R673">
        <f t="shared" ref="R673" si="1229">ROUND((1200*$N$2),0)</f>
        <v>1272</v>
      </c>
      <c r="S673">
        <f t="shared" ref="S673" si="1230">ROUND((800*$N$2),0)</f>
        <v>848</v>
      </c>
      <c r="T673" t="s">
        <v>32</v>
      </c>
    </row>
    <row r="674" spans="1:20" x14ac:dyDescent="0.25">
      <c r="A674" t="s">
        <v>15</v>
      </c>
      <c r="B674" t="s">
        <v>208</v>
      </c>
      <c r="C674">
        <v>1</v>
      </c>
      <c r="D674" t="s">
        <v>115</v>
      </c>
      <c r="E674" s="1">
        <v>51428805</v>
      </c>
      <c r="H674" t="s">
        <v>16</v>
      </c>
      <c r="I674" t="s">
        <v>17</v>
      </c>
      <c r="J674" t="s">
        <v>18</v>
      </c>
      <c r="K674" t="s">
        <v>19</v>
      </c>
      <c r="L674" t="s">
        <v>207</v>
      </c>
      <c r="M674" t="str">
        <f>CONCATENATE(E674,"-F-P-W")</f>
        <v>51428805-F-P-W</v>
      </c>
      <c r="N674" t="str">
        <f>$H$2</f>
        <v>F - 762 x 1016</v>
      </c>
      <c r="O674" t="str">
        <f>$C$3</f>
        <v>Photographic Paper</v>
      </c>
      <c r="P674" t="str">
        <f>$D$4</f>
        <v>White</v>
      </c>
      <c r="Q674">
        <f>$H$4</f>
        <v>2387</v>
      </c>
      <c r="R674">
        <f t="shared" ref="R674" si="1231">ROUND((1510*$N$2),0)</f>
        <v>1601</v>
      </c>
      <c r="S674">
        <f t="shared" ref="S674" si="1232">ROUND((1150*$N$2),0)</f>
        <v>1219</v>
      </c>
      <c r="T674" t="s">
        <v>32</v>
      </c>
    </row>
    <row r="675" spans="1:20" x14ac:dyDescent="0.25">
      <c r="A675" t="s">
        <v>15</v>
      </c>
      <c r="B675" t="s">
        <v>208</v>
      </c>
      <c r="C675">
        <v>1</v>
      </c>
      <c r="D675" t="s">
        <v>115</v>
      </c>
      <c r="E675" s="1">
        <v>51428805</v>
      </c>
      <c r="H675" t="s">
        <v>16</v>
      </c>
      <c r="I675" t="s">
        <v>17</v>
      </c>
      <c r="J675" t="s">
        <v>18</v>
      </c>
      <c r="K675" t="s">
        <v>19</v>
      </c>
      <c r="L675" t="s">
        <v>207</v>
      </c>
      <c r="M675" t="str">
        <f>CONCATENATE(E675,"-F-C-W")</f>
        <v>51428805-F-C-W</v>
      </c>
      <c r="N675" t="str">
        <f>$H$2</f>
        <v>F - 762 x 1016</v>
      </c>
      <c r="O675" t="str">
        <f>$C$15</f>
        <v>Canvas</v>
      </c>
      <c r="P675" t="str">
        <f>$D$16</f>
        <v xml:space="preserve">White </v>
      </c>
      <c r="Q675">
        <f>$H$16</f>
        <v>2565.2000000000003</v>
      </c>
      <c r="R675">
        <f t="shared" ref="R675" si="1233">ROUND((1760*$N$2),0)</f>
        <v>1866</v>
      </c>
      <c r="S675">
        <f t="shared" ref="S675" si="1234">ROUND((1100*$N$2),0)</f>
        <v>1166</v>
      </c>
      <c r="T675" t="s">
        <v>32</v>
      </c>
    </row>
    <row r="676" spans="1:20" x14ac:dyDescent="0.25">
      <c r="A676" t="s">
        <v>15</v>
      </c>
      <c r="B676" t="s">
        <v>208</v>
      </c>
      <c r="C676">
        <v>1</v>
      </c>
      <c r="D676" t="s">
        <v>115</v>
      </c>
      <c r="E676" s="1">
        <v>51428805</v>
      </c>
      <c r="H676" t="s">
        <v>16</v>
      </c>
      <c r="I676" t="s">
        <v>17</v>
      </c>
      <c r="J676" t="s">
        <v>18</v>
      </c>
      <c r="K676" t="s">
        <v>19</v>
      </c>
      <c r="L676" t="s">
        <v>207</v>
      </c>
      <c r="M676" t="str">
        <f>CONCATENATE(E676,"-G-P-N")</f>
        <v>51428805-G-P-N</v>
      </c>
      <c r="N676" t="str">
        <f>$I$2</f>
        <v>G - 1016 x 1525</v>
      </c>
      <c r="O676" t="str">
        <f>$C$3</f>
        <v>Photographic Paper</v>
      </c>
      <c r="P676" t="str">
        <f>$D$3</f>
        <v>None</v>
      </c>
      <c r="Q676">
        <f>$I$3</f>
        <v>1763</v>
      </c>
      <c r="R676">
        <f t="shared" ref="R676" si="1235">ROUND((1180*$N$2),0)</f>
        <v>1251</v>
      </c>
      <c r="S676">
        <f t="shared" ref="S676" si="1236">ROUND((735*$N$2),0)</f>
        <v>779</v>
      </c>
      <c r="T676" t="s">
        <v>32</v>
      </c>
    </row>
    <row r="677" spans="1:20" x14ac:dyDescent="0.25">
      <c r="A677" t="s">
        <v>15</v>
      </c>
      <c r="B677" t="s">
        <v>208</v>
      </c>
      <c r="C677">
        <v>1</v>
      </c>
      <c r="D677" t="s">
        <v>115</v>
      </c>
      <c r="E677" s="1">
        <v>51428805</v>
      </c>
      <c r="H677" t="s">
        <v>16</v>
      </c>
      <c r="I677" t="s">
        <v>17</v>
      </c>
      <c r="J677" t="s">
        <v>18</v>
      </c>
      <c r="K677" t="s">
        <v>19</v>
      </c>
      <c r="L677" t="s">
        <v>207</v>
      </c>
      <c r="M677" t="str">
        <f>CONCATENATE(E677,"-G-C-N")</f>
        <v>51428805-G-C-N</v>
      </c>
      <c r="N677" t="str">
        <f>$I$2</f>
        <v>G - 1016 x 1525</v>
      </c>
      <c r="O677" t="str">
        <f>$C$15</f>
        <v>Canvas</v>
      </c>
      <c r="P677" t="str">
        <f>$D$15</f>
        <v>None</v>
      </c>
      <c r="Q677">
        <f>$I$15</f>
        <v>1982.2</v>
      </c>
      <c r="R677">
        <f t="shared" ref="R677" si="1237">ROUND((1275*$N$2),0)</f>
        <v>1352</v>
      </c>
      <c r="S677">
        <f t="shared" ref="S677" si="1238">ROUND((850*$N$2),0)</f>
        <v>901</v>
      </c>
      <c r="T677" t="s">
        <v>32</v>
      </c>
    </row>
    <row r="678" spans="1:20" x14ac:dyDescent="0.25">
      <c r="A678" t="s">
        <v>15</v>
      </c>
      <c r="B678" t="s">
        <v>208</v>
      </c>
      <c r="C678">
        <v>1</v>
      </c>
      <c r="D678" t="s">
        <v>115</v>
      </c>
      <c r="E678" s="1">
        <v>51428805</v>
      </c>
      <c r="H678" t="s">
        <v>16</v>
      </c>
      <c r="I678" t="s">
        <v>17</v>
      </c>
      <c r="J678" t="s">
        <v>18</v>
      </c>
      <c r="K678" t="s">
        <v>19</v>
      </c>
      <c r="L678" t="s">
        <v>207</v>
      </c>
      <c r="M678" t="str">
        <f>CONCATENATE(E678,"-G-P-W")</f>
        <v>51428805-G-P-W</v>
      </c>
      <c r="N678" t="str">
        <f>$I$2</f>
        <v>G - 1016 x 1525</v>
      </c>
      <c r="O678" t="str">
        <f>$C$3</f>
        <v>Photographic Paper</v>
      </c>
      <c r="P678" t="str">
        <f>$D$4</f>
        <v>White</v>
      </c>
      <c r="Q678">
        <f>$I$4</f>
        <v>3200</v>
      </c>
      <c r="R678">
        <f t="shared" ref="R678:R679" si="1239">ROUND((2000*$N$2),0)</f>
        <v>2120</v>
      </c>
      <c r="S678">
        <f t="shared" ref="S678" si="1240">ROUND((1535*$N$2),0)</f>
        <v>1627</v>
      </c>
      <c r="T678" t="s">
        <v>32</v>
      </c>
    </row>
    <row r="679" spans="1:20" x14ac:dyDescent="0.25">
      <c r="A679" t="s">
        <v>15</v>
      </c>
      <c r="B679" t="s">
        <v>208</v>
      </c>
      <c r="C679">
        <v>1</v>
      </c>
      <c r="D679" t="s">
        <v>115</v>
      </c>
      <c r="E679" s="1">
        <v>51428805</v>
      </c>
      <c r="H679" t="s">
        <v>16</v>
      </c>
      <c r="I679" t="s">
        <v>17</v>
      </c>
      <c r="J679" t="s">
        <v>18</v>
      </c>
      <c r="K679" t="s">
        <v>19</v>
      </c>
      <c r="L679" t="s">
        <v>207</v>
      </c>
      <c r="M679" t="str">
        <f>CONCATENATE(E679,"-G-C-W")</f>
        <v>51428805-G-C-W</v>
      </c>
      <c r="N679" t="str">
        <f>$I$2</f>
        <v>G - 1016 x 1525</v>
      </c>
      <c r="O679" t="str">
        <f>$C$15</f>
        <v>Canvas</v>
      </c>
      <c r="P679" t="str">
        <f>$D$16</f>
        <v xml:space="preserve">White </v>
      </c>
      <c r="Q679">
        <f>$I$16</f>
        <v>2915</v>
      </c>
      <c r="R679">
        <f t="shared" si="1239"/>
        <v>2120</v>
      </c>
      <c r="S679">
        <f t="shared" ref="S679" si="1241">ROUND((1250*$N$2),0)</f>
        <v>1325</v>
      </c>
      <c r="T679" t="s">
        <v>32</v>
      </c>
    </row>
    <row r="680" spans="1:20" x14ac:dyDescent="0.25">
      <c r="A680" t="s">
        <v>15</v>
      </c>
      <c r="B680" t="s">
        <v>208</v>
      </c>
      <c r="C680">
        <v>1</v>
      </c>
      <c r="D680" t="s">
        <v>122</v>
      </c>
      <c r="E680" s="1">
        <v>2668228</v>
      </c>
      <c r="H680" t="s">
        <v>16</v>
      </c>
      <c r="I680" t="s">
        <v>17</v>
      </c>
      <c r="J680" t="s">
        <v>18</v>
      </c>
      <c r="K680" t="s">
        <v>19</v>
      </c>
      <c r="L680" t="s">
        <v>207</v>
      </c>
      <c r="M680" t="str">
        <f>CONCATENATE(E680,"-C-P-N")</f>
        <v>2668228-C-P-N</v>
      </c>
      <c r="N680" t="str">
        <f>$E$2</f>
        <v>C - 406 x 508</v>
      </c>
      <c r="O680" t="str">
        <f>$C$3</f>
        <v>Photographic Paper</v>
      </c>
      <c r="P680" t="str">
        <f>$D$3</f>
        <v>None</v>
      </c>
      <c r="Q680">
        <f>$E$3</f>
        <v>553</v>
      </c>
      <c r="R680">
        <f t="shared" ref="R680" si="1242">ROUND((360*$N$2),0)</f>
        <v>382</v>
      </c>
      <c r="S680">
        <f t="shared" ref="S680" si="1243">ROUND((230*$N$2),0)</f>
        <v>244</v>
      </c>
      <c r="T680" t="s">
        <v>32</v>
      </c>
    </row>
    <row r="681" spans="1:20" x14ac:dyDescent="0.25">
      <c r="A681" t="s">
        <v>15</v>
      </c>
      <c r="B681" t="s">
        <v>208</v>
      </c>
      <c r="C681">
        <v>1</v>
      </c>
      <c r="D681" t="s">
        <v>122</v>
      </c>
      <c r="E681" s="1">
        <v>2668228</v>
      </c>
      <c r="H681" t="s">
        <v>16</v>
      </c>
      <c r="I681" t="s">
        <v>17</v>
      </c>
      <c r="J681" t="s">
        <v>18</v>
      </c>
      <c r="K681" t="s">
        <v>19</v>
      </c>
      <c r="L681" t="s">
        <v>207</v>
      </c>
      <c r="M681" t="str">
        <f>CONCATENATE(E681,"-C-P-W")</f>
        <v>2668228-C-P-W</v>
      </c>
      <c r="N681" t="str">
        <f>$E$2</f>
        <v>C - 406 x 508</v>
      </c>
      <c r="O681" t="str">
        <f>$C$3</f>
        <v>Photographic Paper</v>
      </c>
      <c r="P681" t="str">
        <f>$D$4</f>
        <v>White</v>
      </c>
      <c r="Q681">
        <f>$E$4</f>
        <v>1052</v>
      </c>
      <c r="R681">
        <f t="shared" ref="R681" si="1244">ROUND((704*$N$2),0)</f>
        <v>746</v>
      </c>
      <c r="S681">
        <f t="shared" ref="S681" si="1245">ROUND((440*$N$2),0)</f>
        <v>466</v>
      </c>
      <c r="T681" t="s">
        <v>32</v>
      </c>
    </row>
    <row r="682" spans="1:20" x14ac:dyDescent="0.25">
      <c r="A682" t="s">
        <v>15</v>
      </c>
      <c r="B682" t="s">
        <v>208</v>
      </c>
      <c r="C682">
        <v>1</v>
      </c>
      <c r="D682" t="s">
        <v>122</v>
      </c>
      <c r="E682" s="1">
        <v>2668228</v>
      </c>
      <c r="H682" t="s">
        <v>16</v>
      </c>
      <c r="I682" t="s">
        <v>17</v>
      </c>
      <c r="J682" t="s">
        <v>18</v>
      </c>
      <c r="K682" t="s">
        <v>19</v>
      </c>
      <c r="L682" t="s">
        <v>207</v>
      </c>
      <c r="M682" t="str">
        <f>CONCATENATE(E682,"-D-P-N")</f>
        <v>2668228-D-P-N</v>
      </c>
      <c r="N682" t="str">
        <f>$F$2</f>
        <v>D - 508 x 610</v>
      </c>
      <c r="O682" t="str">
        <f>$C$3</f>
        <v>Photographic Paper</v>
      </c>
      <c r="P682" t="str">
        <f>$D$3</f>
        <v>None</v>
      </c>
      <c r="Q682">
        <f>$F$3</f>
        <v>646</v>
      </c>
      <c r="R682">
        <f t="shared" ref="R682" si="1246">ROUND((432*$N$2),0)</f>
        <v>458</v>
      </c>
      <c r="S682">
        <f t="shared" ref="S682" si="1247">ROUND((270*$N$2),0)</f>
        <v>286</v>
      </c>
      <c r="T682" t="s">
        <v>32</v>
      </c>
    </row>
    <row r="683" spans="1:20" x14ac:dyDescent="0.25">
      <c r="A683" t="s">
        <v>15</v>
      </c>
      <c r="B683" t="s">
        <v>208</v>
      </c>
      <c r="C683">
        <v>1</v>
      </c>
      <c r="D683" t="s">
        <v>122</v>
      </c>
      <c r="E683" s="1">
        <v>2668228</v>
      </c>
      <c r="H683" t="s">
        <v>16</v>
      </c>
      <c r="I683" t="s">
        <v>17</v>
      </c>
      <c r="J683" t="s">
        <v>18</v>
      </c>
      <c r="K683" t="s">
        <v>19</v>
      </c>
      <c r="L683" t="s">
        <v>207</v>
      </c>
      <c r="M683" t="str">
        <f>CONCATENATE(E683,"-D-P-W")</f>
        <v>2668228-D-P-W</v>
      </c>
      <c r="N683" t="str">
        <f>$F$2</f>
        <v>D - 508 x 610</v>
      </c>
      <c r="O683" t="str">
        <f>$C$3</f>
        <v>Photographic Paper</v>
      </c>
      <c r="P683" t="str">
        <f>$D$4</f>
        <v>White</v>
      </c>
      <c r="Q683">
        <f>$F$4</f>
        <v>1313</v>
      </c>
      <c r="R683">
        <f t="shared" ref="R683" si="1248">ROUND((880*$N$2),0)</f>
        <v>933</v>
      </c>
      <c r="S683">
        <f t="shared" ref="S683" si="1249">ROUND((560*$N$2),0)</f>
        <v>594</v>
      </c>
      <c r="T683" t="s">
        <v>32</v>
      </c>
    </row>
    <row r="684" spans="1:20" x14ac:dyDescent="0.25">
      <c r="A684" t="s">
        <v>15</v>
      </c>
      <c r="B684" t="s">
        <v>208</v>
      </c>
      <c r="C684">
        <v>1</v>
      </c>
      <c r="D684" t="s">
        <v>122</v>
      </c>
      <c r="E684" s="1">
        <v>2668228</v>
      </c>
      <c r="H684" t="s">
        <v>16</v>
      </c>
      <c r="I684" t="s">
        <v>17</v>
      </c>
      <c r="J684" t="s">
        <v>18</v>
      </c>
      <c r="K684" t="s">
        <v>19</v>
      </c>
      <c r="L684" t="s">
        <v>207</v>
      </c>
      <c r="M684" t="str">
        <f>CONCATENATE(E684,"-E-P-N")</f>
        <v>2668228-E-P-N</v>
      </c>
      <c r="N684" t="str">
        <f>$G$2</f>
        <v>E - 508 x 762</v>
      </c>
      <c r="O684" t="str">
        <f>$C$3</f>
        <v>Photographic Paper</v>
      </c>
      <c r="P684" t="str">
        <f>$D$3</f>
        <v>None</v>
      </c>
      <c r="Q684">
        <f>$G$3</f>
        <v>825</v>
      </c>
      <c r="R684">
        <f t="shared" ref="R684" si="1250">ROUND((552*$N$2),0)</f>
        <v>585</v>
      </c>
      <c r="S684">
        <f t="shared" ref="S684" si="1251">ROUND((345*$N$2),0)</f>
        <v>366</v>
      </c>
      <c r="T684" t="s">
        <v>32</v>
      </c>
    </row>
    <row r="685" spans="1:20" x14ac:dyDescent="0.25">
      <c r="A685" t="s">
        <v>15</v>
      </c>
      <c r="B685" t="s">
        <v>208</v>
      </c>
      <c r="C685">
        <v>1</v>
      </c>
      <c r="D685" t="s">
        <v>122</v>
      </c>
      <c r="E685" s="1">
        <v>2668228</v>
      </c>
      <c r="H685" t="s">
        <v>16</v>
      </c>
      <c r="I685" t="s">
        <v>17</v>
      </c>
      <c r="J685" t="s">
        <v>18</v>
      </c>
      <c r="K685" t="s">
        <v>19</v>
      </c>
      <c r="L685" t="s">
        <v>207</v>
      </c>
      <c r="M685" t="str">
        <f>CONCATENATE(E685,"-E-C-N")</f>
        <v>2668228-E-C-N</v>
      </c>
      <c r="N685" t="str">
        <f>$G$2</f>
        <v>E - 508 x 762</v>
      </c>
      <c r="O685" t="str">
        <f>$C$15</f>
        <v>Canvas</v>
      </c>
      <c r="P685" t="str">
        <f>$D$15</f>
        <v>None</v>
      </c>
      <c r="Q685">
        <f>$G$15</f>
        <v>1324</v>
      </c>
      <c r="R685">
        <f t="shared" ref="R685" si="1252">ROUND((832*$N$2),0)</f>
        <v>882</v>
      </c>
      <c r="S685">
        <f t="shared" ref="S685" si="1253">ROUND((550*$N$2),0)</f>
        <v>583</v>
      </c>
      <c r="T685" t="s">
        <v>32</v>
      </c>
    </row>
    <row r="686" spans="1:20" x14ac:dyDescent="0.25">
      <c r="A686" t="s">
        <v>15</v>
      </c>
      <c r="B686" t="s">
        <v>208</v>
      </c>
      <c r="C686">
        <v>1</v>
      </c>
      <c r="D686" t="s">
        <v>122</v>
      </c>
      <c r="E686" s="1">
        <v>2668228</v>
      </c>
      <c r="H686" t="s">
        <v>16</v>
      </c>
      <c r="I686" t="s">
        <v>17</v>
      </c>
      <c r="J686" t="s">
        <v>18</v>
      </c>
      <c r="K686" t="s">
        <v>19</v>
      </c>
      <c r="L686" t="s">
        <v>207</v>
      </c>
      <c r="M686" t="str">
        <f>CONCATENATE(E686,"-E-P-W")</f>
        <v>2668228-E-P-W</v>
      </c>
      <c r="N686" t="str">
        <f>$G$2</f>
        <v>E - 508 x 762</v>
      </c>
      <c r="O686" t="str">
        <f>$C$3</f>
        <v>Photographic Paper</v>
      </c>
      <c r="P686" t="str">
        <f>$D$4</f>
        <v>White</v>
      </c>
      <c r="Q686">
        <f>$G$4</f>
        <v>1660</v>
      </c>
      <c r="R686">
        <f t="shared" ref="R686" si="1254">ROUND((1112*$N$2),0)</f>
        <v>1179</v>
      </c>
      <c r="S686">
        <f t="shared" ref="S686" si="1255">ROUND((760*$N$2),0)</f>
        <v>806</v>
      </c>
      <c r="T686" t="s">
        <v>32</v>
      </c>
    </row>
    <row r="687" spans="1:20" x14ac:dyDescent="0.25">
      <c r="A687" t="s">
        <v>15</v>
      </c>
      <c r="B687" t="s">
        <v>208</v>
      </c>
      <c r="C687">
        <v>1</v>
      </c>
      <c r="D687" t="s">
        <v>122</v>
      </c>
      <c r="E687" s="1">
        <v>2668228</v>
      </c>
      <c r="H687" t="s">
        <v>16</v>
      </c>
      <c r="I687" t="s">
        <v>17</v>
      </c>
      <c r="J687" t="s">
        <v>18</v>
      </c>
      <c r="K687" t="s">
        <v>19</v>
      </c>
      <c r="L687" t="s">
        <v>207</v>
      </c>
      <c r="M687" t="str">
        <f>CONCATENATE(E687,"-E-C-W")</f>
        <v>2668228-E-C-W</v>
      </c>
      <c r="N687" t="str">
        <f>$G$2</f>
        <v>E - 508 x 762</v>
      </c>
      <c r="O687" t="str">
        <f>$C$15</f>
        <v>Canvas</v>
      </c>
      <c r="P687" t="str">
        <f>$D$16</f>
        <v xml:space="preserve">White </v>
      </c>
      <c r="Q687">
        <f>$G$16</f>
        <v>1964</v>
      </c>
      <c r="R687" s="2">
        <f t="shared" ref="R687" si="1256">ROUND((1320*$N$2),0)</f>
        <v>1399</v>
      </c>
      <c r="S687">
        <f t="shared" ref="S687" si="1257">ROUND((825*$N$2),0)</f>
        <v>875</v>
      </c>
      <c r="T687" t="s">
        <v>32</v>
      </c>
    </row>
    <row r="688" spans="1:20" x14ac:dyDescent="0.25">
      <c r="A688" t="s">
        <v>15</v>
      </c>
      <c r="B688" t="s">
        <v>208</v>
      </c>
      <c r="C688">
        <v>1</v>
      </c>
      <c r="D688" t="s">
        <v>122</v>
      </c>
      <c r="E688" s="1">
        <v>2668228</v>
      </c>
      <c r="H688" t="s">
        <v>16</v>
      </c>
      <c r="I688" t="s">
        <v>17</v>
      </c>
      <c r="J688" t="s">
        <v>18</v>
      </c>
      <c r="K688" t="s">
        <v>19</v>
      </c>
      <c r="L688" t="s">
        <v>207</v>
      </c>
      <c r="M688" t="str">
        <f>CONCATENATE(E688,"-F-P-N")</f>
        <v>2668228-F-P-N</v>
      </c>
      <c r="N688" t="str">
        <f>$H$2</f>
        <v>F - 762 x 1016</v>
      </c>
      <c r="O688" t="str">
        <f>$C$3</f>
        <v>Photographic Paper</v>
      </c>
      <c r="P688" t="str">
        <f>$D$3</f>
        <v>None</v>
      </c>
      <c r="Q688">
        <f>$H$3</f>
        <v>1410</v>
      </c>
      <c r="R688">
        <f t="shared" ref="R688" si="1258">ROUND((944*$N$2),0)</f>
        <v>1001</v>
      </c>
      <c r="S688">
        <f t="shared" ref="S688" si="1259">ROUND((590*$N$2),0)</f>
        <v>625</v>
      </c>
      <c r="T688" t="s">
        <v>32</v>
      </c>
    </row>
    <row r="689" spans="1:20" x14ac:dyDescent="0.25">
      <c r="A689" t="s">
        <v>15</v>
      </c>
      <c r="B689" t="s">
        <v>208</v>
      </c>
      <c r="C689">
        <v>1</v>
      </c>
      <c r="D689" t="s">
        <v>122</v>
      </c>
      <c r="E689" s="1">
        <v>2668228</v>
      </c>
      <c r="H689" t="s">
        <v>16</v>
      </c>
      <c r="I689" t="s">
        <v>17</v>
      </c>
      <c r="J689" t="s">
        <v>18</v>
      </c>
      <c r="K689" t="s">
        <v>19</v>
      </c>
      <c r="L689" t="s">
        <v>207</v>
      </c>
      <c r="M689" t="str">
        <f>CONCATENATE(E689,"-F-C-N")</f>
        <v>2668228-F-C-N</v>
      </c>
      <c r="N689" t="str">
        <f>$H$2</f>
        <v>F - 762 x 1016</v>
      </c>
      <c r="O689" t="str">
        <f>$C$15</f>
        <v>Canvas</v>
      </c>
      <c r="P689" t="str">
        <f>$D$15</f>
        <v>None</v>
      </c>
      <c r="Q689">
        <f>$H$15</f>
        <v>1865.6000000000001</v>
      </c>
      <c r="R689">
        <f t="shared" ref="R689" si="1260">ROUND((1200*$N$2),0)</f>
        <v>1272</v>
      </c>
      <c r="S689">
        <f t="shared" ref="S689" si="1261">ROUND((800*$N$2),0)</f>
        <v>848</v>
      </c>
      <c r="T689" t="s">
        <v>32</v>
      </c>
    </row>
    <row r="690" spans="1:20" x14ac:dyDescent="0.25">
      <c r="A690" t="s">
        <v>15</v>
      </c>
      <c r="B690" t="s">
        <v>208</v>
      </c>
      <c r="C690">
        <v>1</v>
      </c>
      <c r="D690" t="s">
        <v>122</v>
      </c>
      <c r="E690" s="1">
        <v>2668228</v>
      </c>
      <c r="H690" t="s">
        <v>16</v>
      </c>
      <c r="I690" t="s">
        <v>17</v>
      </c>
      <c r="J690" t="s">
        <v>18</v>
      </c>
      <c r="K690" t="s">
        <v>19</v>
      </c>
      <c r="L690" t="s">
        <v>207</v>
      </c>
      <c r="M690" t="str">
        <f>CONCATENATE(E690,"-F-P-W")</f>
        <v>2668228-F-P-W</v>
      </c>
      <c r="N690" t="str">
        <f>$H$2</f>
        <v>F - 762 x 1016</v>
      </c>
      <c r="O690" t="str">
        <f>$C$3</f>
        <v>Photographic Paper</v>
      </c>
      <c r="P690" t="str">
        <f>$D$4</f>
        <v>White</v>
      </c>
      <c r="Q690">
        <f>$H$4</f>
        <v>2387</v>
      </c>
      <c r="R690">
        <f t="shared" ref="R690" si="1262">ROUND((1510*$N$2),0)</f>
        <v>1601</v>
      </c>
      <c r="S690">
        <f t="shared" ref="S690" si="1263">ROUND((1150*$N$2),0)</f>
        <v>1219</v>
      </c>
      <c r="T690" t="s">
        <v>32</v>
      </c>
    </row>
    <row r="691" spans="1:20" x14ac:dyDescent="0.25">
      <c r="A691" t="s">
        <v>15</v>
      </c>
      <c r="B691" t="s">
        <v>208</v>
      </c>
      <c r="C691">
        <v>1</v>
      </c>
      <c r="D691" t="s">
        <v>122</v>
      </c>
      <c r="E691" s="1">
        <v>2668228</v>
      </c>
      <c r="H691" t="s">
        <v>16</v>
      </c>
      <c r="I691" t="s">
        <v>17</v>
      </c>
      <c r="J691" t="s">
        <v>18</v>
      </c>
      <c r="K691" t="s">
        <v>19</v>
      </c>
      <c r="L691" t="s">
        <v>207</v>
      </c>
      <c r="M691" t="str">
        <f>CONCATENATE(E691,"-F-C-W")</f>
        <v>2668228-F-C-W</v>
      </c>
      <c r="N691" t="str">
        <f>$H$2</f>
        <v>F - 762 x 1016</v>
      </c>
      <c r="O691" t="str">
        <f>$C$15</f>
        <v>Canvas</v>
      </c>
      <c r="P691" t="str">
        <f>$D$16</f>
        <v xml:space="preserve">White </v>
      </c>
      <c r="Q691">
        <f>$H$16</f>
        <v>2565.2000000000003</v>
      </c>
      <c r="R691">
        <f t="shared" ref="R691" si="1264">ROUND((1760*$N$2),0)</f>
        <v>1866</v>
      </c>
      <c r="S691">
        <f t="shared" ref="S691" si="1265">ROUND((1100*$N$2),0)</f>
        <v>1166</v>
      </c>
      <c r="T691" t="s">
        <v>32</v>
      </c>
    </row>
    <row r="692" spans="1:20" x14ac:dyDescent="0.25">
      <c r="A692" t="s">
        <v>15</v>
      </c>
      <c r="B692" t="s">
        <v>208</v>
      </c>
      <c r="C692">
        <v>1</v>
      </c>
      <c r="D692" t="s">
        <v>122</v>
      </c>
      <c r="E692" s="1">
        <v>2668228</v>
      </c>
      <c r="H692" t="s">
        <v>16</v>
      </c>
      <c r="I692" t="s">
        <v>17</v>
      </c>
      <c r="J692" t="s">
        <v>18</v>
      </c>
      <c r="K692" t="s">
        <v>19</v>
      </c>
      <c r="L692" t="s">
        <v>207</v>
      </c>
      <c r="M692" t="str">
        <f>CONCATENATE(E692,"-G-P-N")</f>
        <v>2668228-G-P-N</v>
      </c>
      <c r="N692" t="str">
        <f>$I$2</f>
        <v>G - 1016 x 1525</v>
      </c>
      <c r="O692" t="str">
        <f>$C$3</f>
        <v>Photographic Paper</v>
      </c>
      <c r="P692" t="str">
        <f>$D$3</f>
        <v>None</v>
      </c>
      <c r="Q692">
        <f>$I$3</f>
        <v>1763</v>
      </c>
      <c r="R692">
        <f t="shared" ref="R692" si="1266">ROUND((1180*$N$2),0)</f>
        <v>1251</v>
      </c>
      <c r="S692">
        <f t="shared" ref="S692" si="1267">ROUND((735*$N$2),0)</f>
        <v>779</v>
      </c>
      <c r="T692" t="s">
        <v>32</v>
      </c>
    </row>
    <row r="693" spans="1:20" x14ac:dyDescent="0.25">
      <c r="A693" t="s">
        <v>15</v>
      </c>
      <c r="B693" t="s">
        <v>208</v>
      </c>
      <c r="C693">
        <v>1</v>
      </c>
      <c r="D693" t="s">
        <v>122</v>
      </c>
      <c r="E693" s="1">
        <v>2668228</v>
      </c>
      <c r="H693" t="s">
        <v>16</v>
      </c>
      <c r="I693" t="s">
        <v>17</v>
      </c>
      <c r="J693" t="s">
        <v>18</v>
      </c>
      <c r="K693" t="s">
        <v>19</v>
      </c>
      <c r="L693" t="s">
        <v>207</v>
      </c>
      <c r="M693" t="str">
        <f>CONCATENATE(E693,"-G-C-N")</f>
        <v>2668228-G-C-N</v>
      </c>
      <c r="N693" t="str">
        <f>$I$2</f>
        <v>G - 1016 x 1525</v>
      </c>
      <c r="O693" t="str">
        <f>$C$15</f>
        <v>Canvas</v>
      </c>
      <c r="P693" t="str">
        <f>$D$15</f>
        <v>None</v>
      </c>
      <c r="Q693">
        <f>$I$15</f>
        <v>1982.2</v>
      </c>
      <c r="R693">
        <f t="shared" ref="R693" si="1268">ROUND((1275*$N$2),0)</f>
        <v>1352</v>
      </c>
      <c r="S693">
        <f t="shared" ref="S693" si="1269">ROUND((850*$N$2),0)</f>
        <v>901</v>
      </c>
      <c r="T693" t="s">
        <v>32</v>
      </c>
    </row>
    <row r="694" spans="1:20" x14ac:dyDescent="0.25">
      <c r="A694" t="s">
        <v>15</v>
      </c>
      <c r="B694" t="s">
        <v>208</v>
      </c>
      <c r="C694">
        <v>1</v>
      </c>
      <c r="D694" t="s">
        <v>122</v>
      </c>
      <c r="E694" s="1">
        <v>2668228</v>
      </c>
      <c r="H694" t="s">
        <v>16</v>
      </c>
      <c r="I694" t="s">
        <v>17</v>
      </c>
      <c r="J694" t="s">
        <v>18</v>
      </c>
      <c r="K694" t="s">
        <v>19</v>
      </c>
      <c r="L694" t="s">
        <v>207</v>
      </c>
      <c r="M694" t="str">
        <f>CONCATENATE(E694,"-G-P-W")</f>
        <v>2668228-G-P-W</v>
      </c>
      <c r="N694" t="str">
        <f>$I$2</f>
        <v>G - 1016 x 1525</v>
      </c>
      <c r="O694" t="str">
        <f>$C$3</f>
        <v>Photographic Paper</v>
      </c>
      <c r="P694" t="str">
        <f>$D$4</f>
        <v>White</v>
      </c>
      <c r="Q694">
        <f>$I$4</f>
        <v>3200</v>
      </c>
      <c r="R694">
        <f t="shared" ref="R694:R695" si="1270">ROUND((2000*$N$2),0)</f>
        <v>2120</v>
      </c>
      <c r="S694">
        <f t="shared" ref="S694" si="1271">ROUND((1535*$N$2),0)</f>
        <v>1627</v>
      </c>
      <c r="T694" t="s">
        <v>32</v>
      </c>
    </row>
    <row r="695" spans="1:20" x14ac:dyDescent="0.25">
      <c r="A695" t="s">
        <v>15</v>
      </c>
      <c r="B695" t="s">
        <v>208</v>
      </c>
      <c r="C695">
        <v>1</v>
      </c>
      <c r="D695" t="s">
        <v>122</v>
      </c>
      <c r="E695" s="1">
        <v>2668228</v>
      </c>
      <c r="H695" t="s">
        <v>16</v>
      </c>
      <c r="I695" t="s">
        <v>17</v>
      </c>
      <c r="J695" t="s">
        <v>18</v>
      </c>
      <c r="K695" t="s">
        <v>19</v>
      </c>
      <c r="L695" t="s">
        <v>207</v>
      </c>
      <c r="M695" t="str">
        <f>CONCATENATE(E695,"-G-C-W")</f>
        <v>2668228-G-C-W</v>
      </c>
      <c r="N695" t="str">
        <f>$I$2</f>
        <v>G - 1016 x 1525</v>
      </c>
      <c r="O695" t="str">
        <f>$C$15</f>
        <v>Canvas</v>
      </c>
      <c r="P695" t="str">
        <f>$D$16</f>
        <v xml:space="preserve">White </v>
      </c>
      <c r="Q695">
        <f>$I$16</f>
        <v>2915</v>
      </c>
      <c r="R695">
        <f t="shared" si="1270"/>
        <v>2120</v>
      </c>
      <c r="S695">
        <f t="shared" ref="S695" si="1272">ROUND((1250*$N$2),0)</f>
        <v>1325</v>
      </c>
      <c r="T695" t="s">
        <v>32</v>
      </c>
    </row>
    <row r="696" spans="1:20" x14ac:dyDescent="0.25">
      <c r="A696" t="s">
        <v>15</v>
      </c>
      <c r="B696" t="s">
        <v>208</v>
      </c>
      <c r="C696">
        <v>1</v>
      </c>
      <c r="D696" t="s">
        <v>126</v>
      </c>
      <c r="E696" s="1">
        <v>3163546</v>
      </c>
      <c r="H696" t="s">
        <v>16</v>
      </c>
      <c r="I696" t="s">
        <v>17</v>
      </c>
      <c r="J696" t="s">
        <v>18</v>
      </c>
      <c r="K696" t="s">
        <v>19</v>
      </c>
      <c r="L696" t="s">
        <v>207</v>
      </c>
      <c r="M696" t="str">
        <f>CONCATENATE(E696,"-C-P-N")</f>
        <v>3163546-C-P-N</v>
      </c>
      <c r="N696" t="str">
        <f>$E$2</f>
        <v>C - 406 x 508</v>
      </c>
      <c r="O696" t="str">
        <f>$C$3</f>
        <v>Photographic Paper</v>
      </c>
      <c r="P696" t="str">
        <f>$D$3</f>
        <v>None</v>
      </c>
      <c r="Q696">
        <f>$E$3</f>
        <v>553</v>
      </c>
      <c r="R696">
        <f t="shared" ref="R696" si="1273">ROUND((360*$N$2),0)</f>
        <v>382</v>
      </c>
      <c r="S696">
        <f t="shared" ref="S696" si="1274">ROUND((230*$N$2),0)</f>
        <v>244</v>
      </c>
      <c r="T696" t="s">
        <v>32</v>
      </c>
    </row>
    <row r="697" spans="1:20" x14ac:dyDescent="0.25">
      <c r="A697" t="s">
        <v>15</v>
      </c>
      <c r="B697" t="s">
        <v>208</v>
      </c>
      <c r="C697">
        <v>1</v>
      </c>
      <c r="D697" t="s">
        <v>126</v>
      </c>
      <c r="E697" s="1">
        <v>3163546</v>
      </c>
      <c r="H697" t="s">
        <v>16</v>
      </c>
      <c r="I697" t="s">
        <v>17</v>
      </c>
      <c r="J697" t="s">
        <v>18</v>
      </c>
      <c r="K697" t="s">
        <v>19</v>
      </c>
      <c r="L697" t="s">
        <v>207</v>
      </c>
      <c r="M697" t="str">
        <f>CONCATENATE(E697,"-C-P-W")</f>
        <v>3163546-C-P-W</v>
      </c>
      <c r="N697" t="str">
        <f>$E$2</f>
        <v>C - 406 x 508</v>
      </c>
      <c r="O697" t="str">
        <f>$C$3</f>
        <v>Photographic Paper</v>
      </c>
      <c r="P697" t="str">
        <f>$D$4</f>
        <v>White</v>
      </c>
      <c r="Q697">
        <f>$E$4</f>
        <v>1052</v>
      </c>
      <c r="R697">
        <f t="shared" ref="R697" si="1275">ROUND((704*$N$2),0)</f>
        <v>746</v>
      </c>
      <c r="S697">
        <f t="shared" ref="S697" si="1276">ROUND((440*$N$2),0)</f>
        <v>466</v>
      </c>
      <c r="T697" t="s">
        <v>32</v>
      </c>
    </row>
    <row r="698" spans="1:20" x14ac:dyDescent="0.25">
      <c r="A698" t="s">
        <v>15</v>
      </c>
      <c r="B698" t="s">
        <v>208</v>
      </c>
      <c r="C698">
        <v>1</v>
      </c>
      <c r="D698" t="s">
        <v>126</v>
      </c>
      <c r="E698" s="1">
        <v>3163546</v>
      </c>
      <c r="H698" t="s">
        <v>16</v>
      </c>
      <c r="I698" t="s">
        <v>17</v>
      </c>
      <c r="J698" t="s">
        <v>18</v>
      </c>
      <c r="K698" t="s">
        <v>19</v>
      </c>
      <c r="L698" t="s">
        <v>207</v>
      </c>
      <c r="M698" t="str">
        <f>CONCATENATE(E698,"-D-P-N")</f>
        <v>3163546-D-P-N</v>
      </c>
      <c r="N698" t="str">
        <f>$F$2</f>
        <v>D - 508 x 610</v>
      </c>
      <c r="O698" t="str">
        <f>$C$3</f>
        <v>Photographic Paper</v>
      </c>
      <c r="P698" t="str">
        <f>$D$3</f>
        <v>None</v>
      </c>
      <c r="Q698">
        <f>$F$3</f>
        <v>646</v>
      </c>
      <c r="R698">
        <f t="shared" ref="R698" si="1277">ROUND((432*$N$2),0)</f>
        <v>458</v>
      </c>
      <c r="S698">
        <f t="shared" ref="S698" si="1278">ROUND((270*$N$2),0)</f>
        <v>286</v>
      </c>
      <c r="T698" t="s">
        <v>32</v>
      </c>
    </row>
    <row r="699" spans="1:20" x14ac:dyDescent="0.25">
      <c r="A699" t="s">
        <v>15</v>
      </c>
      <c r="B699" t="s">
        <v>208</v>
      </c>
      <c r="C699">
        <v>1</v>
      </c>
      <c r="D699" t="s">
        <v>126</v>
      </c>
      <c r="E699" s="1">
        <v>3163546</v>
      </c>
      <c r="H699" t="s">
        <v>16</v>
      </c>
      <c r="I699" t="s">
        <v>17</v>
      </c>
      <c r="J699" t="s">
        <v>18</v>
      </c>
      <c r="K699" t="s">
        <v>19</v>
      </c>
      <c r="L699" t="s">
        <v>207</v>
      </c>
      <c r="M699" t="str">
        <f>CONCATENATE(E699,"-D-P-W")</f>
        <v>3163546-D-P-W</v>
      </c>
      <c r="N699" t="str">
        <f>$F$2</f>
        <v>D - 508 x 610</v>
      </c>
      <c r="O699" t="str">
        <f>$C$3</f>
        <v>Photographic Paper</v>
      </c>
      <c r="P699" t="str">
        <f>$D$4</f>
        <v>White</v>
      </c>
      <c r="Q699">
        <f>$F$4</f>
        <v>1313</v>
      </c>
      <c r="R699">
        <f t="shared" ref="R699" si="1279">ROUND((880*$N$2),0)</f>
        <v>933</v>
      </c>
      <c r="S699">
        <f t="shared" ref="S699" si="1280">ROUND((560*$N$2),0)</f>
        <v>594</v>
      </c>
      <c r="T699" t="s">
        <v>32</v>
      </c>
    </row>
    <row r="700" spans="1:20" x14ac:dyDescent="0.25">
      <c r="A700" t="s">
        <v>15</v>
      </c>
      <c r="B700" t="s">
        <v>208</v>
      </c>
      <c r="C700">
        <v>1</v>
      </c>
      <c r="D700" t="s">
        <v>126</v>
      </c>
      <c r="E700" s="1">
        <v>3163546</v>
      </c>
      <c r="H700" t="s">
        <v>16</v>
      </c>
      <c r="I700" t="s">
        <v>17</v>
      </c>
      <c r="J700" t="s">
        <v>18</v>
      </c>
      <c r="K700" t="s">
        <v>19</v>
      </c>
      <c r="L700" t="s">
        <v>207</v>
      </c>
      <c r="M700" t="str">
        <f>CONCATENATE(E700,"-E-P-N")</f>
        <v>3163546-E-P-N</v>
      </c>
      <c r="N700" t="str">
        <f>$G$2</f>
        <v>E - 508 x 762</v>
      </c>
      <c r="O700" t="str">
        <f>$C$3</f>
        <v>Photographic Paper</v>
      </c>
      <c r="P700" t="str">
        <f>$D$3</f>
        <v>None</v>
      </c>
      <c r="Q700">
        <f>$G$3</f>
        <v>825</v>
      </c>
      <c r="R700">
        <f t="shared" ref="R700" si="1281">ROUND((552*$N$2),0)</f>
        <v>585</v>
      </c>
      <c r="S700">
        <f t="shared" ref="S700" si="1282">ROUND((345*$N$2),0)</f>
        <v>366</v>
      </c>
      <c r="T700" t="s">
        <v>32</v>
      </c>
    </row>
    <row r="701" spans="1:20" x14ac:dyDescent="0.25">
      <c r="A701" t="s">
        <v>15</v>
      </c>
      <c r="B701" t="s">
        <v>208</v>
      </c>
      <c r="C701">
        <v>1</v>
      </c>
      <c r="D701" t="s">
        <v>126</v>
      </c>
      <c r="E701" s="1">
        <v>3163546</v>
      </c>
      <c r="H701" t="s">
        <v>16</v>
      </c>
      <c r="I701" t="s">
        <v>17</v>
      </c>
      <c r="J701" t="s">
        <v>18</v>
      </c>
      <c r="K701" t="s">
        <v>19</v>
      </c>
      <c r="L701" t="s">
        <v>207</v>
      </c>
      <c r="M701" t="str">
        <f>CONCATENATE(E701,"-E-C-N")</f>
        <v>3163546-E-C-N</v>
      </c>
      <c r="N701" t="str">
        <f>$G$2</f>
        <v>E - 508 x 762</v>
      </c>
      <c r="O701" t="str">
        <f>$C$15</f>
        <v>Canvas</v>
      </c>
      <c r="P701" t="str">
        <f>$D$15</f>
        <v>None</v>
      </c>
      <c r="Q701">
        <f>$G$15</f>
        <v>1324</v>
      </c>
      <c r="R701">
        <f t="shared" ref="R701" si="1283">ROUND((832*$N$2),0)</f>
        <v>882</v>
      </c>
      <c r="S701">
        <f t="shared" ref="S701" si="1284">ROUND((550*$N$2),0)</f>
        <v>583</v>
      </c>
      <c r="T701" t="s">
        <v>32</v>
      </c>
    </row>
    <row r="702" spans="1:20" x14ac:dyDescent="0.25">
      <c r="A702" t="s">
        <v>15</v>
      </c>
      <c r="B702" t="s">
        <v>208</v>
      </c>
      <c r="C702">
        <v>1</v>
      </c>
      <c r="D702" t="s">
        <v>126</v>
      </c>
      <c r="E702" s="1">
        <v>3163546</v>
      </c>
      <c r="H702" t="s">
        <v>16</v>
      </c>
      <c r="I702" t="s">
        <v>17</v>
      </c>
      <c r="J702" t="s">
        <v>18</v>
      </c>
      <c r="K702" t="s">
        <v>19</v>
      </c>
      <c r="L702" t="s">
        <v>207</v>
      </c>
      <c r="M702" t="str">
        <f>CONCATENATE(E702,"-E-P-W")</f>
        <v>3163546-E-P-W</v>
      </c>
      <c r="N702" t="str">
        <f>$G$2</f>
        <v>E - 508 x 762</v>
      </c>
      <c r="O702" t="str">
        <f>$C$3</f>
        <v>Photographic Paper</v>
      </c>
      <c r="P702" t="str">
        <f>$D$4</f>
        <v>White</v>
      </c>
      <c r="Q702">
        <f>$G$4</f>
        <v>1660</v>
      </c>
      <c r="R702">
        <f t="shared" ref="R702" si="1285">ROUND((1112*$N$2),0)</f>
        <v>1179</v>
      </c>
      <c r="S702">
        <f t="shared" ref="S702" si="1286">ROUND((760*$N$2),0)</f>
        <v>806</v>
      </c>
      <c r="T702" t="s">
        <v>32</v>
      </c>
    </row>
    <row r="703" spans="1:20" x14ac:dyDescent="0.25">
      <c r="A703" t="s">
        <v>15</v>
      </c>
      <c r="B703" t="s">
        <v>208</v>
      </c>
      <c r="C703">
        <v>1</v>
      </c>
      <c r="D703" t="s">
        <v>126</v>
      </c>
      <c r="E703" s="1">
        <v>3163546</v>
      </c>
      <c r="H703" t="s">
        <v>16</v>
      </c>
      <c r="I703" t="s">
        <v>17</v>
      </c>
      <c r="J703" t="s">
        <v>18</v>
      </c>
      <c r="K703" t="s">
        <v>19</v>
      </c>
      <c r="L703" t="s">
        <v>207</v>
      </c>
      <c r="M703" t="str">
        <f>CONCATENATE(E703,"-E-C-W")</f>
        <v>3163546-E-C-W</v>
      </c>
      <c r="N703" t="str">
        <f>$G$2</f>
        <v>E - 508 x 762</v>
      </c>
      <c r="O703" t="str">
        <f>$C$15</f>
        <v>Canvas</v>
      </c>
      <c r="P703" t="str">
        <f>$D$16</f>
        <v xml:space="preserve">White </v>
      </c>
      <c r="Q703">
        <f>$G$16</f>
        <v>1964</v>
      </c>
      <c r="R703" s="2">
        <f t="shared" ref="R703" si="1287">ROUND((1320*$N$2),0)</f>
        <v>1399</v>
      </c>
      <c r="S703">
        <f t="shared" ref="S703" si="1288">ROUND((825*$N$2),0)</f>
        <v>875</v>
      </c>
      <c r="T703" t="s">
        <v>32</v>
      </c>
    </row>
    <row r="704" spans="1:20" x14ac:dyDescent="0.25">
      <c r="A704" t="s">
        <v>15</v>
      </c>
      <c r="B704" t="s">
        <v>208</v>
      </c>
      <c r="C704">
        <v>1</v>
      </c>
      <c r="D704" t="s">
        <v>126</v>
      </c>
      <c r="E704" s="1">
        <v>3163546</v>
      </c>
      <c r="H704" t="s">
        <v>16</v>
      </c>
      <c r="I704" t="s">
        <v>17</v>
      </c>
      <c r="J704" t="s">
        <v>18</v>
      </c>
      <c r="K704" t="s">
        <v>19</v>
      </c>
      <c r="L704" t="s">
        <v>207</v>
      </c>
      <c r="M704" t="str">
        <f>CONCATENATE(E704,"-F-P-N")</f>
        <v>3163546-F-P-N</v>
      </c>
      <c r="N704" t="str">
        <f>$H$2</f>
        <v>F - 762 x 1016</v>
      </c>
      <c r="O704" t="str">
        <f>$C$3</f>
        <v>Photographic Paper</v>
      </c>
      <c r="P704" t="str">
        <f>$D$3</f>
        <v>None</v>
      </c>
      <c r="Q704">
        <f>$H$3</f>
        <v>1410</v>
      </c>
      <c r="R704">
        <f t="shared" ref="R704" si="1289">ROUND((944*$N$2),0)</f>
        <v>1001</v>
      </c>
      <c r="S704">
        <f t="shared" ref="S704" si="1290">ROUND((590*$N$2),0)</f>
        <v>625</v>
      </c>
      <c r="T704" t="s">
        <v>32</v>
      </c>
    </row>
    <row r="705" spans="1:20" x14ac:dyDescent="0.25">
      <c r="A705" t="s">
        <v>15</v>
      </c>
      <c r="B705" t="s">
        <v>208</v>
      </c>
      <c r="C705">
        <v>1</v>
      </c>
      <c r="D705" t="s">
        <v>126</v>
      </c>
      <c r="E705" s="1">
        <v>3163546</v>
      </c>
      <c r="H705" t="s">
        <v>16</v>
      </c>
      <c r="I705" t="s">
        <v>17</v>
      </c>
      <c r="J705" t="s">
        <v>18</v>
      </c>
      <c r="K705" t="s">
        <v>19</v>
      </c>
      <c r="L705" t="s">
        <v>207</v>
      </c>
      <c r="M705" t="str">
        <f>CONCATENATE(E705,"-F-C-N")</f>
        <v>3163546-F-C-N</v>
      </c>
      <c r="N705" t="str">
        <f>$H$2</f>
        <v>F - 762 x 1016</v>
      </c>
      <c r="O705" t="str">
        <f>$C$15</f>
        <v>Canvas</v>
      </c>
      <c r="P705" t="str">
        <f>$D$15</f>
        <v>None</v>
      </c>
      <c r="Q705">
        <f>$H$15</f>
        <v>1865.6000000000001</v>
      </c>
      <c r="R705">
        <f t="shared" ref="R705" si="1291">ROUND((1200*$N$2),0)</f>
        <v>1272</v>
      </c>
      <c r="S705">
        <f t="shared" ref="S705" si="1292">ROUND((800*$N$2),0)</f>
        <v>848</v>
      </c>
      <c r="T705" t="s">
        <v>32</v>
      </c>
    </row>
    <row r="706" spans="1:20" x14ac:dyDescent="0.25">
      <c r="A706" t="s">
        <v>15</v>
      </c>
      <c r="B706" t="s">
        <v>208</v>
      </c>
      <c r="C706">
        <v>1</v>
      </c>
      <c r="D706" t="s">
        <v>126</v>
      </c>
      <c r="E706" s="1">
        <v>3163546</v>
      </c>
      <c r="H706" t="s">
        <v>16</v>
      </c>
      <c r="I706" t="s">
        <v>17</v>
      </c>
      <c r="J706" t="s">
        <v>18</v>
      </c>
      <c r="K706" t="s">
        <v>19</v>
      </c>
      <c r="L706" t="s">
        <v>207</v>
      </c>
      <c r="M706" t="str">
        <f>CONCATENATE(E706,"-F-P-W")</f>
        <v>3163546-F-P-W</v>
      </c>
      <c r="N706" t="str">
        <f>$H$2</f>
        <v>F - 762 x 1016</v>
      </c>
      <c r="O706" t="str">
        <f>$C$3</f>
        <v>Photographic Paper</v>
      </c>
      <c r="P706" t="str">
        <f>$D$4</f>
        <v>White</v>
      </c>
      <c r="Q706">
        <f>$H$4</f>
        <v>2387</v>
      </c>
      <c r="R706">
        <f t="shared" ref="R706" si="1293">ROUND((1510*$N$2),0)</f>
        <v>1601</v>
      </c>
      <c r="S706">
        <f t="shared" ref="S706" si="1294">ROUND((1150*$N$2),0)</f>
        <v>1219</v>
      </c>
      <c r="T706" t="s">
        <v>32</v>
      </c>
    </row>
    <row r="707" spans="1:20" x14ac:dyDescent="0.25">
      <c r="A707" t="s">
        <v>15</v>
      </c>
      <c r="B707" t="s">
        <v>208</v>
      </c>
      <c r="C707">
        <v>1</v>
      </c>
      <c r="D707" t="s">
        <v>126</v>
      </c>
      <c r="E707" s="1">
        <v>3163546</v>
      </c>
      <c r="H707" t="s">
        <v>16</v>
      </c>
      <c r="I707" t="s">
        <v>17</v>
      </c>
      <c r="J707" t="s">
        <v>18</v>
      </c>
      <c r="K707" t="s">
        <v>19</v>
      </c>
      <c r="L707" t="s">
        <v>207</v>
      </c>
      <c r="M707" t="str">
        <f>CONCATENATE(E707,"-F-C-W")</f>
        <v>3163546-F-C-W</v>
      </c>
      <c r="N707" t="str">
        <f>$H$2</f>
        <v>F - 762 x 1016</v>
      </c>
      <c r="O707" t="str">
        <f>$C$15</f>
        <v>Canvas</v>
      </c>
      <c r="P707" t="str">
        <f>$D$16</f>
        <v xml:space="preserve">White </v>
      </c>
      <c r="Q707">
        <f>$H$16</f>
        <v>2565.2000000000003</v>
      </c>
      <c r="R707">
        <f t="shared" ref="R707" si="1295">ROUND((1760*$N$2),0)</f>
        <v>1866</v>
      </c>
      <c r="S707">
        <f t="shared" ref="S707" si="1296">ROUND((1100*$N$2),0)</f>
        <v>1166</v>
      </c>
      <c r="T707" t="s">
        <v>32</v>
      </c>
    </row>
    <row r="708" spans="1:20" x14ac:dyDescent="0.25">
      <c r="A708" t="s">
        <v>15</v>
      </c>
      <c r="B708" t="s">
        <v>208</v>
      </c>
      <c r="C708">
        <v>1</v>
      </c>
      <c r="D708" t="s">
        <v>126</v>
      </c>
      <c r="E708" s="1">
        <v>3163546</v>
      </c>
      <c r="H708" t="s">
        <v>16</v>
      </c>
      <c r="I708" t="s">
        <v>17</v>
      </c>
      <c r="J708" t="s">
        <v>18</v>
      </c>
      <c r="K708" t="s">
        <v>19</v>
      </c>
      <c r="L708" t="s">
        <v>207</v>
      </c>
      <c r="M708" t="str">
        <f>CONCATENATE(E708,"-G-P-N")</f>
        <v>3163546-G-P-N</v>
      </c>
      <c r="N708" t="str">
        <f>$I$2</f>
        <v>G - 1016 x 1525</v>
      </c>
      <c r="O708" t="str">
        <f>$C$3</f>
        <v>Photographic Paper</v>
      </c>
      <c r="P708" t="str">
        <f>$D$3</f>
        <v>None</v>
      </c>
      <c r="Q708">
        <f>$I$3</f>
        <v>1763</v>
      </c>
      <c r="R708">
        <f t="shared" ref="R708" si="1297">ROUND((1180*$N$2),0)</f>
        <v>1251</v>
      </c>
      <c r="S708">
        <f t="shared" ref="S708" si="1298">ROUND((735*$N$2),0)</f>
        <v>779</v>
      </c>
      <c r="T708" t="s">
        <v>32</v>
      </c>
    </row>
    <row r="709" spans="1:20" x14ac:dyDescent="0.25">
      <c r="A709" t="s">
        <v>15</v>
      </c>
      <c r="B709" t="s">
        <v>208</v>
      </c>
      <c r="C709">
        <v>1</v>
      </c>
      <c r="D709" t="s">
        <v>126</v>
      </c>
      <c r="E709" s="1">
        <v>3163546</v>
      </c>
      <c r="H709" t="s">
        <v>16</v>
      </c>
      <c r="I709" t="s">
        <v>17</v>
      </c>
      <c r="J709" t="s">
        <v>18</v>
      </c>
      <c r="K709" t="s">
        <v>19</v>
      </c>
      <c r="L709" t="s">
        <v>207</v>
      </c>
      <c r="M709" t="str">
        <f>CONCATENATE(E709,"-G-C-N")</f>
        <v>3163546-G-C-N</v>
      </c>
      <c r="N709" t="str">
        <f>$I$2</f>
        <v>G - 1016 x 1525</v>
      </c>
      <c r="O709" t="str">
        <f>$C$15</f>
        <v>Canvas</v>
      </c>
      <c r="P709" t="str">
        <f>$D$15</f>
        <v>None</v>
      </c>
      <c r="Q709">
        <f>$I$15</f>
        <v>1982.2</v>
      </c>
      <c r="R709">
        <f t="shared" ref="R709" si="1299">ROUND((1275*$N$2),0)</f>
        <v>1352</v>
      </c>
      <c r="S709">
        <f t="shared" ref="S709" si="1300">ROUND((850*$N$2),0)</f>
        <v>901</v>
      </c>
      <c r="T709" t="s">
        <v>32</v>
      </c>
    </row>
    <row r="710" spans="1:20" x14ac:dyDescent="0.25">
      <c r="A710" t="s">
        <v>15</v>
      </c>
      <c r="B710" t="s">
        <v>208</v>
      </c>
      <c r="C710">
        <v>1</v>
      </c>
      <c r="D710" t="s">
        <v>126</v>
      </c>
      <c r="E710" s="1">
        <v>3163546</v>
      </c>
      <c r="H710" t="s">
        <v>16</v>
      </c>
      <c r="I710" t="s">
        <v>17</v>
      </c>
      <c r="J710" t="s">
        <v>18</v>
      </c>
      <c r="K710" t="s">
        <v>19</v>
      </c>
      <c r="L710" t="s">
        <v>207</v>
      </c>
      <c r="M710" t="str">
        <f>CONCATENATE(E710,"-G-P-W")</f>
        <v>3163546-G-P-W</v>
      </c>
      <c r="N710" t="str">
        <f>$I$2</f>
        <v>G - 1016 x 1525</v>
      </c>
      <c r="O710" t="str">
        <f>$C$3</f>
        <v>Photographic Paper</v>
      </c>
      <c r="P710" t="str">
        <f>$D$4</f>
        <v>White</v>
      </c>
      <c r="Q710">
        <f>$I$4</f>
        <v>3200</v>
      </c>
      <c r="R710">
        <f t="shared" ref="R710:R711" si="1301">ROUND((2000*$N$2),0)</f>
        <v>2120</v>
      </c>
      <c r="S710">
        <f t="shared" ref="S710" si="1302">ROUND((1535*$N$2),0)</f>
        <v>1627</v>
      </c>
      <c r="T710" t="s">
        <v>32</v>
      </c>
    </row>
    <row r="711" spans="1:20" x14ac:dyDescent="0.25">
      <c r="A711" t="s">
        <v>15</v>
      </c>
      <c r="B711" t="s">
        <v>208</v>
      </c>
      <c r="C711">
        <v>1</v>
      </c>
      <c r="D711" t="s">
        <v>126</v>
      </c>
      <c r="E711" s="1">
        <v>3163546</v>
      </c>
      <c r="H711" t="s">
        <v>16</v>
      </c>
      <c r="I711" t="s">
        <v>17</v>
      </c>
      <c r="J711" t="s">
        <v>18</v>
      </c>
      <c r="K711" t="s">
        <v>19</v>
      </c>
      <c r="L711" t="s">
        <v>207</v>
      </c>
      <c r="M711" t="str">
        <f>CONCATENATE(E711,"-G-C-W")</f>
        <v>3163546-G-C-W</v>
      </c>
      <c r="N711" t="str">
        <f>$I$2</f>
        <v>G - 1016 x 1525</v>
      </c>
      <c r="O711" t="str">
        <f>$C$15</f>
        <v>Canvas</v>
      </c>
      <c r="P711" t="str">
        <f>$D$16</f>
        <v xml:space="preserve">White </v>
      </c>
      <c r="Q711">
        <f>$I$16</f>
        <v>2915</v>
      </c>
      <c r="R711">
        <f t="shared" si="1301"/>
        <v>2120</v>
      </c>
      <c r="S711">
        <f t="shared" ref="S711" si="1303">ROUND((1250*$N$2),0)</f>
        <v>1325</v>
      </c>
      <c r="T711" t="s">
        <v>32</v>
      </c>
    </row>
    <row r="712" spans="1:20" x14ac:dyDescent="0.25">
      <c r="A712" t="s">
        <v>15</v>
      </c>
      <c r="B712" t="s">
        <v>208</v>
      </c>
      <c r="C712">
        <v>1</v>
      </c>
      <c r="D712" t="s">
        <v>135</v>
      </c>
      <c r="E712" s="1">
        <v>113915396</v>
      </c>
      <c r="H712" t="s">
        <v>16</v>
      </c>
      <c r="I712" t="s">
        <v>17</v>
      </c>
      <c r="J712" t="s">
        <v>18</v>
      </c>
      <c r="K712" t="s">
        <v>19</v>
      </c>
      <c r="L712" t="s">
        <v>207</v>
      </c>
      <c r="M712" t="str">
        <f>CONCATENATE(E712,"-C-P-N")</f>
        <v>113915396-C-P-N</v>
      </c>
      <c r="N712" t="str">
        <f>$E$2</f>
        <v>C - 406 x 508</v>
      </c>
      <c r="O712" t="str">
        <f>$C$3</f>
        <v>Photographic Paper</v>
      </c>
      <c r="P712" t="str">
        <f>$D$3</f>
        <v>None</v>
      </c>
      <c r="Q712">
        <f>$E$3</f>
        <v>553</v>
      </c>
      <c r="R712">
        <f t="shared" ref="R712" si="1304">ROUND((360*$N$2),0)</f>
        <v>382</v>
      </c>
      <c r="S712">
        <f t="shared" ref="S712" si="1305">ROUND((230*$N$2),0)</f>
        <v>244</v>
      </c>
      <c r="T712" t="s">
        <v>32</v>
      </c>
    </row>
    <row r="713" spans="1:20" x14ac:dyDescent="0.25">
      <c r="A713" t="s">
        <v>15</v>
      </c>
      <c r="B713" t="s">
        <v>208</v>
      </c>
      <c r="C713">
        <v>1</v>
      </c>
      <c r="D713" t="s">
        <v>135</v>
      </c>
      <c r="E713" s="1">
        <v>113915396</v>
      </c>
      <c r="H713" t="s">
        <v>16</v>
      </c>
      <c r="I713" t="s">
        <v>17</v>
      </c>
      <c r="J713" t="s">
        <v>18</v>
      </c>
      <c r="K713" t="s">
        <v>19</v>
      </c>
      <c r="L713" t="s">
        <v>207</v>
      </c>
      <c r="M713" t="str">
        <f>CONCATENATE(E713,"-C-P-W")</f>
        <v>113915396-C-P-W</v>
      </c>
      <c r="N713" t="str">
        <f>$E$2</f>
        <v>C - 406 x 508</v>
      </c>
      <c r="O713" t="str">
        <f>$C$3</f>
        <v>Photographic Paper</v>
      </c>
      <c r="P713" t="str">
        <f>$D$4</f>
        <v>White</v>
      </c>
      <c r="Q713">
        <f>$E$4</f>
        <v>1052</v>
      </c>
      <c r="R713">
        <f t="shared" ref="R713" si="1306">ROUND((704*$N$2),0)</f>
        <v>746</v>
      </c>
      <c r="S713">
        <f t="shared" ref="S713" si="1307">ROUND((440*$N$2),0)</f>
        <v>466</v>
      </c>
      <c r="T713" t="s">
        <v>32</v>
      </c>
    </row>
    <row r="714" spans="1:20" x14ac:dyDescent="0.25">
      <c r="A714" t="s">
        <v>15</v>
      </c>
      <c r="B714" t="s">
        <v>208</v>
      </c>
      <c r="C714">
        <v>1</v>
      </c>
      <c r="D714" t="s">
        <v>135</v>
      </c>
      <c r="E714" s="1">
        <v>113915396</v>
      </c>
      <c r="H714" t="s">
        <v>16</v>
      </c>
      <c r="I714" t="s">
        <v>17</v>
      </c>
      <c r="J714" t="s">
        <v>18</v>
      </c>
      <c r="K714" t="s">
        <v>19</v>
      </c>
      <c r="L714" t="s">
        <v>207</v>
      </c>
      <c r="M714" t="str">
        <f>CONCATENATE(E714,"-D-P-N")</f>
        <v>113915396-D-P-N</v>
      </c>
      <c r="N714" t="str">
        <f>$F$2</f>
        <v>D - 508 x 610</v>
      </c>
      <c r="O714" t="str">
        <f>$C$3</f>
        <v>Photographic Paper</v>
      </c>
      <c r="P714" t="str">
        <f>$D$3</f>
        <v>None</v>
      </c>
      <c r="Q714">
        <f>$F$3</f>
        <v>646</v>
      </c>
      <c r="R714">
        <f t="shared" ref="R714" si="1308">ROUND((432*$N$2),0)</f>
        <v>458</v>
      </c>
      <c r="S714">
        <f t="shared" ref="S714" si="1309">ROUND((270*$N$2),0)</f>
        <v>286</v>
      </c>
      <c r="T714" t="s">
        <v>32</v>
      </c>
    </row>
    <row r="715" spans="1:20" x14ac:dyDescent="0.25">
      <c r="A715" t="s">
        <v>15</v>
      </c>
      <c r="B715" t="s">
        <v>208</v>
      </c>
      <c r="C715">
        <v>1</v>
      </c>
      <c r="D715" t="s">
        <v>135</v>
      </c>
      <c r="E715" s="1">
        <v>113915396</v>
      </c>
      <c r="H715" t="s">
        <v>16</v>
      </c>
      <c r="I715" t="s">
        <v>17</v>
      </c>
      <c r="J715" t="s">
        <v>18</v>
      </c>
      <c r="K715" t="s">
        <v>19</v>
      </c>
      <c r="L715" t="s">
        <v>207</v>
      </c>
      <c r="M715" t="str">
        <f>CONCATENATE(E715,"-D-P-W")</f>
        <v>113915396-D-P-W</v>
      </c>
      <c r="N715" t="str">
        <f>$F$2</f>
        <v>D - 508 x 610</v>
      </c>
      <c r="O715" t="str">
        <f>$C$3</f>
        <v>Photographic Paper</v>
      </c>
      <c r="P715" t="str">
        <f>$D$4</f>
        <v>White</v>
      </c>
      <c r="Q715">
        <f>$F$4</f>
        <v>1313</v>
      </c>
      <c r="R715">
        <f t="shared" ref="R715" si="1310">ROUND((880*$N$2),0)</f>
        <v>933</v>
      </c>
      <c r="S715">
        <f t="shared" ref="S715" si="1311">ROUND((560*$N$2),0)</f>
        <v>594</v>
      </c>
      <c r="T715" t="s">
        <v>32</v>
      </c>
    </row>
    <row r="716" spans="1:20" x14ac:dyDescent="0.25">
      <c r="A716" t="s">
        <v>15</v>
      </c>
      <c r="B716" t="s">
        <v>208</v>
      </c>
      <c r="C716">
        <v>1</v>
      </c>
      <c r="D716" t="s">
        <v>135</v>
      </c>
      <c r="E716" s="1">
        <v>113915396</v>
      </c>
      <c r="H716" t="s">
        <v>16</v>
      </c>
      <c r="I716" t="s">
        <v>17</v>
      </c>
      <c r="J716" t="s">
        <v>18</v>
      </c>
      <c r="K716" t="s">
        <v>19</v>
      </c>
      <c r="L716" t="s">
        <v>207</v>
      </c>
      <c r="M716" t="str">
        <f>CONCATENATE(E716,"-E-P-N")</f>
        <v>113915396-E-P-N</v>
      </c>
      <c r="N716" t="str">
        <f>$G$2</f>
        <v>E - 508 x 762</v>
      </c>
      <c r="O716" t="str">
        <f>$C$3</f>
        <v>Photographic Paper</v>
      </c>
      <c r="P716" t="str">
        <f>$D$3</f>
        <v>None</v>
      </c>
      <c r="Q716">
        <f>$G$3</f>
        <v>825</v>
      </c>
      <c r="R716">
        <f t="shared" ref="R716" si="1312">ROUND((552*$N$2),0)</f>
        <v>585</v>
      </c>
      <c r="S716">
        <f t="shared" ref="S716" si="1313">ROUND((345*$N$2),0)</f>
        <v>366</v>
      </c>
      <c r="T716" t="s">
        <v>32</v>
      </c>
    </row>
    <row r="717" spans="1:20" x14ac:dyDescent="0.25">
      <c r="A717" t="s">
        <v>15</v>
      </c>
      <c r="B717" t="s">
        <v>208</v>
      </c>
      <c r="C717">
        <v>1</v>
      </c>
      <c r="D717" t="s">
        <v>135</v>
      </c>
      <c r="E717" s="1">
        <v>113915396</v>
      </c>
      <c r="H717" t="s">
        <v>16</v>
      </c>
      <c r="I717" t="s">
        <v>17</v>
      </c>
      <c r="J717" t="s">
        <v>18</v>
      </c>
      <c r="K717" t="s">
        <v>19</v>
      </c>
      <c r="L717" t="s">
        <v>207</v>
      </c>
      <c r="M717" t="str">
        <f>CONCATENATE(E717,"-E-C-N")</f>
        <v>113915396-E-C-N</v>
      </c>
      <c r="N717" t="str">
        <f>$G$2</f>
        <v>E - 508 x 762</v>
      </c>
      <c r="O717" t="str">
        <f>$C$15</f>
        <v>Canvas</v>
      </c>
      <c r="P717" t="str">
        <f>$D$15</f>
        <v>None</v>
      </c>
      <c r="Q717">
        <f>$G$15</f>
        <v>1324</v>
      </c>
      <c r="R717">
        <f t="shared" ref="R717" si="1314">ROUND((832*$N$2),0)</f>
        <v>882</v>
      </c>
      <c r="S717">
        <f t="shared" ref="S717" si="1315">ROUND((550*$N$2),0)</f>
        <v>583</v>
      </c>
      <c r="T717" t="s">
        <v>32</v>
      </c>
    </row>
    <row r="718" spans="1:20" x14ac:dyDescent="0.25">
      <c r="A718" t="s">
        <v>15</v>
      </c>
      <c r="B718" t="s">
        <v>208</v>
      </c>
      <c r="C718">
        <v>1</v>
      </c>
      <c r="D718" t="s">
        <v>135</v>
      </c>
      <c r="E718" s="1">
        <v>113915396</v>
      </c>
      <c r="H718" t="s">
        <v>16</v>
      </c>
      <c r="I718" t="s">
        <v>17</v>
      </c>
      <c r="J718" t="s">
        <v>18</v>
      </c>
      <c r="K718" t="s">
        <v>19</v>
      </c>
      <c r="L718" t="s">
        <v>207</v>
      </c>
      <c r="M718" t="str">
        <f>CONCATENATE(E718,"-E-P-W")</f>
        <v>113915396-E-P-W</v>
      </c>
      <c r="N718" t="str">
        <f>$G$2</f>
        <v>E - 508 x 762</v>
      </c>
      <c r="O718" t="str">
        <f>$C$3</f>
        <v>Photographic Paper</v>
      </c>
      <c r="P718" t="str">
        <f>$D$4</f>
        <v>White</v>
      </c>
      <c r="Q718">
        <f>$G$4</f>
        <v>1660</v>
      </c>
      <c r="R718">
        <f t="shared" ref="R718" si="1316">ROUND((1112*$N$2),0)</f>
        <v>1179</v>
      </c>
      <c r="S718">
        <f t="shared" ref="S718" si="1317">ROUND((760*$N$2),0)</f>
        <v>806</v>
      </c>
      <c r="T718" t="s">
        <v>32</v>
      </c>
    </row>
    <row r="719" spans="1:20" x14ac:dyDescent="0.25">
      <c r="A719" t="s">
        <v>15</v>
      </c>
      <c r="B719" t="s">
        <v>208</v>
      </c>
      <c r="C719">
        <v>1</v>
      </c>
      <c r="D719" t="s">
        <v>135</v>
      </c>
      <c r="E719" s="1">
        <v>113915396</v>
      </c>
      <c r="H719" t="s">
        <v>16</v>
      </c>
      <c r="I719" t="s">
        <v>17</v>
      </c>
      <c r="J719" t="s">
        <v>18</v>
      </c>
      <c r="K719" t="s">
        <v>19</v>
      </c>
      <c r="L719" t="s">
        <v>207</v>
      </c>
      <c r="M719" t="str">
        <f>CONCATENATE(E719,"-E-C-W")</f>
        <v>113915396-E-C-W</v>
      </c>
      <c r="N719" t="str">
        <f>$G$2</f>
        <v>E - 508 x 762</v>
      </c>
      <c r="O719" t="str">
        <f>$C$15</f>
        <v>Canvas</v>
      </c>
      <c r="P719" t="str">
        <f>$D$16</f>
        <v xml:space="preserve">White </v>
      </c>
      <c r="Q719">
        <f>$G$16</f>
        <v>1964</v>
      </c>
      <c r="R719" s="2">
        <f t="shared" ref="R719" si="1318">ROUND((1320*$N$2),0)</f>
        <v>1399</v>
      </c>
      <c r="S719">
        <f t="shared" ref="S719" si="1319">ROUND((825*$N$2),0)</f>
        <v>875</v>
      </c>
      <c r="T719" t="s">
        <v>32</v>
      </c>
    </row>
    <row r="720" spans="1:20" x14ac:dyDescent="0.25">
      <c r="A720" t="s">
        <v>15</v>
      </c>
      <c r="B720" t="s">
        <v>208</v>
      </c>
      <c r="C720">
        <v>1</v>
      </c>
      <c r="D720" t="s">
        <v>135</v>
      </c>
      <c r="E720" s="1">
        <v>113915396</v>
      </c>
      <c r="H720" t="s">
        <v>16</v>
      </c>
      <c r="I720" t="s">
        <v>17</v>
      </c>
      <c r="J720" t="s">
        <v>18</v>
      </c>
      <c r="K720" t="s">
        <v>19</v>
      </c>
      <c r="L720" t="s">
        <v>207</v>
      </c>
      <c r="M720" t="str">
        <f>CONCATENATE(E720,"-F-P-N")</f>
        <v>113915396-F-P-N</v>
      </c>
      <c r="N720" t="str">
        <f>$H$2</f>
        <v>F - 762 x 1016</v>
      </c>
      <c r="O720" t="str">
        <f>$C$3</f>
        <v>Photographic Paper</v>
      </c>
      <c r="P720" t="str">
        <f>$D$3</f>
        <v>None</v>
      </c>
      <c r="Q720">
        <f>$H$3</f>
        <v>1410</v>
      </c>
      <c r="R720">
        <f t="shared" ref="R720" si="1320">ROUND((944*$N$2),0)</f>
        <v>1001</v>
      </c>
      <c r="S720">
        <f t="shared" ref="S720" si="1321">ROUND((590*$N$2),0)</f>
        <v>625</v>
      </c>
      <c r="T720" t="s">
        <v>32</v>
      </c>
    </row>
    <row r="721" spans="1:20" x14ac:dyDescent="0.25">
      <c r="A721" t="s">
        <v>15</v>
      </c>
      <c r="B721" t="s">
        <v>208</v>
      </c>
      <c r="C721">
        <v>1</v>
      </c>
      <c r="D721" t="s">
        <v>135</v>
      </c>
      <c r="E721" s="1">
        <v>113915396</v>
      </c>
      <c r="H721" t="s">
        <v>16</v>
      </c>
      <c r="I721" t="s">
        <v>17</v>
      </c>
      <c r="J721" t="s">
        <v>18</v>
      </c>
      <c r="K721" t="s">
        <v>19</v>
      </c>
      <c r="L721" t="s">
        <v>207</v>
      </c>
      <c r="M721" t="str">
        <f>CONCATENATE(E721,"-F-C-N")</f>
        <v>113915396-F-C-N</v>
      </c>
      <c r="N721" t="str">
        <f>$H$2</f>
        <v>F - 762 x 1016</v>
      </c>
      <c r="O721" t="str">
        <f>$C$15</f>
        <v>Canvas</v>
      </c>
      <c r="P721" t="str">
        <f>$D$15</f>
        <v>None</v>
      </c>
      <c r="Q721">
        <f>$H$15</f>
        <v>1865.6000000000001</v>
      </c>
      <c r="R721">
        <f t="shared" ref="R721" si="1322">ROUND((1200*$N$2),0)</f>
        <v>1272</v>
      </c>
      <c r="S721">
        <f t="shared" ref="S721" si="1323">ROUND((800*$N$2),0)</f>
        <v>848</v>
      </c>
      <c r="T721" t="s">
        <v>32</v>
      </c>
    </row>
    <row r="722" spans="1:20" x14ac:dyDescent="0.25">
      <c r="A722" t="s">
        <v>15</v>
      </c>
      <c r="B722" t="s">
        <v>208</v>
      </c>
      <c r="C722">
        <v>1</v>
      </c>
      <c r="D722" t="s">
        <v>135</v>
      </c>
      <c r="E722" s="1">
        <v>113915396</v>
      </c>
      <c r="H722" t="s">
        <v>16</v>
      </c>
      <c r="I722" t="s">
        <v>17</v>
      </c>
      <c r="J722" t="s">
        <v>18</v>
      </c>
      <c r="K722" t="s">
        <v>19</v>
      </c>
      <c r="L722" t="s">
        <v>207</v>
      </c>
      <c r="M722" t="str">
        <f>CONCATENATE(E722,"-F-P-W")</f>
        <v>113915396-F-P-W</v>
      </c>
      <c r="N722" t="str">
        <f>$H$2</f>
        <v>F - 762 x 1016</v>
      </c>
      <c r="O722" t="str">
        <f>$C$3</f>
        <v>Photographic Paper</v>
      </c>
      <c r="P722" t="str">
        <f>$D$4</f>
        <v>White</v>
      </c>
      <c r="Q722">
        <f>$H$4</f>
        <v>2387</v>
      </c>
      <c r="R722">
        <f t="shared" ref="R722" si="1324">ROUND((1510*$N$2),0)</f>
        <v>1601</v>
      </c>
      <c r="S722">
        <f t="shared" ref="S722" si="1325">ROUND((1150*$N$2),0)</f>
        <v>1219</v>
      </c>
      <c r="T722" t="s">
        <v>32</v>
      </c>
    </row>
    <row r="723" spans="1:20" x14ac:dyDescent="0.25">
      <c r="A723" t="s">
        <v>15</v>
      </c>
      <c r="B723" t="s">
        <v>208</v>
      </c>
      <c r="C723">
        <v>1</v>
      </c>
      <c r="D723" t="s">
        <v>135</v>
      </c>
      <c r="E723" s="1">
        <v>113915396</v>
      </c>
      <c r="H723" t="s">
        <v>16</v>
      </c>
      <c r="I723" t="s">
        <v>17</v>
      </c>
      <c r="J723" t="s">
        <v>18</v>
      </c>
      <c r="K723" t="s">
        <v>19</v>
      </c>
      <c r="L723" t="s">
        <v>207</v>
      </c>
      <c r="M723" t="str">
        <f>CONCATENATE(E723,"-F-C-W")</f>
        <v>113915396-F-C-W</v>
      </c>
      <c r="N723" t="str">
        <f>$H$2</f>
        <v>F - 762 x 1016</v>
      </c>
      <c r="O723" t="str">
        <f>$C$15</f>
        <v>Canvas</v>
      </c>
      <c r="P723" t="str">
        <f>$D$16</f>
        <v xml:space="preserve">White </v>
      </c>
      <c r="Q723">
        <f>$H$16</f>
        <v>2565.2000000000003</v>
      </c>
      <c r="R723">
        <f t="shared" ref="R723" si="1326">ROUND((1760*$N$2),0)</f>
        <v>1866</v>
      </c>
      <c r="S723">
        <f t="shared" ref="S723" si="1327">ROUND((1100*$N$2),0)</f>
        <v>1166</v>
      </c>
      <c r="T723" t="s">
        <v>32</v>
      </c>
    </row>
    <row r="724" spans="1:20" x14ac:dyDescent="0.25">
      <c r="A724" t="s">
        <v>15</v>
      </c>
      <c r="B724" t="s">
        <v>208</v>
      </c>
      <c r="C724">
        <v>1</v>
      </c>
      <c r="D724" t="s">
        <v>135</v>
      </c>
      <c r="E724" s="1">
        <v>113915396</v>
      </c>
      <c r="H724" t="s">
        <v>16</v>
      </c>
      <c r="I724" t="s">
        <v>17</v>
      </c>
      <c r="J724" t="s">
        <v>18</v>
      </c>
      <c r="K724" t="s">
        <v>19</v>
      </c>
      <c r="L724" t="s">
        <v>207</v>
      </c>
      <c r="M724" t="str">
        <f>CONCATENATE(E724,"-G-P-N")</f>
        <v>113915396-G-P-N</v>
      </c>
      <c r="N724" t="str">
        <f>$I$2</f>
        <v>G - 1016 x 1525</v>
      </c>
      <c r="O724" t="str">
        <f>$C$3</f>
        <v>Photographic Paper</v>
      </c>
      <c r="P724" t="str">
        <f>$D$3</f>
        <v>None</v>
      </c>
      <c r="Q724">
        <f>$I$3</f>
        <v>1763</v>
      </c>
      <c r="R724">
        <f t="shared" ref="R724" si="1328">ROUND((1180*$N$2),0)</f>
        <v>1251</v>
      </c>
      <c r="S724">
        <f t="shared" ref="S724" si="1329">ROUND((735*$N$2),0)</f>
        <v>779</v>
      </c>
      <c r="T724" t="s">
        <v>32</v>
      </c>
    </row>
    <row r="725" spans="1:20" x14ac:dyDescent="0.25">
      <c r="A725" t="s">
        <v>15</v>
      </c>
      <c r="B725" t="s">
        <v>208</v>
      </c>
      <c r="C725">
        <v>1</v>
      </c>
      <c r="D725" t="s">
        <v>135</v>
      </c>
      <c r="E725" s="1">
        <v>113915396</v>
      </c>
      <c r="H725" t="s">
        <v>16</v>
      </c>
      <c r="I725" t="s">
        <v>17</v>
      </c>
      <c r="J725" t="s">
        <v>18</v>
      </c>
      <c r="K725" t="s">
        <v>19</v>
      </c>
      <c r="L725" t="s">
        <v>207</v>
      </c>
      <c r="M725" t="str">
        <f>CONCATENATE(E725,"-G-C-N")</f>
        <v>113915396-G-C-N</v>
      </c>
      <c r="N725" t="str">
        <f>$I$2</f>
        <v>G - 1016 x 1525</v>
      </c>
      <c r="O725" t="str">
        <f>$C$15</f>
        <v>Canvas</v>
      </c>
      <c r="P725" t="str">
        <f>$D$15</f>
        <v>None</v>
      </c>
      <c r="Q725">
        <f>$I$15</f>
        <v>1982.2</v>
      </c>
      <c r="R725">
        <f t="shared" ref="R725" si="1330">ROUND((1275*$N$2),0)</f>
        <v>1352</v>
      </c>
      <c r="S725">
        <f t="shared" ref="S725" si="1331">ROUND((850*$N$2),0)</f>
        <v>901</v>
      </c>
      <c r="T725" t="s">
        <v>32</v>
      </c>
    </row>
    <row r="726" spans="1:20" x14ac:dyDescent="0.25">
      <c r="A726" t="s">
        <v>15</v>
      </c>
      <c r="B726" t="s">
        <v>208</v>
      </c>
      <c r="C726">
        <v>1</v>
      </c>
      <c r="D726" t="s">
        <v>135</v>
      </c>
      <c r="E726" s="1">
        <v>113915396</v>
      </c>
      <c r="H726" t="s">
        <v>16</v>
      </c>
      <c r="I726" t="s">
        <v>17</v>
      </c>
      <c r="J726" t="s">
        <v>18</v>
      </c>
      <c r="K726" t="s">
        <v>19</v>
      </c>
      <c r="L726" t="s">
        <v>207</v>
      </c>
      <c r="M726" t="str">
        <f>CONCATENATE(E726,"-G-P-W")</f>
        <v>113915396-G-P-W</v>
      </c>
      <c r="N726" t="str">
        <f>$I$2</f>
        <v>G - 1016 x 1525</v>
      </c>
      <c r="O726" t="str">
        <f>$C$3</f>
        <v>Photographic Paper</v>
      </c>
      <c r="P726" t="str">
        <f>$D$4</f>
        <v>White</v>
      </c>
      <c r="Q726">
        <f>$I$4</f>
        <v>3200</v>
      </c>
      <c r="R726">
        <f t="shared" ref="R726:R727" si="1332">ROUND((2000*$N$2),0)</f>
        <v>2120</v>
      </c>
      <c r="S726">
        <f t="shared" ref="S726" si="1333">ROUND((1535*$N$2),0)</f>
        <v>1627</v>
      </c>
      <c r="T726" t="s">
        <v>32</v>
      </c>
    </row>
    <row r="727" spans="1:20" x14ac:dyDescent="0.25">
      <c r="A727" t="s">
        <v>15</v>
      </c>
      <c r="B727" t="s">
        <v>208</v>
      </c>
      <c r="C727">
        <v>1</v>
      </c>
      <c r="D727" t="s">
        <v>135</v>
      </c>
      <c r="E727" s="1">
        <v>113915396</v>
      </c>
      <c r="H727" t="s">
        <v>16</v>
      </c>
      <c r="I727" t="s">
        <v>17</v>
      </c>
      <c r="J727" t="s">
        <v>18</v>
      </c>
      <c r="K727" t="s">
        <v>19</v>
      </c>
      <c r="L727" t="s">
        <v>207</v>
      </c>
      <c r="M727" t="str">
        <f>CONCATENATE(E727,"-G-C-W")</f>
        <v>113915396-G-C-W</v>
      </c>
      <c r="N727" t="str">
        <f>$I$2</f>
        <v>G - 1016 x 1525</v>
      </c>
      <c r="O727" t="str">
        <f>$C$15</f>
        <v>Canvas</v>
      </c>
      <c r="P727" t="str">
        <f>$D$16</f>
        <v xml:space="preserve">White </v>
      </c>
      <c r="Q727">
        <f>$I$16</f>
        <v>2915</v>
      </c>
      <c r="R727">
        <f t="shared" si="1332"/>
        <v>2120</v>
      </c>
      <c r="S727">
        <f t="shared" ref="S727" si="1334">ROUND((1250*$N$2),0)</f>
        <v>1325</v>
      </c>
      <c r="T727" t="s">
        <v>32</v>
      </c>
    </row>
    <row r="728" spans="1:20" x14ac:dyDescent="0.25">
      <c r="A728" t="s">
        <v>15</v>
      </c>
      <c r="B728" t="s">
        <v>208</v>
      </c>
      <c r="C728">
        <v>1</v>
      </c>
      <c r="D728" t="s">
        <v>136</v>
      </c>
      <c r="E728" s="1">
        <v>74098567</v>
      </c>
      <c r="H728" t="s">
        <v>16</v>
      </c>
      <c r="I728" t="s">
        <v>17</v>
      </c>
      <c r="J728" t="s">
        <v>18</v>
      </c>
      <c r="K728" t="s">
        <v>19</v>
      </c>
      <c r="L728" t="s">
        <v>207</v>
      </c>
      <c r="M728" t="str">
        <f>CONCATENATE(E728,"-C-P-N")</f>
        <v>74098567-C-P-N</v>
      </c>
      <c r="N728" t="str">
        <f>$E$2</f>
        <v>C - 406 x 508</v>
      </c>
      <c r="O728" t="str">
        <f>$C$3</f>
        <v>Photographic Paper</v>
      </c>
      <c r="P728" t="str">
        <f>$D$3</f>
        <v>None</v>
      </c>
      <c r="Q728">
        <f>$E$3</f>
        <v>553</v>
      </c>
      <c r="R728">
        <f t="shared" ref="R728" si="1335">ROUND((360*$N$2),0)</f>
        <v>382</v>
      </c>
      <c r="S728">
        <f t="shared" ref="S728" si="1336">ROUND((230*$N$2),0)</f>
        <v>244</v>
      </c>
      <c r="T728" t="s">
        <v>32</v>
      </c>
    </row>
    <row r="729" spans="1:20" x14ac:dyDescent="0.25">
      <c r="A729" t="s">
        <v>15</v>
      </c>
      <c r="B729" t="s">
        <v>208</v>
      </c>
      <c r="C729">
        <v>1</v>
      </c>
      <c r="D729" t="s">
        <v>136</v>
      </c>
      <c r="E729" s="1">
        <v>74098567</v>
      </c>
      <c r="H729" t="s">
        <v>16</v>
      </c>
      <c r="I729" t="s">
        <v>17</v>
      </c>
      <c r="J729" t="s">
        <v>18</v>
      </c>
      <c r="K729" t="s">
        <v>19</v>
      </c>
      <c r="L729" t="s">
        <v>207</v>
      </c>
      <c r="M729" t="str">
        <f>CONCATENATE(E729,"-C-P-W")</f>
        <v>74098567-C-P-W</v>
      </c>
      <c r="N729" t="str">
        <f>$E$2</f>
        <v>C - 406 x 508</v>
      </c>
      <c r="O729" t="str">
        <f>$C$3</f>
        <v>Photographic Paper</v>
      </c>
      <c r="P729" t="str">
        <f>$D$4</f>
        <v>White</v>
      </c>
      <c r="Q729">
        <f>$E$4</f>
        <v>1052</v>
      </c>
      <c r="R729">
        <f t="shared" ref="R729" si="1337">ROUND((704*$N$2),0)</f>
        <v>746</v>
      </c>
      <c r="S729">
        <f t="shared" ref="S729" si="1338">ROUND((440*$N$2),0)</f>
        <v>466</v>
      </c>
      <c r="T729" t="s">
        <v>32</v>
      </c>
    </row>
    <row r="730" spans="1:20" x14ac:dyDescent="0.25">
      <c r="A730" t="s">
        <v>15</v>
      </c>
      <c r="B730" t="s">
        <v>208</v>
      </c>
      <c r="C730">
        <v>1</v>
      </c>
      <c r="D730" t="s">
        <v>136</v>
      </c>
      <c r="E730" s="1">
        <v>74098567</v>
      </c>
      <c r="H730" t="s">
        <v>16</v>
      </c>
      <c r="I730" t="s">
        <v>17</v>
      </c>
      <c r="J730" t="s">
        <v>18</v>
      </c>
      <c r="K730" t="s">
        <v>19</v>
      </c>
      <c r="L730" t="s">
        <v>207</v>
      </c>
      <c r="M730" t="str">
        <f>CONCATENATE(E730,"-D-P-N")</f>
        <v>74098567-D-P-N</v>
      </c>
      <c r="N730" t="str">
        <f>$F$2</f>
        <v>D - 508 x 610</v>
      </c>
      <c r="O730" t="str">
        <f>$C$3</f>
        <v>Photographic Paper</v>
      </c>
      <c r="P730" t="str">
        <f>$D$3</f>
        <v>None</v>
      </c>
      <c r="Q730">
        <f>$F$3</f>
        <v>646</v>
      </c>
      <c r="R730">
        <f t="shared" ref="R730" si="1339">ROUND((432*$N$2),0)</f>
        <v>458</v>
      </c>
      <c r="S730">
        <f t="shared" ref="S730" si="1340">ROUND((270*$N$2),0)</f>
        <v>286</v>
      </c>
      <c r="T730" t="s">
        <v>32</v>
      </c>
    </row>
    <row r="731" spans="1:20" x14ac:dyDescent="0.25">
      <c r="A731" t="s">
        <v>15</v>
      </c>
      <c r="B731" t="s">
        <v>208</v>
      </c>
      <c r="C731">
        <v>1</v>
      </c>
      <c r="D731" t="s">
        <v>136</v>
      </c>
      <c r="E731" s="1">
        <v>74098567</v>
      </c>
      <c r="H731" t="s">
        <v>16</v>
      </c>
      <c r="I731" t="s">
        <v>17</v>
      </c>
      <c r="J731" t="s">
        <v>18</v>
      </c>
      <c r="K731" t="s">
        <v>19</v>
      </c>
      <c r="L731" t="s">
        <v>207</v>
      </c>
      <c r="M731" t="str">
        <f>CONCATENATE(E731,"-D-P-W")</f>
        <v>74098567-D-P-W</v>
      </c>
      <c r="N731" t="str">
        <f>$F$2</f>
        <v>D - 508 x 610</v>
      </c>
      <c r="O731" t="str">
        <f>$C$3</f>
        <v>Photographic Paper</v>
      </c>
      <c r="P731" t="str">
        <f>$D$4</f>
        <v>White</v>
      </c>
      <c r="Q731">
        <f>$F$4</f>
        <v>1313</v>
      </c>
      <c r="R731">
        <f t="shared" ref="R731" si="1341">ROUND((880*$N$2),0)</f>
        <v>933</v>
      </c>
      <c r="S731">
        <f t="shared" ref="S731" si="1342">ROUND((560*$N$2),0)</f>
        <v>594</v>
      </c>
      <c r="T731" t="s">
        <v>32</v>
      </c>
    </row>
    <row r="732" spans="1:20" x14ac:dyDescent="0.25">
      <c r="A732" t="s">
        <v>15</v>
      </c>
      <c r="B732" t="s">
        <v>208</v>
      </c>
      <c r="C732">
        <v>1</v>
      </c>
      <c r="D732" t="s">
        <v>136</v>
      </c>
      <c r="E732" s="1">
        <v>74098567</v>
      </c>
      <c r="H732" t="s">
        <v>16</v>
      </c>
      <c r="I732" t="s">
        <v>17</v>
      </c>
      <c r="J732" t="s">
        <v>18</v>
      </c>
      <c r="K732" t="s">
        <v>19</v>
      </c>
      <c r="L732" t="s">
        <v>207</v>
      </c>
      <c r="M732" t="str">
        <f>CONCATENATE(E732,"-E-P-N")</f>
        <v>74098567-E-P-N</v>
      </c>
      <c r="N732" t="str">
        <f>$G$2</f>
        <v>E - 508 x 762</v>
      </c>
      <c r="O732" t="str">
        <f>$C$3</f>
        <v>Photographic Paper</v>
      </c>
      <c r="P732" t="str">
        <f>$D$3</f>
        <v>None</v>
      </c>
      <c r="Q732">
        <f>$G$3</f>
        <v>825</v>
      </c>
      <c r="R732">
        <f t="shared" ref="R732" si="1343">ROUND((552*$N$2),0)</f>
        <v>585</v>
      </c>
      <c r="S732">
        <f t="shared" ref="S732" si="1344">ROUND((345*$N$2),0)</f>
        <v>366</v>
      </c>
      <c r="T732" t="s">
        <v>32</v>
      </c>
    </row>
    <row r="733" spans="1:20" x14ac:dyDescent="0.25">
      <c r="A733" t="s">
        <v>15</v>
      </c>
      <c r="B733" t="s">
        <v>208</v>
      </c>
      <c r="C733">
        <v>1</v>
      </c>
      <c r="D733" t="s">
        <v>136</v>
      </c>
      <c r="E733" s="1">
        <v>74098567</v>
      </c>
      <c r="H733" t="s">
        <v>16</v>
      </c>
      <c r="I733" t="s">
        <v>17</v>
      </c>
      <c r="J733" t="s">
        <v>18</v>
      </c>
      <c r="K733" t="s">
        <v>19</v>
      </c>
      <c r="L733" t="s">
        <v>207</v>
      </c>
      <c r="M733" t="str">
        <f>CONCATENATE(E733,"-E-C-N")</f>
        <v>74098567-E-C-N</v>
      </c>
      <c r="N733" t="str">
        <f>$G$2</f>
        <v>E - 508 x 762</v>
      </c>
      <c r="O733" t="str">
        <f>$C$15</f>
        <v>Canvas</v>
      </c>
      <c r="P733" t="str">
        <f>$D$15</f>
        <v>None</v>
      </c>
      <c r="Q733">
        <f>$G$15</f>
        <v>1324</v>
      </c>
      <c r="R733">
        <f t="shared" ref="R733" si="1345">ROUND((832*$N$2),0)</f>
        <v>882</v>
      </c>
      <c r="S733">
        <f t="shared" ref="S733" si="1346">ROUND((550*$N$2),0)</f>
        <v>583</v>
      </c>
      <c r="T733" t="s">
        <v>32</v>
      </c>
    </row>
    <row r="734" spans="1:20" x14ac:dyDescent="0.25">
      <c r="A734" t="s">
        <v>15</v>
      </c>
      <c r="B734" t="s">
        <v>208</v>
      </c>
      <c r="C734">
        <v>1</v>
      </c>
      <c r="D734" t="s">
        <v>136</v>
      </c>
      <c r="E734" s="1">
        <v>74098567</v>
      </c>
      <c r="H734" t="s">
        <v>16</v>
      </c>
      <c r="I734" t="s">
        <v>17</v>
      </c>
      <c r="J734" t="s">
        <v>18</v>
      </c>
      <c r="K734" t="s">
        <v>19</v>
      </c>
      <c r="L734" t="s">
        <v>207</v>
      </c>
      <c r="M734" t="str">
        <f>CONCATENATE(E734,"-E-P-W")</f>
        <v>74098567-E-P-W</v>
      </c>
      <c r="N734" t="str">
        <f>$G$2</f>
        <v>E - 508 x 762</v>
      </c>
      <c r="O734" t="str">
        <f>$C$3</f>
        <v>Photographic Paper</v>
      </c>
      <c r="P734" t="str">
        <f>$D$4</f>
        <v>White</v>
      </c>
      <c r="Q734">
        <f>$G$4</f>
        <v>1660</v>
      </c>
      <c r="R734">
        <f t="shared" ref="R734" si="1347">ROUND((1112*$N$2),0)</f>
        <v>1179</v>
      </c>
      <c r="S734">
        <f t="shared" ref="S734" si="1348">ROUND((760*$N$2),0)</f>
        <v>806</v>
      </c>
      <c r="T734" t="s">
        <v>32</v>
      </c>
    </row>
    <row r="735" spans="1:20" x14ac:dyDescent="0.25">
      <c r="A735" t="s">
        <v>15</v>
      </c>
      <c r="B735" t="s">
        <v>208</v>
      </c>
      <c r="C735">
        <v>1</v>
      </c>
      <c r="D735" t="s">
        <v>136</v>
      </c>
      <c r="E735" s="1">
        <v>74098567</v>
      </c>
      <c r="H735" t="s">
        <v>16</v>
      </c>
      <c r="I735" t="s">
        <v>17</v>
      </c>
      <c r="J735" t="s">
        <v>18</v>
      </c>
      <c r="K735" t="s">
        <v>19</v>
      </c>
      <c r="L735" t="s">
        <v>207</v>
      </c>
      <c r="M735" t="str">
        <f>CONCATENATE(E735,"-E-C-W")</f>
        <v>74098567-E-C-W</v>
      </c>
      <c r="N735" t="str">
        <f>$G$2</f>
        <v>E - 508 x 762</v>
      </c>
      <c r="O735" t="str">
        <f>$C$15</f>
        <v>Canvas</v>
      </c>
      <c r="P735" t="str">
        <f>$D$16</f>
        <v xml:space="preserve">White </v>
      </c>
      <c r="Q735">
        <f>$G$16</f>
        <v>1964</v>
      </c>
      <c r="R735" s="2">
        <f t="shared" ref="R735" si="1349">ROUND((1320*$N$2),0)</f>
        <v>1399</v>
      </c>
      <c r="S735">
        <f t="shared" ref="S735" si="1350">ROUND((825*$N$2),0)</f>
        <v>875</v>
      </c>
      <c r="T735" t="s">
        <v>32</v>
      </c>
    </row>
    <row r="736" spans="1:20" x14ac:dyDescent="0.25">
      <c r="A736" t="s">
        <v>15</v>
      </c>
      <c r="B736" t="s">
        <v>208</v>
      </c>
      <c r="C736">
        <v>1</v>
      </c>
      <c r="D736" t="s">
        <v>136</v>
      </c>
      <c r="E736" s="1">
        <v>74098567</v>
      </c>
      <c r="H736" t="s">
        <v>16</v>
      </c>
      <c r="I736" t="s">
        <v>17</v>
      </c>
      <c r="J736" t="s">
        <v>18</v>
      </c>
      <c r="K736" t="s">
        <v>19</v>
      </c>
      <c r="L736" t="s">
        <v>207</v>
      </c>
      <c r="M736" t="str">
        <f>CONCATENATE(E736,"-F-P-N")</f>
        <v>74098567-F-P-N</v>
      </c>
      <c r="N736" t="str">
        <f>$H$2</f>
        <v>F - 762 x 1016</v>
      </c>
      <c r="O736" t="str">
        <f>$C$3</f>
        <v>Photographic Paper</v>
      </c>
      <c r="P736" t="str">
        <f>$D$3</f>
        <v>None</v>
      </c>
      <c r="Q736">
        <f>$H$3</f>
        <v>1410</v>
      </c>
      <c r="R736">
        <f t="shared" ref="R736" si="1351">ROUND((944*$N$2),0)</f>
        <v>1001</v>
      </c>
      <c r="S736">
        <f t="shared" ref="S736" si="1352">ROUND((590*$N$2),0)</f>
        <v>625</v>
      </c>
      <c r="T736" t="s">
        <v>32</v>
      </c>
    </row>
    <row r="737" spans="1:20" x14ac:dyDescent="0.25">
      <c r="A737" t="s">
        <v>15</v>
      </c>
      <c r="B737" t="s">
        <v>208</v>
      </c>
      <c r="C737">
        <v>1</v>
      </c>
      <c r="D737" t="s">
        <v>136</v>
      </c>
      <c r="E737" s="1">
        <v>74098567</v>
      </c>
      <c r="H737" t="s">
        <v>16</v>
      </c>
      <c r="I737" t="s">
        <v>17</v>
      </c>
      <c r="J737" t="s">
        <v>18</v>
      </c>
      <c r="K737" t="s">
        <v>19</v>
      </c>
      <c r="L737" t="s">
        <v>207</v>
      </c>
      <c r="M737" t="str">
        <f>CONCATENATE(E737,"-F-C-N")</f>
        <v>74098567-F-C-N</v>
      </c>
      <c r="N737" t="str">
        <f>$H$2</f>
        <v>F - 762 x 1016</v>
      </c>
      <c r="O737" t="str">
        <f>$C$15</f>
        <v>Canvas</v>
      </c>
      <c r="P737" t="str">
        <f>$D$15</f>
        <v>None</v>
      </c>
      <c r="Q737">
        <f>$H$15</f>
        <v>1865.6000000000001</v>
      </c>
      <c r="R737">
        <f t="shared" ref="R737" si="1353">ROUND((1200*$N$2),0)</f>
        <v>1272</v>
      </c>
      <c r="S737">
        <f t="shared" ref="S737" si="1354">ROUND((800*$N$2),0)</f>
        <v>848</v>
      </c>
      <c r="T737" t="s">
        <v>32</v>
      </c>
    </row>
    <row r="738" spans="1:20" x14ac:dyDescent="0.25">
      <c r="A738" t="s">
        <v>15</v>
      </c>
      <c r="B738" t="s">
        <v>208</v>
      </c>
      <c r="C738">
        <v>1</v>
      </c>
      <c r="D738" t="s">
        <v>136</v>
      </c>
      <c r="E738" s="1">
        <v>74098567</v>
      </c>
      <c r="H738" t="s">
        <v>16</v>
      </c>
      <c r="I738" t="s">
        <v>17</v>
      </c>
      <c r="J738" t="s">
        <v>18</v>
      </c>
      <c r="K738" t="s">
        <v>19</v>
      </c>
      <c r="L738" t="s">
        <v>207</v>
      </c>
      <c r="M738" t="str">
        <f>CONCATENATE(E738,"-F-P-W")</f>
        <v>74098567-F-P-W</v>
      </c>
      <c r="N738" t="str">
        <f>$H$2</f>
        <v>F - 762 x 1016</v>
      </c>
      <c r="O738" t="str">
        <f>$C$3</f>
        <v>Photographic Paper</v>
      </c>
      <c r="P738" t="str">
        <f>$D$4</f>
        <v>White</v>
      </c>
      <c r="Q738">
        <f>$H$4</f>
        <v>2387</v>
      </c>
      <c r="R738">
        <f t="shared" ref="R738" si="1355">ROUND((1510*$N$2),0)</f>
        <v>1601</v>
      </c>
      <c r="S738">
        <f t="shared" ref="S738" si="1356">ROUND((1150*$N$2),0)</f>
        <v>1219</v>
      </c>
      <c r="T738" t="s">
        <v>32</v>
      </c>
    </row>
    <row r="739" spans="1:20" x14ac:dyDescent="0.25">
      <c r="A739" t="s">
        <v>15</v>
      </c>
      <c r="B739" t="s">
        <v>208</v>
      </c>
      <c r="C739">
        <v>1</v>
      </c>
      <c r="D739" t="s">
        <v>136</v>
      </c>
      <c r="E739" s="1">
        <v>74098567</v>
      </c>
      <c r="H739" t="s">
        <v>16</v>
      </c>
      <c r="I739" t="s">
        <v>17</v>
      </c>
      <c r="J739" t="s">
        <v>18</v>
      </c>
      <c r="K739" t="s">
        <v>19</v>
      </c>
      <c r="L739" t="s">
        <v>207</v>
      </c>
      <c r="M739" t="str">
        <f>CONCATENATE(E739,"-F-C-W")</f>
        <v>74098567-F-C-W</v>
      </c>
      <c r="N739" t="str">
        <f>$H$2</f>
        <v>F - 762 x 1016</v>
      </c>
      <c r="O739" t="str">
        <f>$C$15</f>
        <v>Canvas</v>
      </c>
      <c r="P739" t="str">
        <f>$D$16</f>
        <v xml:space="preserve">White </v>
      </c>
      <c r="Q739">
        <f>$H$16</f>
        <v>2565.2000000000003</v>
      </c>
      <c r="R739">
        <f t="shared" ref="R739" si="1357">ROUND((1760*$N$2),0)</f>
        <v>1866</v>
      </c>
      <c r="S739">
        <f t="shared" ref="S739" si="1358">ROUND((1100*$N$2),0)</f>
        <v>1166</v>
      </c>
      <c r="T739" t="s">
        <v>32</v>
      </c>
    </row>
    <row r="740" spans="1:20" x14ac:dyDescent="0.25">
      <c r="A740" t="s">
        <v>15</v>
      </c>
      <c r="B740" t="s">
        <v>208</v>
      </c>
      <c r="C740">
        <v>1</v>
      </c>
      <c r="D740" t="s">
        <v>136</v>
      </c>
      <c r="E740" s="1">
        <v>74098567</v>
      </c>
      <c r="H740" t="s">
        <v>16</v>
      </c>
      <c r="I740" t="s">
        <v>17</v>
      </c>
      <c r="J740" t="s">
        <v>18</v>
      </c>
      <c r="K740" t="s">
        <v>19</v>
      </c>
      <c r="L740" t="s">
        <v>207</v>
      </c>
      <c r="M740" t="str">
        <f>CONCATENATE(E740,"-G-P-N")</f>
        <v>74098567-G-P-N</v>
      </c>
      <c r="N740" t="str">
        <f>$I$2</f>
        <v>G - 1016 x 1525</v>
      </c>
      <c r="O740" t="str">
        <f>$C$3</f>
        <v>Photographic Paper</v>
      </c>
      <c r="P740" t="str">
        <f>$D$3</f>
        <v>None</v>
      </c>
      <c r="Q740">
        <f>$I$3</f>
        <v>1763</v>
      </c>
      <c r="R740">
        <f t="shared" ref="R740" si="1359">ROUND((1180*$N$2),0)</f>
        <v>1251</v>
      </c>
      <c r="S740">
        <f t="shared" ref="S740" si="1360">ROUND((735*$N$2),0)</f>
        <v>779</v>
      </c>
      <c r="T740" t="s">
        <v>32</v>
      </c>
    </row>
    <row r="741" spans="1:20" x14ac:dyDescent="0.25">
      <c r="A741" t="s">
        <v>15</v>
      </c>
      <c r="B741" t="s">
        <v>208</v>
      </c>
      <c r="C741">
        <v>1</v>
      </c>
      <c r="D741" t="s">
        <v>136</v>
      </c>
      <c r="E741" s="1">
        <v>74098567</v>
      </c>
      <c r="H741" t="s">
        <v>16</v>
      </c>
      <c r="I741" t="s">
        <v>17</v>
      </c>
      <c r="J741" t="s">
        <v>18</v>
      </c>
      <c r="K741" t="s">
        <v>19</v>
      </c>
      <c r="L741" t="s">
        <v>207</v>
      </c>
      <c r="M741" t="str">
        <f>CONCATENATE(E741,"-G-C-N")</f>
        <v>74098567-G-C-N</v>
      </c>
      <c r="N741" t="str">
        <f>$I$2</f>
        <v>G - 1016 x 1525</v>
      </c>
      <c r="O741" t="str">
        <f>$C$15</f>
        <v>Canvas</v>
      </c>
      <c r="P741" t="str">
        <f>$D$15</f>
        <v>None</v>
      </c>
      <c r="Q741">
        <f>$I$15</f>
        <v>1982.2</v>
      </c>
      <c r="R741">
        <f t="shared" ref="R741" si="1361">ROUND((1275*$N$2),0)</f>
        <v>1352</v>
      </c>
      <c r="S741">
        <f t="shared" ref="S741" si="1362">ROUND((850*$N$2),0)</f>
        <v>901</v>
      </c>
      <c r="T741" t="s">
        <v>32</v>
      </c>
    </row>
    <row r="742" spans="1:20" x14ac:dyDescent="0.25">
      <c r="A742" t="s">
        <v>15</v>
      </c>
      <c r="B742" t="s">
        <v>208</v>
      </c>
      <c r="C742">
        <v>1</v>
      </c>
      <c r="D742" t="s">
        <v>136</v>
      </c>
      <c r="E742" s="1">
        <v>74098567</v>
      </c>
      <c r="H742" t="s">
        <v>16</v>
      </c>
      <c r="I742" t="s">
        <v>17</v>
      </c>
      <c r="J742" t="s">
        <v>18</v>
      </c>
      <c r="K742" t="s">
        <v>19</v>
      </c>
      <c r="L742" t="s">
        <v>207</v>
      </c>
      <c r="M742" t="str">
        <f>CONCATENATE(E742,"-G-P-W")</f>
        <v>74098567-G-P-W</v>
      </c>
      <c r="N742" t="str">
        <f>$I$2</f>
        <v>G - 1016 x 1525</v>
      </c>
      <c r="O742" t="str">
        <f>$C$3</f>
        <v>Photographic Paper</v>
      </c>
      <c r="P742" t="str">
        <f>$D$4</f>
        <v>White</v>
      </c>
      <c r="Q742">
        <f>$I$4</f>
        <v>3200</v>
      </c>
      <c r="R742">
        <f t="shared" ref="R742:R743" si="1363">ROUND((2000*$N$2),0)</f>
        <v>2120</v>
      </c>
      <c r="S742">
        <f t="shared" ref="S742" si="1364">ROUND((1535*$N$2),0)</f>
        <v>1627</v>
      </c>
      <c r="T742" t="s">
        <v>32</v>
      </c>
    </row>
    <row r="743" spans="1:20" x14ac:dyDescent="0.25">
      <c r="A743" t="s">
        <v>15</v>
      </c>
      <c r="B743" t="s">
        <v>208</v>
      </c>
      <c r="C743">
        <v>1</v>
      </c>
      <c r="D743" t="s">
        <v>136</v>
      </c>
      <c r="E743" s="1">
        <v>74098567</v>
      </c>
      <c r="H743" t="s">
        <v>16</v>
      </c>
      <c r="I743" t="s">
        <v>17</v>
      </c>
      <c r="J743" t="s">
        <v>18</v>
      </c>
      <c r="K743" t="s">
        <v>19</v>
      </c>
      <c r="L743" t="s">
        <v>207</v>
      </c>
      <c r="M743" t="str">
        <f>CONCATENATE(E743,"-G-C-W")</f>
        <v>74098567-G-C-W</v>
      </c>
      <c r="N743" t="str">
        <f>$I$2</f>
        <v>G - 1016 x 1525</v>
      </c>
      <c r="O743" t="str">
        <f>$C$15</f>
        <v>Canvas</v>
      </c>
      <c r="P743" t="str">
        <f>$D$16</f>
        <v xml:space="preserve">White </v>
      </c>
      <c r="Q743">
        <f>$I$16</f>
        <v>2915</v>
      </c>
      <c r="R743">
        <f t="shared" si="1363"/>
        <v>2120</v>
      </c>
      <c r="S743">
        <f t="shared" ref="S743" si="1365">ROUND((1250*$N$2),0)</f>
        <v>1325</v>
      </c>
      <c r="T743" t="s">
        <v>32</v>
      </c>
    </row>
    <row r="744" spans="1:20" x14ac:dyDescent="0.25">
      <c r="A744" t="s">
        <v>15</v>
      </c>
      <c r="B744" t="s">
        <v>208</v>
      </c>
      <c r="C744">
        <v>1</v>
      </c>
      <c r="D744" t="s">
        <v>137</v>
      </c>
      <c r="E744" s="1">
        <v>77442051</v>
      </c>
      <c r="H744" t="s">
        <v>16</v>
      </c>
      <c r="I744" t="s">
        <v>17</v>
      </c>
      <c r="J744" t="s">
        <v>18</v>
      </c>
      <c r="K744" t="s">
        <v>19</v>
      </c>
      <c r="L744" t="s">
        <v>207</v>
      </c>
      <c r="M744" t="str">
        <f>CONCATENATE(E744,"-C-P-N")</f>
        <v>77442051-C-P-N</v>
      </c>
      <c r="N744" t="str">
        <f>$E$2</f>
        <v>C - 406 x 508</v>
      </c>
      <c r="O744" t="str">
        <f>$C$3</f>
        <v>Photographic Paper</v>
      </c>
      <c r="P744" t="str">
        <f>$D$3</f>
        <v>None</v>
      </c>
      <c r="Q744">
        <f>$E$3</f>
        <v>553</v>
      </c>
      <c r="R744">
        <f t="shared" ref="R744" si="1366">ROUND((360*$N$2),0)</f>
        <v>382</v>
      </c>
      <c r="S744">
        <f t="shared" ref="S744" si="1367">ROUND((230*$N$2),0)</f>
        <v>244</v>
      </c>
      <c r="T744" t="s">
        <v>32</v>
      </c>
    </row>
    <row r="745" spans="1:20" x14ac:dyDescent="0.25">
      <c r="A745" t="s">
        <v>15</v>
      </c>
      <c r="B745" t="s">
        <v>208</v>
      </c>
      <c r="C745">
        <v>1</v>
      </c>
      <c r="D745" t="s">
        <v>137</v>
      </c>
      <c r="E745" s="1">
        <v>77442051</v>
      </c>
      <c r="H745" t="s">
        <v>16</v>
      </c>
      <c r="I745" t="s">
        <v>17</v>
      </c>
      <c r="J745" t="s">
        <v>18</v>
      </c>
      <c r="K745" t="s">
        <v>19</v>
      </c>
      <c r="L745" t="s">
        <v>207</v>
      </c>
      <c r="M745" t="str">
        <f>CONCATENATE(E745,"-C-P-W")</f>
        <v>77442051-C-P-W</v>
      </c>
      <c r="N745" t="str">
        <f>$E$2</f>
        <v>C - 406 x 508</v>
      </c>
      <c r="O745" t="str">
        <f>$C$3</f>
        <v>Photographic Paper</v>
      </c>
      <c r="P745" t="str">
        <f>$D$4</f>
        <v>White</v>
      </c>
      <c r="Q745">
        <f>$E$4</f>
        <v>1052</v>
      </c>
      <c r="R745">
        <f t="shared" ref="R745" si="1368">ROUND((704*$N$2),0)</f>
        <v>746</v>
      </c>
      <c r="S745">
        <f t="shared" ref="S745" si="1369">ROUND((440*$N$2),0)</f>
        <v>466</v>
      </c>
      <c r="T745" t="s">
        <v>32</v>
      </c>
    </row>
    <row r="746" spans="1:20" x14ac:dyDescent="0.25">
      <c r="A746" t="s">
        <v>15</v>
      </c>
      <c r="B746" t="s">
        <v>208</v>
      </c>
      <c r="C746">
        <v>1</v>
      </c>
      <c r="D746" t="s">
        <v>137</v>
      </c>
      <c r="E746" s="1">
        <v>77442051</v>
      </c>
      <c r="H746" t="s">
        <v>16</v>
      </c>
      <c r="I746" t="s">
        <v>17</v>
      </c>
      <c r="J746" t="s">
        <v>18</v>
      </c>
      <c r="K746" t="s">
        <v>19</v>
      </c>
      <c r="L746" t="s">
        <v>207</v>
      </c>
      <c r="M746" t="str">
        <f>CONCATENATE(E746,"-D-P-N")</f>
        <v>77442051-D-P-N</v>
      </c>
      <c r="N746" t="str">
        <f>$F$2</f>
        <v>D - 508 x 610</v>
      </c>
      <c r="O746" t="str">
        <f>$C$3</f>
        <v>Photographic Paper</v>
      </c>
      <c r="P746" t="str">
        <f>$D$3</f>
        <v>None</v>
      </c>
      <c r="Q746">
        <f>$F$3</f>
        <v>646</v>
      </c>
      <c r="R746">
        <f t="shared" ref="R746" si="1370">ROUND((432*$N$2),0)</f>
        <v>458</v>
      </c>
      <c r="S746">
        <f t="shared" ref="S746" si="1371">ROUND((270*$N$2),0)</f>
        <v>286</v>
      </c>
      <c r="T746" t="s">
        <v>32</v>
      </c>
    </row>
    <row r="747" spans="1:20" x14ac:dyDescent="0.25">
      <c r="A747" t="s">
        <v>15</v>
      </c>
      <c r="B747" t="s">
        <v>208</v>
      </c>
      <c r="C747">
        <v>1</v>
      </c>
      <c r="D747" t="s">
        <v>137</v>
      </c>
      <c r="E747" s="1">
        <v>77442051</v>
      </c>
      <c r="H747" t="s">
        <v>16</v>
      </c>
      <c r="I747" t="s">
        <v>17</v>
      </c>
      <c r="J747" t="s">
        <v>18</v>
      </c>
      <c r="K747" t="s">
        <v>19</v>
      </c>
      <c r="L747" t="s">
        <v>207</v>
      </c>
      <c r="M747" t="str">
        <f>CONCATENATE(E747,"-D-P-W")</f>
        <v>77442051-D-P-W</v>
      </c>
      <c r="N747" t="str">
        <f>$F$2</f>
        <v>D - 508 x 610</v>
      </c>
      <c r="O747" t="str">
        <f>$C$3</f>
        <v>Photographic Paper</v>
      </c>
      <c r="P747" t="str">
        <f>$D$4</f>
        <v>White</v>
      </c>
      <c r="Q747">
        <f>$F$4</f>
        <v>1313</v>
      </c>
      <c r="R747">
        <f t="shared" ref="R747" si="1372">ROUND((880*$N$2),0)</f>
        <v>933</v>
      </c>
      <c r="S747">
        <f t="shared" ref="S747" si="1373">ROUND((560*$N$2),0)</f>
        <v>594</v>
      </c>
      <c r="T747" t="s">
        <v>32</v>
      </c>
    </row>
    <row r="748" spans="1:20" x14ac:dyDescent="0.25">
      <c r="A748" t="s">
        <v>15</v>
      </c>
      <c r="B748" t="s">
        <v>208</v>
      </c>
      <c r="C748">
        <v>1</v>
      </c>
      <c r="D748" t="s">
        <v>137</v>
      </c>
      <c r="E748" s="1">
        <v>77442051</v>
      </c>
      <c r="H748" t="s">
        <v>16</v>
      </c>
      <c r="I748" t="s">
        <v>17</v>
      </c>
      <c r="J748" t="s">
        <v>18</v>
      </c>
      <c r="K748" t="s">
        <v>19</v>
      </c>
      <c r="L748" t="s">
        <v>207</v>
      </c>
      <c r="M748" t="str">
        <f>CONCATENATE(E748,"-E-P-N")</f>
        <v>77442051-E-P-N</v>
      </c>
      <c r="N748" t="str">
        <f>$G$2</f>
        <v>E - 508 x 762</v>
      </c>
      <c r="O748" t="str">
        <f>$C$3</f>
        <v>Photographic Paper</v>
      </c>
      <c r="P748" t="str">
        <f>$D$3</f>
        <v>None</v>
      </c>
      <c r="Q748">
        <f>$G$3</f>
        <v>825</v>
      </c>
      <c r="R748">
        <f t="shared" ref="R748" si="1374">ROUND((552*$N$2),0)</f>
        <v>585</v>
      </c>
      <c r="S748">
        <f t="shared" ref="S748" si="1375">ROUND((345*$N$2),0)</f>
        <v>366</v>
      </c>
      <c r="T748" t="s">
        <v>32</v>
      </c>
    </row>
    <row r="749" spans="1:20" x14ac:dyDescent="0.25">
      <c r="A749" t="s">
        <v>15</v>
      </c>
      <c r="B749" t="s">
        <v>208</v>
      </c>
      <c r="C749">
        <v>1</v>
      </c>
      <c r="D749" t="s">
        <v>137</v>
      </c>
      <c r="E749" s="1">
        <v>77442051</v>
      </c>
      <c r="H749" t="s">
        <v>16</v>
      </c>
      <c r="I749" t="s">
        <v>17</v>
      </c>
      <c r="J749" t="s">
        <v>18</v>
      </c>
      <c r="K749" t="s">
        <v>19</v>
      </c>
      <c r="L749" t="s">
        <v>207</v>
      </c>
      <c r="M749" t="str">
        <f>CONCATENATE(E749,"-E-C-N")</f>
        <v>77442051-E-C-N</v>
      </c>
      <c r="N749" t="str">
        <f>$G$2</f>
        <v>E - 508 x 762</v>
      </c>
      <c r="O749" t="str">
        <f>$C$15</f>
        <v>Canvas</v>
      </c>
      <c r="P749" t="str">
        <f>$D$15</f>
        <v>None</v>
      </c>
      <c r="Q749">
        <f>$G$15</f>
        <v>1324</v>
      </c>
      <c r="R749">
        <f t="shared" ref="R749" si="1376">ROUND((832*$N$2),0)</f>
        <v>882</v>
      </c>
      <c r="S749">
        <f t="shared" ref="S749" si="1377">ROUND((550*$N$2),0)</f>
        <v>583</v>
      </c>
      <c r="T749" t="s">
        <v>32</v>
      </c>
    </row>
    <row r="750" spans="1:20" x14ac:dyDescent="0.25">
      <c r="A750" t="s">
        <v>15</v>
      </c>
      <c r="B750" t="s">
        <v>208</v>
      </c>
      <c r="C750">
        <v>1</v>
      </c>
      <c r="D750" t="s">
        <v>137</v>
      </c>
      <c r="E750" s="1">
        <v>77442051</v>
      </c>
      <c r="H750" t="s">
        <v>16</v>
      </c>
      <c r="I750" t="s">
        <v>17</v>
      </c>
      <c r="J750" t="s">
        <v>18</v>
      </c>
      <c r="K750" t="s">
        <v>19</v>
      </c>
      <c r="L750" t="s">
        <v>207</v>
      </c>
      <c r="M750" t="str">
        <f>CONCATENATE(E750,"-E-P-W")</f>
        <v>77442051-E-P-W</v>
      </c>
      <c r="N750" t="str">
        <f>$G$2</f>
        <v>E - 508 x 762</v>
      </c>
      <c r="O750" t="str">
        <f>$C$3</f>
        <v>Photographic Paper</v>
      </c>
      <c r="P750" t="str">
        <f>$D$4</f>
        <v>White</v>
      </c>
      <c r="Q750">
        <f>$G$4</f>
        <v>1660</v>
      </c>
      <c r="R750">
        <f t="shared" ref="R750" si="1378">ROUND((1112*$N$2),0)</f>
        <v>1179</v>
      </c>
      <c r="S750">
        <f t="shared" ref="S750" si="1379">ROUND((760*$N$2),0)</f>
        <v>806</v>
      </c>
      <c r="T750" t="s">
        <v>32</v>
      </c>
    </row>
    <row r="751" spans="1:20" x14ac:dyDescent="0.25">
      <c r="A751" t="s">
        <v>15</v>
      </c>
      <c r="B751" t="s">
        <v>208</v>
      </c>
      <c r="C751">
        <v>1</v>
      </c>
      <c r="D751" t="s">
        <v>137</v>
      </c>
      <c r="E751" s="1">
        <v>77442051</v>
      </c>
      <c r="H751" t="s">
        <v>16</v>
      </c>
      <c r="I751" t="s">
        <v>17</v>
      </c>
      <c r="J751" t="s">
        <v>18</v>
      </c>
      <c r="K751" t="s">
        <v>19</v>
      </c>
      <c r="L751" t="s">
        <v>207</v>
      </c>
      <c r="M751" t="str">
        <f>CONCATENATE(E751,"-E-C-W")</f>
        <v>77442051-E-C-W</v>
      </c>
      <c r="N751" t="str">
        <f>$G$2</f>
        <v>E - 508 x 762</v>
      </c>
      <c r="O751" t="str">
        <f>$C$15</f>
        <v>Canvas</v>
      </c>
      <c r="P751" t="str">
        <f>$D$16</f>
        <v xml:space="preserve">White </v>
      </c>
      <c r="Q751">
        <f>$G$16</f>
        <v>1964</v>
      </c>
      <c r="R751" s="2">
        <f t="shared" ref="R751" si="1380">ROUND((1320*$N$2),0)</f>
        <v>1399</v>
      </c>
      <c r="S751">
        <f t="shared" ref="S751" si="1381">ROUND((825*$N$2),0)</f>
        <v>875</v>
      </c>
      <c r="T751" t="s">
        <v>32</v>
      </c>
    </row>
    <row r="752" spans="1:20" x14ac:dyDescent="0.25">
      <c r="A752" t="s">
        <v>15</v>
      </c>
      <c r="B752" t="s">
        <v>208</v>
      </c>
      <c r="C752">
        <v>1</v>
      </c>
      <c r="D752" t="s">
        <v>137</v>
      </c>
      <c r="E752" s="1">
        <v>77442051</v>
      </c>
      <c r="H752" t="s">
        <v>16</v>
      </c>
      <c r="I752" t="s">
        <v>17</v>
      </c>
      <c r="J752" t="s">
        <v>18</v>
      </c>
      <c r="K752" t="s">
        <v>19</v>
      </c>
      <c r="L752" t="s">
        <v>207</v>
      </c>
      <c r="M752" t="str">
        <f>CONCATENATE(E752,"-F-P-N")</f>
        <v>77442051-F-P-N</v>
      </c>
      <c r="N752" t="str">
        <f>$H$2</f>
        <v>F - 762 x 1016</v>
      </c>
      <c r="O752" t="str">
        <f>$C$3</f>
        <v>Photographic Paper</v>
      </c>
      <c r="P752" t="str">
        <f>$D$3</f>
        <v>None</v>
      </c>
      <c r="Q752">
        <f>$H$3</f>
        <v>1410</v>
      </c>
      <c r="R752">
        <f t="shared" ref="R752" si="1382">ROUND((944*$N$2),0)</f>
        <v>1001</v>
      </c>
      <c r="S752">
        <f t="shared" ref="S752" si="1383">ROUND((590*$N$2),0)</f>
        <v>625</v>
      </c>
      <c r="T752" t="s">
        <v>32</v>
      </c>
    </row>
    <row r="753" spans="1:20" x14ac:dyDescent="0.25">
      <c r="A753" t="s">
        <v>15</v>
      </c>
      <c r="B753" t="s">
        <v>208</v>
      </c>
      <c r="C753">
        <v>1</v>
      </c>
      <c r="D753" t="s">
        <v>137</v>
      </c>
      <c r="E753" s="1">
        <v>77442051</v>
      </c>
      <c r="H753" t="s">
        <v>16</v>
      </c>
      <c r="I753" t="s">
        <v>17</v>
      </c>
      <c r="J753" t="s">
        <v>18</v>
      </c>
      <c r="K753" t="s">
        <v>19</v>
      </c>
      <c r="L753" t="s">
        <v>207</v>
      </c>
      <c r="M753" t="str">
        <f>CONCATENATE(E753,"-F-C-N")</f>
        <v>77442051-F-C-N</v>
      </c>
      <c r="N753" t="str">
        <f>$H$2</f>
        <v>F - 762 x 1016</v>
      </c>
      <c r="O753" t="str">
        <f>$C$15</f>
        <v>Canvas</v>
      </c>
      <c r="P753" t="str">
        <f>$D$15</f>
        <v>None</v>
      </c>
      <c r="Q753">
        <f>$H$15</f>
        <v>1865.6000000000001</v>
      </c>
      <c r="R753">
        <f t="shared" ref="R753" si="1384">ROUND((1200*$N$2),0)</f>
        <v>1272</v>
      </c>
      <c r="S753">
        <f t="shared" ref="S753" si="1385">ROUND((800*$N$2),0)</f>
        <v>848</v>
      </c>
      <c r="T753" t="s">
        <v>32</v>
      </c>
    </row>
    <row r="754" spans="1:20" x14ac:dyDescent="0.25">
      <c r="A754" t="s">
        <v>15</v>
      </c>
      <c r="B754" t="s">
        <v>208</v>
      </c>
      <c r="C754">
        <v>1</v>
      </c>
      <c r="D754" t="s">
        <v>137</v>
      </c>
      <c r="E754" s="1">
        <v>77442051</v>
      </c>
      <c r="H754" t="s">
        <v>16</v>
      </c>
      <c r="I754" t="s">
        <v>17</v>
      </c>
      <c r="J754" t="s">
        <v>18</v>
      </c>
      <c r="K754" t="s">
        <v>19</v>
      </c>
      <c r="L754" t="s">
        <v>207</v>
      </c>
      <c r="M754" t="str">
        <f>CONCATENATE(E754,"-F-P-W")</f>
        <v>77442051-F-P-W</v>
      </c>
      <c r="N754" t="str">
        <f>$H$2</f>
        <v>F - 762 x 1016</v>
      </c>
      <c r="O754" t="str">
        <f>$C$3</f>
        <v>Photographic Paper</v>
      </c>
      <c r="P754" t="str">
        <f>$D$4</f>
        <v>White</v>
      </c>
      <c r="Q754">
        <f>$H$4</f>
        <v>2387</v>
      </c>
      <c r="R754">
        <f t="shared" ref="R754" si="1386">ROUND((1510*$N$2),0)</f>
        <v>1601</v>
      </c>
      <c r="S754">
        <f t="shared" ref="S754" si="1387">ROUND((1150*$N$2),0)</f>
        <v>1219</v>
      </c>
      <c r="T754" t="s">
        <v>32</v>
      </c>
    </row>
    <row r="755" spans="1:20" x14ac:dyDescent="0.25">
      <c r="A755" t="s">
        <v>15</v>
      </c>
      <c r="B755" t="s">
        <v>208</v>
      </c>
      <c r="C755">
        <v>1</v>
      </c>
      <c r="D755" t="s">
        <v>137</v>
      </c>
      <c r="E755" s="1">
        <v>77442051</v>
      </c>
      <c r="H755" t="s">
        <v>16</v>
      </c>
      <c r="I755" t="s">
        <v>17</v>
      </c>
      <c r="J755" t="s">
        <v>18</v>
      </c>
      <c r="K755" t="s">
        <v>19</v>
      </c>
      <c r="L755" t="s">
        <v>207</v>
      </c>
      <c r="M755" t="str">
        <f>CONCATENATE(E755,"-F-C-W")</f>
        <v>77442051-F-C-W</v>
      </c>
      <c r="N755" t="str">
        <f>$H$2</f>
        <v>F - 762 x 1016</v>
      </c>
      <c r="O755" t="str">
        <f>$C$15</f>
        <v>Canvas</v>
      </c>
      <c r="P755" t="str">
        <f>$D$16</f>
        <v xml:space="preserve">White </v>
      </c>
      <c r="Q755">
        <f>$H$16</f>
        <v>2565.2000000000003</v>
      </c>
      <c r="R755">
        <f t="shared" ref="R755" si="1388">ROUND((1760*$N$2),0)</f>
        <v>1866</v>
      </c>
      <c r="S755">
        <f t="shared" ref="S755" si="1389">ROUND((1100*$N$2),0)</f>
        <v>1166</v>
      </c>
      <c r="T755" t="s">
        <v>32</v>
      </c>
    </row>
    <row r="756" spans="1:20" x14ac:dyDescent="0.25">
      <c r="A756" t="s">
        <v>15</v>
      </c>
      <c r="B756" t="s">
        <v>208</v>
      </c>
      <c r="C756">
        <v>1</v>
      </c>
      <c r="D756" t="s">
        <v>137</v>
      </c>
      <c r="E756" s="1">
        <v>77442051</v>
      </c>
      <c r="H756" t="s">
        <v>16</v>
      </c>
      <c r="I756" t="s">
        <v>17</v>
      </c>
      <c r="J756" t="s">
        <v>18</v>
      </c>
      <c r="K756" t="s">
        <v>19</v>
      </c>
      <c r="L756" t="s">
        <v>207</v>
      </c>
      <c r="M756" t="str">
        <f>CONCATENATE(E756,"-G-P-N")</f>
        <v>77442051-G-P-N</v>
      </c>
      <c r="N756" t="str">
        <f>$I$2</f>
        <v>G - 1016 x 1525</v>
      </c>
      <c r="O756" t="str">
        <f>$C$3</f>
        <v>Photographic Paper</v>
      </c>
      <c r="P756" t="str">
        <f>$D$3</f>
        <v>None</v>
      </c>
      <c r="Q756">
        <f>$I$3</f>
        <v>1763</v>
      </c>
      <c r="R756">
        <f t="shared" ref="R756" si="1390">ROUND((1180*$N$2),0)</f>
        <v>1251</v>
      </c>
      <c r="S756">
        <f t="shared" ref="S756" si="1391">ROUND((735*$N$2),0)</f>
        <v>779</v>
      </c>
      <c r="T756" t="s">
        <v>32</v>
      </c>
    </row>
    <row r="757" spans="1:20" x14ac:dyDescent="0.25">
      <c r="A757" t="s">
        <v>15</v>
      </c>
      <c r="B757" t="s">
        <v>208</v>
      </c>
      <c r="C757">
        <v>1</v>
      </c>
      <c r="D757" t="s">
        <v>137</v>
      </c>
      <c r="E757" s="1">
        <v>77442051</v>
      </c>
      <c r="H757" t="s">
        <v>16</v>
      </c>
      <c r="I757" t="s">
        <v>17</v>
      </c>
      <c r="J757" t="s">
        <v>18</v>
      </c>
      <c r="K757" t="s">
        <v>19</v>
      </c>
      <c r="L757" t="s">
        <v>207</v>
      </c>
      <c r="M757" t="str">
        <f>CONCATENATE(E757,"-G-C-N")</f>
        <v>77442051-G-C-N</v>
      </c>
      <c r="N757" t="str">
        <f>$I$2</f>
        <v>G - 1016 x 1525</v>
      </c>
      <c r="O757" t="str">
        <f>$C$15</f>
        <v>Canvas</v>
      </c>
      <c r="P757" t="str">
        <f>$D$15</f>
        <v>None</v>
      </c>
      <c r="Q757">
        <f>$I$15</f>
        <v>1982.2</v>
      </c>
      <c r="R757">
        <f t="shared" ref="R757" si="1392">ROUND((1275*$N$2),0)</f>
        <v>1352</v>
      </c>
      <c r="S757">
        <f t="shared" ref="S757" si="1393">ROUND((850*$N$2),0)</f>
        <v>901</v>
      </c>
      <c r="T757" t="s">
        <v>32</v>
      </c>
    </row>
    <row r="758" spans="1:20" x14ac:dyDescent="0.25">
      <c r="A758" t="s">
        <v>15</v>
      </c>
      <c r="B758" t="s">
        <v>208</v>
      </c>
      <c r="C758">
        <v>1</v>
      </c>
      <c r="D758" t="s">
        <v>137</v>
      </c>
      <c r="E758" s="1">
        <v>77442051</v>
      </c>
      <c r="H758" t="s">
        <v>16</v>
      </c>
      <c r="I758" t="s">
        <v>17</v>
      </c>
      <c r="J758" t="s">
        <v>18</v>
      </c>
      <c r="K758" t="s">
        <v>19</v>
      </c>
      <c r="L758" t="s">
        <v>207</v>
      </c>
      <c r="M758" t="str">
        <f>CONCATENATE(E758,"-G-P-W")</f>
        <v>77442051-G-P-W</v>
      </c>
      <c r="N758" t="str">
        <f>$I$2</f>
        <v>G - 1016 x 1525</v>
      </c>
      <c r="O758" t="str">
        <f>$C$3</f>
        <v>Photographic Paper</v>
      </c>
      <c r="P758" t="str">
        <f>$D$4</f>
        <v>White</v>
      </c>
      <c r="Q758">
        <f>$I$4</f>
        <v>3200</v>
      </c>
      <c r="R758">
        <f t="shared" ref="R758:R759" si="1394">ROUND((2000*$N$2),0)</f>
        <v>2120</v>
      </c>
      <c r="S758">
        <f t="shared" ref="S758" si="1395">ROUND((1535*$N$2),0)</f>
        <v>1627</v>
      </c>
      <c r="T758" t="s">
        <v>32</v>
      </c>
    </row>
    <row r="759" spans="1:20" x14ac:dyDescent="0.25">
      <c r="A759" t="s">
        <v>15</v>
      </c>
      <c r="B759" t="s">
        <v>208</v>
      </c>
      <c r="C759">
        <v>1</v>
      </c>
      <c r="D759" t="s">
        <v>137</v>
      </c>
      <c r="E759" s="1">
        <v>77442051</v>
      </c>
      <c r="H759" t="s">
        <v>16</v>
      </c>
      <c r="I759" t="s">
        <v>17</v>
      </c>
      <c r="J759" t="s">
        <v>18</v>
      </c>
      <c r="K759" t="s">
        <v>19</v>
      </c>
      <c r="L759" t="s">
        <v>207</v>
      </c>
      <c r="M759" t="str">
        <f>CONCATENATE(E759,"-G-C-W")</f>
        <v>77442051-G-C-W</v>
      </c>
      <c r="N759" t="str">
        <f>$I$2</f>
        <v>G - 1016 x 1525</v>
      </c>
      <c r="O759" t="str">
        <f>$C$15</f>
        <v>Canvas</v>
      </c>
      <c r="P759" t="str">
        <f>$D$16</f>
        <v xml:space="preserve">White </v>
      </c>
      <c r="Q759">
        <f>$I$16</f>
        <v>2915</v>
      </c>
      <c r="R759">
        <f t="shared" si="1394"/>
        <v>2120</v>
      </c>
      <c r="S759">
        <f t="shared" ref="S759" si="1396">ROUND((1250*$N$2),0)</f>
        <v>1325</v>
      </c>
      <c r="T759" t="s">
        <v>32</v>
      </c>
    </row>
    <row r="760" spans="1:20" x14ac:dyDescent="0.25">
      <c r="A760" t="s">
        <v>15</v>
      </c>
      <c r="B760" t="s">
        <v>208</v>
      </c>
      <c r="C760">
        <v>1</v>
      </c>
      <c r="D760" t="s">
        <v>139</v>
      </c>
      <c r="E760" s="1">
        <v>77440433</v>
      </c>
      <c r="H760" t="s">
        <v>16</v>
      </c>
      <c r="I760" t="s">
        <v>17</v>
      </c>
      <c r="J760" t="s">
        <v>18</v>
      </c>
      <c r="K760" t="s">
        <v>19</v>
      </c>
      <c r="L760" t="s">
        <v>207</v>
      </c>
      <c r="M760" t="str">
        <f>CONCATENATE(E760,"-C-P-N")</f>
        <v>77440433-C-P-N</v>
      </c>
      <c r="N760" t="str">
        <f>$E$2</f>
        <v>C - 406 x 508</v>
      </c>
      <c r="O760" t="str">
        <f>$C$3</f>
        <v>Photographic Paper</v>
      </c>
      <c r="P760" t="str">
        <f>$D$3</f>
        <v>None</v>
      </c>
      <c r="Q760">
        <f>$E$3</f>
        <v>553</v>
      </c>
      <c r="R760">
        <f t="shared" ref="R760" si="1397">ROUND((360*$N$2),0)</f>
        <v>382</v>
      </c>
      <c r="S760">
        <f t="shared" ref="S760" si="1398">ROUND((230*$N$2),0)</f>
        <v>244</v>
      </c>
      <c r="T760" t="s">
        <v>32</v>
      </c>
    </row>
    <row r="761" spans="1:20" x14ac:dyDescent="0.25">
      <c r="A761" t="s">
        <v>15</v>
      </c>
      <c r="B761" t="s">
        <v>208</v>
      </c>
      <c r="C761">
        <v>1</v>
      </c>
      <c r="D761" t="s">
        <v>139</v>
      </c>
      <c r="E761" s="1">
        <v>77440433</v>
      </c>
      <c r="H761" t="s">
        <v>16</v>
      </c>
      <c r="I761" t="s">
        <v>17</v>
      </c>
      <c r="J761" t="s">
        <v>18</v>
      </c>
      <c r="K761" t="s">
        <v>19</v>
      </c>
      <c r="L761" t="s">
        <v>207</v>
      </c>
      <c r="M761" t="str">
        <f>CONCATENATE(E761,"-C-P-W")</f>
        <v>77440433-C-P-W</v>
      </c>
      <c r="N761" t="str">
        <f>$E$2</f>
        <v>C - 406 x 508</v>
      </c>
      <c r="O761" t="str">
        <f>$C$3</f>
        <v>Photographic Paper</v>
      </c>
      <c r="P761" t="str">
        <f>$D$4</f>
        <v>White</v>
      </c>
      <c r="Q761">
        <f>$E$4</f>
        <v>1052</v>
      </c>
      <c r="R761">
        <f t="shared" ref="R761" si="1399">ROUND((704*$N$2),0)</f>
        <v>746</v>
      </c>
      <c r="S761">
        <f t="shared" ref="S761" si="1400">ROUND((440*$N$2),0)</f>
        <v>466</v>
      </c>
      <c r="T761" t="s">
        <v>32</v>
      </c>
    </row>
    <row r="762" spans="1:20" x14ac:dyDescent="0.25">
      <c r="A762" t="s">
        <v>15</v>
      </c>
      <c r="B762" t="s">
        <v>208</v>
      </c>
      <c r="C762">
        <v>1</v>
      </c>
      <c r="D762" t="s">
        <v>139</v>
      </c>
      <c r="E762" s="1">
        <v>77440433</v>
      </c>
      <c r="H762" t="s">
        <v>16</v>
      </c>
      <c r="I762" t="s">
        <v>17</v>
      </c>
      <c r="J762" t="s">
        <v>18</v>
      </c>
      <c r="K762" t="s">
        <v>19</v>
      </c>
      <c r="L762" t="s">
        <v>207</v>
      </c>
      <c r="M762" t="str">
        <f>CONCATENATE(E762,"-D-P-N")</f>
        <v>77440433-D-P-N</v>
      </c>
      <c r="N762" t="str">
        <f>$F$2</f>
        <v>D - 508 x 610</v>
      </c>
      <c r="O762" t="str">
        <f>$C$3</f>
        <v>Photographic Paper</v>
      </c>
      <c r="P762" t="str">
        <f>$D$3</f>
        <v>None</v>
      </c>
      <c r="Q762">
        <f>$F$3</f>
        <v>646</v>
      </c>
      <c r="R762">
        <f t="shared" ref="R762" si="1401">ROUND((432*$N$2),0)</f>
        <v>458</v>
      </c>
      <c r="S762">
        <f t="shared" ref="S762" si="1402">ROUND((270*$N$2),0)</f>
        <v>286</v>
      </c>
      <c r="T762" t="s">
        <v>32</v>
      </c>
    </row>
    <row r="763" spans="1:20" x14ac:dyDescent="0.25">
      <c r="A763" t="s">
        <v>15</v>
      </c>
      <c r="B763" t="s">
        <v>208</v>
      </c>
      <c r="C763">
        <v>1</v>
      </c>
      <c r="D763" t="s">
        <v>139</v>
      </c>
      <c r="E763" s="1">
        <v>77440433</v>
      </c>
      <c r="H763" t="s">
        <v>16</v>
      </c>
      <c r="I763" t="s">
        <v>17</v>
      </c>
      <c r="J763" t="s">
        <v>18</v>
      </c>
      <c r="K763" t="s">
        <v>19</v>
      </c>
      <c r="L763" t="s">
        <v>207</v>
      </c>
      <c r="M763" t="str">
        <f>CONCATENATE(E763,"-D-P-W")</f>
        <v>77440433-D-P-W</v>
      </c>
      <c r="N763" t="str">
        <f>$F$2</f>
        <v>D - 508 x 610</v>
      </c>
      <c r="O763" t="str">
        <f>$C$3</f>
        <v>Photographic Paper</v>
      </c>
      <c r="P763" t="str">
        <f>$D$4</f>
        <v>White</v>
      </c>
      <c r="Q763">
        <f>$F$4</f>
        <v>1313</v>
      </c>
      <c r="R763">
        <f t="shared" ref="R763" si="1403">ROUND((880*$N$2),0)</f>
        <v>933</v>
      </c>
      <c r="S763">
        <f t="shared" ref="S763" si="1404">ROUND((560*$N$2),0)</f>
        <v>594</v>
      </c>
      <c r="T763" t="s">
        <v>32</v>
      </c>
    </row>
    <row r="764" spans="1:20" x14ac:dyDescent="0.25">
      <c r="A764" t="s">
        <v>15</v>
      </c>
      <c r="B764" t="s">
        <v>208</v>
      </c>
      <c r="C764">
        <v>1</v>
      </c>
      <c r="D764" t="s">
        <v>139</v>
      </c>
      <c r="E764" s="1">
        <v>77440433</v>
      </c>
      <c r="H764" t="s">
        <v>16</v>
      </c>
      <c r="I764" t="s">
        <v>17</v>
      </c>
      <c r="J764" t="s">
        <v>18</v>
      </c>
      <c r="K764" t="s">
        <v>19</v>
      </c>
      <c r="L764" t="s">
        <v>207</v>
      </c>
      <c r="M764" t="str">
        <f>CONCATENATE(E764,"-E-P-N")</f>
        <v>77440433-E-P-N</v>
      </c>
      <c r="N764" t="str">
        <f>$G$2</f>
        <v>E - 508 x 762</v>
      </c>
      <c r="O764" t="str">
        <f>$C$3</f>
        <v>Photographic Paper</v>
      </c>
      <c r="P764" t="str">
        <f>$D$3</f>
        <v>None</v>
      </c>
      <c r="Q764">
        <f>$G$3</f>
        <v>825</v>
      </c>
      <c r="R764">
        <f t="shared" ref="R764" si="1405">ROUND((552*$N$2),0)</f>
        <v>585</v>
      </c>
      <c r="S764">
        <f t="shared" ref="S764" si="1406">ROUND((345*$N$2),0)</f>
        <v>366</v>
      </c>
      <c r="T764" t="s">
        <v>32</v>
      </c>
    </row>
    <row r="765" spans="1:20" x14ac:dyDescent="0.25">
      <c r="A765" t="s">
        <v>15</v>
      </c>
      <c r="B765" t="s">
        <v>208</v>
      </c>
      <c r="C765">
        <v>1</v>
      </c>
      <c r="D765" t="s">
        <v>139</v>
      </c>
      <c r="E765" s="1">
        <v>77440433</v>
      </c>
      <c r="H765" t="s">
        <v>16</v>
      </c>
      <c r="I765" t="s">
        <v>17</v>
      </c>
      <c r="J765" t="s">
        <v>18</v>
      </c>
      <c r="K765" t="s">
        <v>19</v>
      </c>
      <c r="L765" t="s">
        <v>207</v>
      </c>
      <c r="M765" t="str">
        <f>CONCATENATE(E765,"-E-C-N")</f>
        <v>77440433-E-C-N</v>
      </c>
      <c r="N765" t="str">
        <f>$G$2</f>
        <v>E - 508 x 762</v>
      </c>
      <c r="O765" t="str">
        <f>$C$15</f>
        <v>Canvas</v>
      </c>
      <c r="P765" t="str">
        <f>$D$15</f>
        <v>None</v>
      </c>
      <c r="Q765">
        <f>$G$15</f>
        <v>1324</v>
      </c>
      <c r="R765">
        <f t="shared" ref="R765" si="1407">ROUND((832*$N$2),0)</f>
        <v>882</v>
      </c>
      <c r="S765">
        <f t="shared" ref="S765" si="1408">ROUND((550*$N$2),0)</f>
        <v>583</v>
      </c>
      <c r="T765" t="s">
        <v>32</v>
      </c>
    </row>
    <row r="766" spans="1:20" x14ac:dyDescent="0.25">
      <c r="A766" t="s">
        <v>15</v>
      </c>
      <c r="B766" t="s">
        <v>208</v>
      </c>
      <c r="C766">
        <v>1</v>
      </c>
      <c r="D766" t="s">
        <v>139</v>
      </c>
      <c r="E766" s="1">
        <v>77440433</v>
      </c>
      <c r="H766" t="s">
        <v>16</v>
      </c>
      <c r="I766" t="s">
        <v>17</v>
      </c>
      <c r="J766" t="s">
        <v>18</v>
      </c>
      <c r="K766" t="s">
        <v>19</v>
      </c>
      <c r="L766" t="s">
        <v>207</v>
      </c>
      <c r="M766" t="str">
        <f>CONCATENATE(E766,"-E-P-W")</f>
        <v>77440433-E-P-W</v>
      </c>
      <c r="N766" t="str">
        <f>$G$2</f>
        <v>E - 508 x 762</v>
      </c>
      <c r="O766" t="str">
        <f>$C$3</f>
        <v>Photographic Paper</v>
      </c>
      <c r="P766" t="str">
        <f>$D$4</f>
        <v>White</v>
      </c>
      <c r="Q766">
        <f>$G$4</f>
        <v>1660</v>
      </c>
      <c r="R766">
        <f t="shared" ref="R766" si="1409">ROUND((1112*$N$2),0)</f>
        <v>1179</v>
      </c>
      <c r="S766">
        <f t="shared" ref="S766" si="1410">ROUND((760*$N$2),0)</f>
        <v>806</v>
      </c>
      <c r="T766" t="s">
        <v>32</v>
      </c>
    </row>
    <row r="767" spans="1:20" x14ac:dyDescent="0.25">
      <c r="A767" t="s">
        <v>15</v>
      </c>
      <c r="B767" t="s">
        <v>208</v>
      </c>
      <c r="C767">
        <v>1</v>
      </c>
      <c r="D767" t="s">
        <v>139</v>
      </c>
      <c r="E767" s="1">
        <v>77440433</v>
      </c>
      <c r="H767" t="s">
        <v>16</v>
      </c>
      <c r="I767" t="s">
        <v>17</v>
      </c>
      <c r="J767" t="s">
        <v>18</v>
      </c>
      <c r="K767" t="s">
        <v>19</v>
      </c>
      <c r="L767" t="s">
        <v>207</v>
      </c>
      <c r="M767" t="str">
        <f>CONCATENATE(E767,"-E-C-W")</f>
        <v>77440433-E-C-W</v>
      </c>
      <c r="N767" t="str">
        <f>$G$2</f>
        <v>E - 508 x 762</v>
      </c>
      <c r="O767" t="str">
        <f>$C$15</f>
        <v>Canvas</v>
      </c>
      <c r="P767" t="str">
        <f>$D$16</f>
        <v xml:space="preserve">White </v>
      </c>
      <c r="Q767">
        <f>$G$16</f>
        <v>1964</v>
      </c>
      <c r="R767" s="2">
        <f t="shared" ref="R767" si="1411">ROUND((1320*$N$2),0)</f>
        <v>1399</v>
      </c>
      <c r="S767">
        <f t="shared" ref="S767" si="1412">ROUND((825*$N$2),0)</f>
        <v>875</v>
      </c>
      <c r="T767" t="s">
        <v>32</v>
      </c>
    </row>
    <row r="768" spans="1:20" x14ac:dyDescent="0.25">
      <c r="A768" t="s">
        <v>15</v>
      </c>
      <c r="B768" t="s">
        <v>208</v>
      </c>
      <c r="C768">
        <v>1</v>
      </c>
      <c r="D768" t="s">
        <v>139</v>
      </c>
      <c r="E768" s="1">
        <v>77440433</v>
      </c>
      <c r="H768" t="s">
        <v>16</v>
      </c>
      <c r="I768" t="s">
        <v>17</v>
      </c>
      <c r="J768" t="s">
        <v>18</v>
      </c>
      <c r="K768" t="s">
        <v>19</v>
      </c>
      <c r="L768" t="s">
        <v>207</v>
      </c>
      <c r="M768" t="str">
        <f>CONCATENATE(E768,"-F-P-N")</f>
        <v>77440433-F-P-N</v>
      </c>
      <c r="N768" t="str">
        <f>$H$2</f>
        <v>F - 762 x 1016</v>
      </c>
      <c r="O768" t="str">
        <f>$C$3</f>
        <v>Photographic Paper</v>
      </c>
      <c r="P768" t="str">
        <f>$D$3</f>
        <v>None</v>
      </c>
      <c r="Q768">
        <f>$H$3</f>
        <v>1410</v>
      </c>
      <c r="R768">
        <f t="shared" ref="R768" si="1413">ROUND((944*$N$2),0)</f>
        <v>1001</v>
      </c>
      <c r="S768">
        <f t="shared" ref="S768" si="1414">ROUND((590*$N$2),0)</f>
        <v>625</v>
      </c>
      <c r="T768" t="s">
        <v>32</v>
      </c>
    </row>
    <row r="769" spans="1:20" x14ac:dyDescent="0.25">
      <c r="A769" t="s">
        <v>15</v>
      </c>
      <c r="B769" t="s">
        <v>208</v>
      </c>
      <c r="C769">
        <v>1</v>
      </c>
      <c r="D769" t="s">
        <v>139</v>
      </c>
      <c r="E769" s="1">
        <v>77440433</v>
      </c>
      <c r="H769" t="s">
        <v>16</v>
      </c>
      <c r="I769" t="s">
        <v>17</v>
      </c>
      <c r="J769" t="s">
        <v>18</v>
      </c>
      <c r="K769" t="s">
        <v>19</v>
      </c>
      <c r="L769" t="s">
        <v>207</v>
      </c>
      <c r="M769" t="str">
        <f>CONCATENATE(E769,"-F-C-N")</f>
        <v>77440433-F-C-N</v>
      </c>
      <c r="N769" t="str">
        <f>$H$2</f>
        <v>F - 762 x 1016</v>
      </c>
      <c r="O769" t="str">
        <f>$C$15</f>
        <v>Canvas</v>
      </c>
      <c r="P769" t="str">
        <f>$D$15</f>
        <v>None</v>
      </c>
      <c r="Q769">
        <f>$H$15</f>
        <v>1865.6000000000001</v>
      </c>
      <c r="R769">
        <f t="shared" ref="R769" si="1415">ROUND((1200*$N$2),0)</f>
        <v>1272</v>
      </c>
      <c r="S769">
        <f t="shared" ref="S769" si="1416">ROUND((800*$N$2),0)</f>
        <v>848</v>
      </c>
      <c r="T769" t="s">
        <v>32</v>
      </c>
    </row>
    <row r="770" spans="1:20" x14ac:dyDescent="0.25">
      <c r="A770" t="s">
        <v>15</v>
      </c>
      <c r="B770" t="s">
        <v>208</v>
      </c>
      <c r="C770">
        <v>1</v>
      </c>
      <c r="D770" t="s">
        <v>139</v>
      </c>
      <c r="E770" s="1">
        <v>77440433</v>
      </c>
      <c r="H770" t="s">
        <v>16</v>
      </c>
      <c r="I770" t="s">
        <v>17</v>
      </c>
      <c r="J770" t="s">
        <v>18</v>
      </c>
      <c r="K770" t="s">
        <v>19</v>
      </c>
      <c r="L770" t="s">
        <v>207</v>
      </c>
      <c r="M770" t="str">
        <f>CONCATENATE(E770,"-F-P-W")</f>
        <v>77440433-F-P-W</v>
      </c>
      <c r="N770" t="str">
        <f>$H$2</f>
        <v>F - 762 x 1016</v>
      </c>
      <c r="O770" t="str">
        <f>$C$3</f>
        <v>Photographic Paper</v>
      </c>
      <c r="P770" t="str">
        <f>$D$4</f>
        <v>White</v>
      </c>
      <c r="Q770">
        <f>$H$4</f>
        <v>2387</v>
      </c>
      <c r="R770">
        <f t="shared" ref="R770" si="1417">ROUND((1510*$N$2),0)</f>
        <v>1601</v>
      </c>
      <c r="S770">
        <f t="shared" ref="S770" si="1418">ROUND((1150*$N$2),0)</f>
        <v>1219</v>
      </c>
      <c r="T770" t="s">
        <v>32</v>
      </c>
    </row>
    <row r="771" spans="1:20" x14ac:dyDescent="0.25">
      <c r="A771" t="s">
        <v>15</v>
      </c>
      <c r="B771" t="s">
        <v>208</v>
      </c>
      <c r="C771">
        <v>1</v>
      </c>
      <c r="D771" t="s">
        <v>139</v>
      </c>
      <c r="E771" s="1">
        <v>77440433</v>
      </c>
      <c r="H771" t="s">
        <v>16</v>
      </c>
      <c r="I771" t="s">
        <v>17</v>
      </c>
      <c r="J771" t="s">
        <v>18</v>
      </c>
      <c r="K771" t="s">
        <v>19</v>
      </c>
      <c r="L771" t="s">
        <v>207</v>
      </c>
      <c r="M771" t="str">
        <f>CONCATENATE(E771,"-F-C-W")</f>
        <v>77440433-F-C-W</v>
      </c>
      <c r="N771" t="str">
        <f>$H$2</f>
        <v>F - 762 x 1016</v>
      </c>
      <c r="O771" t="str">
        <f>$C$15</f>
        <v>Canvas</v>
      </c>
      <c r="P771" t="str">
        <f>$D$16</f>
        <v xml:space="preserve">White </v>
      </c>
      <c r="Q771">
        <f>$H$16</f>
        <v>2565.2000000000003</v>
      </c>
      <c r="R771">
        <f t="shared" ref="R771" si="1419">ROUND((1760*$N$2),0)</f>
        <v>1866</v>
      </c>
      <c r="S771">
        <f t="shared" ref="S771" si="1420">ROUND((1100*$N$2),0)</f>
        <v>1166</v>
      </c>
      <c r="T771" t="s">
        <v>32</v>
      </c>
    </row>
    <row r="772" spans="1:20" x14ac:dyDescent="0.25">
      <c r="A772" t="s">
        <v>15</v>
      </c>
      <c r="B772" t="s">
        <v>208</v>
      </c>
      <c r="C772">
        <v>1</v>
      </c>
      <c r="D772" t="s">
        <v>139</v>
      </c>
      <c r="E772" s="1">
        <v>77440433</v>
      </c>
      <c r="H772" t="s">
        <v>16</v>
      </c>
      <c r="I772" t="s">
        <v>17</v>
      </c>
      <c r="J772" t="s">
        <v>18</v>
      </c>
      <c r="K772" t="s">
        <v>19</v>
      </c>
      <c r="L772" t="s">
        <v>207</v>
      </c>
      <c r="M772" t="str">
        <f>CONCATENATE(E772,"-G-P-N")</f>
        <v>77440433-G-P-N</v>
      </c>
      <c r="N772" t="str">
        <f>$I$2</f>
        <v>G - 1016 x 1525</v>
      </c>
      <c r="O772" t="str">
        <f>$C$3</f>
        <v>Photographic Paper</v>
      </c>
      <c r="P772" t="str">
        <f>$D$3</f>
        <v>None</v>
      </c>
      <c r="Q772">
        <f>$I$3</f>
        <v>1763</v>
      </c>
      <c r="R772">
        <f t="shared" ref="R772" si="1421">ROUND((1180*$N$2),0)</f>
        <v>1251</v>
      </c>
      <c r="S772">
        <f t="shared" ref="S772" si="1422">ROUND((735*$N$2),0)</f>
        <v>779</v>
      </c>
      <c r="T772" t="s">
        <v>32</v>
      </c>
    </row>
    <row r="773" spans="1:20" x14ac:dyDescent="0.25">
      <c r="A773" t="s">
        <v>15</v>
      </c>
      <c r="B773" t="s">
        <v>208</v>
      </c>
      <c r="C773">
        <v>1</v>
      </c>
      <c r="D773" t="s">
        <v>139</v>
      </c>
      <c r="E773" s="1">
        <v>77440433</v>
      </c>
      <c r="H773" t="s">
        <v>16</v>
      </c>
      <c r="I773" t="s">
        <v>17</v>
      </c>
      <c r="J773" t="s">
        <v>18</v>
      </c>
      <c r="K773" t="s">
        <v>19</v>
      </c>
      <c r="L773" t="s">
        <v>207</v>
      </c>
      <c r="M773" t="str">
        <f>CONCATENATE(E773,"-G-C-N")</f>
        <v>77440433-G-C-N</v>
      </c>
      <c r="N773" t="str">
        <f>$I$2</f>
        <v>G - 1016 x 1525</v>
      </c>
      <c r="O773" t="str">
        <f>$C$15</f>
        <v>Canvas</v>
      </c>
      <c r="P773" t="str">
        <f>$D$15</f>
        <v>None</v>
      </c>
      <c r="Q773">
        <f>$I$15</f>
        <v>1982.2</v>
      </c>
      <c r="R773">
        <f t="shared" ref="R773" si="1423">ROUND((1275*$N$2),0)</f>
        <v>1352</v>
      </c>
      <c r="S773">
        <f t="shared" ref="S773" si="1424">ROUND((850*$N$2),0)</f>
        <v>901</v>
      </c>
      <c r="T773" t="s">
        <v>32</v>
      </c>
    </row>
    <row r="774" spans="1:20" x14ac:dyDescent="0.25">
      <c r="A774" t="s">
        <v>15</v>
      </c>
      <c r="B774" t="s">
        <v>208</v>
      </c>
      <c r="C774">
        <v>1</v>
      </c>
      <c r="D774" t="s">
        <v>139</v>
      </c>
      <c r="E774" s="1">
        <v>77440433</v>
      </c>
      <c r="H774" t="s">
        <v>16</v>
      </c>
      <c r="I774" t="s">
        <v>17</v>
      </c>
      <c r="J774" t="s">
        <v>18</v>
      </c>
      <c r="K774" t="s">
        <v>19</v>
      </c>
      <c r="L774" t="s">
        <v>207</v>
      </c>
      <c r="M774" t="str">
        <f>CONCATENATE(E774,"-G-P-W")</f>
        <v>77440433-G-P-W</v>
      </c>
      <c r="N774" t="str">
        <f>$I$2</f>
        <v>G - 1016 x 1525</v>
      </c>
      <c r="O774" t="str">
        <f>$C$3</f>
        <v>Photographic Paper</v>
      </c>
      <c r="P774" t="str">
        <f>$D$4</f>
        <v>White</v>
      </c>
      <c r="Q774">
        <f>$I$4</f>
        <v>3200</v>
      </c>
      <c r="R774">
        <f t="shared" ref="R774:R775" si="1425">ROUND((2000*$N$2),0)</f>
        <v>2120</v>
      </c>
      <c r="S774">
        <f t="shared" ref="S774" si="1426">ROUND((1535*$N$2),0)</f>
        <v>1627</v>
      </c>
      <c r="T774" t="s">
        <v>32</v>
      </c>
    </row>
    <row r="775" spans="1:20" x14ac:dyDescent="0.25">
      <c r="A775" t="s">
        <v>15</v>
      </c>
      <c r="B775" t="s">
        <v>208</v>
      </c>
      <c r="C775">
        <v>1</v>
      </c>
      <c r="D775" t="s">
        <v>139</v>
      </c>
      <c r="E775" s="1">
        <v>77440433</v>
      </c>
      <c r="H775" t="s">
        <v>16</v>
      </c>
      <c r="I775" t="s">
        <v>17</v>
      </c>
      <c r="J775" t="s">
        <v>18</v>
      </c>
      <c r="K775" t="s">
        <v>19</v>
      </c>
      <c r="L775" t="s">
        <v>207</v>
      </c>
      <c r="M775" t="str">
        <f>CONCATENATE(E775,"-G-C-W")</f>
        <v>77440433-G-C-W</v>
      </c>
      <c r="N775" t="str">
        <f>$I$2</f>
        <v>G - 1016 x 1525</v>
      </c>
      <c r="O775" t="str">
        <f>$C$15</f>
        <v>Canvas</v>
      </c>
      <c r="P775" t="str">
        <f>$D$16</f>
        <v xml:space="preserve">White </v>
      </c>
      <c r="Q775">
        <f>$I$16</f>
        <v>2915</v>
      </c>
      <c r="R775">
        <f t="shared" si="1425"/>
        <v>2120</v>
      </c>
      <c r="S775">
        <f t="shared" ref="S775" si="1427">ROUND((1250*$N$2),0)</f>
        <v>1325</v>
      </c>
      <c r="T775" t="s">
        <v>32</v>
      </c>
    </row>
    <row r="776" spans="1:20" x14ac:dyDescent="0.25">
      <c r="A776" t="s">
        <v>15</v>
      </c>
      <c r="B776" t="s">
        <v>208</v>
      </c>
      <c r="C776">
        <v>1</v>
      </c>
      <c r="D776" t="s">
        <v>140</v>
      </c>
      <c r="E776" s="1">
        <v>95738211</v>
      </c>
      <c r="H776" t="s">
        <v>16</v>
      </c>
      <c r="I776" t="s">
        <v>17</v>
      </c>
      <c r="J776" t="s">
        <v>18</v>
      </c>
      <c r="K776" t="s">
        <v>19</v>
      </c>
      <c r="L776" t="s">
        <v>207</v>
      </c>
      <c r="M776" t="str">
        <f>CONCATENATE(E776,"-C-P-N")</f>
        <v>95738211-C-P-N</v>
      </c>
      <c r="N776" t="str">
        <f>$E$2</f>
        <v>C - 406 x 508</v>
      </c>
      <c r="O776" t="str">
        <f>$C$3</f>
        <v>Photographic Paper</v>
      </c>
      <c r="P776" t="str">
        <f>$D$3</f>
        <v>None</v>
      </c>
      <c r="Q776">
        <f>$E$3</f>
        <v>553</v>
      </c>
      <c r="R776">
        <f t="shared" ref="R776" si="1428">ROUND((360*$N$2),0)</f>
        <v>382</v>
      </c>
      <c r="S776">
        <f t="shared" ref="S776" si="1429">ROUND((230*$N$2),0)</f>
        <v>244</v>
      </c>
      <c r="T776" t="s">
        <v>32</v>
      </c>
    </row>
    <row r="777" spans="1:20" x14ac:dyDescent="0.25">
      <c r="A777" t="s">
        <v>15</v>
      </c>
      <c r="B777" t="s">
        <v>208</v>
      </c>
      <c r="C777">
        <v>1</v>
      </c>
      <c r="D777" t="s">
        <v>140</v>
      </c>
      <c r="E777" s="1">
        <v>95738211</v>
      </c>
      <c r="H777" t="s">
        <v>16</v>
      </c>
      <c r="I777" t="s">
        <v>17</v>
      </c>
      <c r="J777" t="s">
        <v>18</v>
      </c>
      <c r="K777" t="s">
        <v>19</v>
      </c>
      <c r="L777" t="s">
        <v>207</v>
      </c>
      <c r="M777" t="str">
        <f>CONCATENATE(E777,"-C-P-W")</f>
        <v>95738211-C-P-W</v>
      </c>
      <c r="N777" t="str">
        <f>$E$2</f>
        <v>C - 406 x 508</v>
      </c>
      <c r="O777" t="str">
        <f>$C$3</f>
        <v>Photographic Paper</v>
      </c>
      <c r="P777" t="str">
        <f>$D$4</f>
        <v>White</v>
      </c>
      <c r="Q777">
        <f>$E$4</f>
        <v>1052</v>
      </c>
      <c r="R777">
        <f t="shared" ref="R777" si="1430">ROUND((704*$N$2),0)</f>
        <v>746</v>
      </c>
      <c r="S777">
        <f t="shared" ref="S777" si="1431">ROUND((440*$N$2),0)</f>
        <v>466</v>
      </c>
      <c r="T777" t="s">
        <v>32</v>
      </c>
    </row>
    <row r="778" spans="1:20" x14ac:dyDescent="0.25">
      <c r="A778" t="s">
        <v>15</v>
      </c>
      <c r="B778" t="s">
        <v>208</v>
      </c>
      <c r="C778">
        <v>1</v>
      </c>
      <c r="D778" t="s">
        <v>140</v>
      </c>
      <c r="E778" s="1">
        <v>95738211</v>
      </c>
      <c r="H778" t="s">
        <v>16</v>
      </c>
      <c r="I778" t="s">
        <v>17</v>
      </c>
      <c r="J778" t="s">
        <v>18</v>
      </c>
      <c r="K778" t="s">
        <v>19</v>
      </c>
      <c r="L778" t="s">
        <v>207</v>
      </c>
      <c r="M778" t="str">
        <f>CONCATENATE(E778,"-D-P-N")</f>
        <v>95738211-D-P-N</v>
      </c>
      <c r="N778" t="str">
        <f>$F$2</f>
        <v>D - 508 x 610</v>
      </c>
      <c r="O778" t="str">
        <f>$C$3</f>
        <v>Photographic Paper</v>
      </c>
      <c r="P778" t="str">
        <f>$D$3</f>
        <v>None</v>
      </c>
      <c r="Q778">
        <f>$F$3</f>
        <v>646</v>
      </c>
      <c r="R778">
        <f t="shared" ref="R778" si="1432">ROUND((432*$N$2),0)</f>
        <v>458</v>
      </c>
      <c r="S778">
        <f t="shared" ref="S778" si="1433">ROUND((270*$N$2),0)</f>
        <v>286</v>
      </c>
      <c r="T778" t="s">
        <v>32</v>
      </c>
    </row>
    <row r="779" spans="1:20" x14ac:dyDescent="0.25">
      <c r="A779" t="s">
        <v>15</v>
      </c>
      <c r="B779" t="s">
        <v>208</v>
      </c>
      <c r="C779">
        <v>1</v>
      </c>
      <c r="D779" t="s">
        <v>140</v>
      </c>
      <c r="E779" s="1">
        <v>95738211</v>
      </c>
      <c r="H779" t="s">
        <v>16</v>
      </c>
      <c r="I779" t="s">
        <v>17</v>
      </c>
      <c r="J779" t="s">
        <v>18</v>
      </c>
      <c r="K779" t="s">
        <v>19</v>
      </c>
      <c r="L779" t="s">
        <v>207</v>
      </c>
      <c r="M779" t="str">
        <f>CONCATENATE(E779,"-D-P-W")</f>
        <v>95738211-D-P-W</v>
      </c>
      <c r="N779" t="str">
        <f>$F$2</f>
        <v>D - 508 x 610</v>
      </c>
      <c r="O779" t="str">
        <f>$C$3</f>
        <v>Photographic Paper</v>
      </c>
      <c r="P779" t="str">
        <f>$D$4</f>
        <v>White</v>
      </c>
      <c r="Q779">
        <f>$F$4</f>
        <v>1313</v>
      </c>
      <c r="R779">
        <f t="shared" ref="R779" si="1434">ROUND((880*$N$2),0)</f>
        <v>933</v>
      </c>
      <c r="S779">
        <f t="shared" ref="S779" si="1435">ROUND((560*$N$2),0)</f>
        <v>594</v>
      </c>
      <c r="T779" t="s">
        <v>32</v>
      </c>
    </row>
    <row r="780" spans="1:20" x14ac:dyDescent="0.25">
      <c r="A780" t="s">
        <v>15</v>
      </c>
      <c r="B780" t="s">
        <v>208</v>
      </c>
      <c r="C780">
        <v>1</v>
      </c>
      <c r="D780" t="s">
        <v>140</v>
      </c>
      <c r="E780" s="1">
        <v>95738211</v>
      </c>
      <c r="H780" t="s">
        <v>16</v>
      </c>
      <c r="I780" t="s">
        <v>17</v>
      </c>
      <c r="J780" t="s">
        <v>18</v>
      </c>
      <c r="K780" t="s">
        <v>19</v>
      </c>
      <c r="L780" t="s">
        <v>207</v>
      </c>
      <c r="M780" t="str">
        <f>CONCATENATE(E780,"-E-P-N")</f>
        <v>95738211-E-P-N</v>
      </c>
      <c r="N780" t="str">
        <f>$G$2</f>
        <v>E - 508 x 762</v>
      </c>
      <c r="O780" t="str">
        <f>$C$3</f>
        <v>Photographic Paper</v>
      </c>
      <c r="P780" t="str">
        <f>$D$3</f>
        <v>None</v>
      </c>
      <c r="Q780">
        <f>$G$3</f>
        <v>825</v>
      </c>
      <c r="R780">
        <f t="shared" ref="R780" si="1436">ROUND((552*$N$2),0)</f>
        <v>585</v>
      </c>
      <c r="S780">
        <f t="shared" ref="S780" si="1437">ROUND((345*$N$2),0)</f>
        <v>366</v>
      </c>
      <c r="T780" t="s">
        <v>32</v>
      </c>
    </row>
    <row r="781" spans="1:20" x14ac:dyDescent="0.25">
      <c r="A781" t="s">
        <v>15</v>
      </c>
      <c r="B781" t="s">
        <v>208</v>
      </c>
      <c r="C781">
        <v>1</v>
      </c>
      <c r="D781" t="s">
        <v>140</v>
      </c>
      <c r="E781" s="1">
        <v>95738211</v>
      </c>
      <c r="H781" t="s">
        <v>16</v>
      </c>
      <c r="I781" t="s">
        <v>17</v>
      </c>
      <c r="J781" t="s">
        <v>18</v>
      </c>
      <c r="K781" t="s">
        <v>19</v>
      </c>
      <c r="L781" t="s">
        <v>207</v>
      </c>
      <c r="M781" t="str">
        <f>CONCATENATE(E781,"-E-C-N")</f>
        <v>95738211-E-C-N</v>
      </c>
      <c r="N781" t="str">
        <f>$G$2</f>
        <v>E - 508 x 762</v>
      </c>
      <c r="O781" t="str">
        <f>$C$15</f>
        <v>Canvas</v>
      </c>
      <c r="P781" t="str">
        <f>$D$15</f>
        <v>None</v>
      </c>
      <c r="Q781">
        <f>$G$15</f>
        <v>1324</v>
      </c>
      <c r="R781">
        <f t="shared" ref="R781" si="1438">ROUND((832*$N$2),0)</f>
        <v>882</v>
      </c>
      <c r="S781">
        <f t="shared" ref="S781" si="1439">ROUND((550*$N$2),0)</f>
        <v>583</v>
      </c>
      <c r="T781" t="s">
        <v>32</v>
      </c>
    </row>
    <row r="782" spans="1:20" x14ac:dyDescent="0.25">
      <c r="A782" t="s">
        <v>15</v>
      </c>
      <c r="B782" t="s">
        <v>208</v>
      </c>
      <c r="C782">
        <v>1</v>
      </c>
      <c r="D782" t="s">
        <v>140</v>
      </c>
      <c r="E782" s="1">
        <v>95738211</v>
      </c>
      <c r="H782" t="s">
        <v>16</v>
      </c>
      <c r="I782" t="s">
        <v>17</v>
      </c>
      <c r="J782" t="s">
        <v>18</v>
      </c>
      <c r="K782" t="s">
        <v>19</v>
      </c>
      <c r="L782" t="s">
        <v>207</v>
      </c>
      <c r="M782" t="str">
        <f>CONCATENATE(E782,"-E-P-W")</f>
        <v>95738211-E-P-W</v>
      </c>
      <c r="N782" t="str">
        <f>$G$2</f>
        <v>E - 508 x 762</v>
      </c>
      <c r="O782" t="str">
        <f>$C$3</f>
        <v>Photographic Paper</v>
      </c>
      <c r="P782" t="str">
        <f>$D$4</f>
        <v>White</v>
      </c>
      <c r="Q782">
        <f>$G$4</f>
        <v>1660</v>
      </c>
      <c r="R782">
        <f t="shared" ref="R782" si="1440">ROUND((1112*$N$2),0)</f>
        <v>1179</v>
      </c>
      <c r="S782">
        <f t="shared" ref="S782" si="1441">ROUND((760*$N$2),0)</f>
        <v>806</v>
      </c>
      <c r="T782" t="s">
        <v>32</v>
      </c>
    </row>
    <row r="783" spans="1:20" x14ac:dyDescent="0.25">
      <c r="A783" t="s">
        <v>15</v>
      </c>
      <c r="B783" t="s">
        <v>208</v>
      </c>
      <c r="C783">
        <v>1</v>
      </c>
      <c r="D783" t="s">
        <v>140</v>
      </c>
      <c r="E783" s="1">
        <v>95738211</v>
      </c>
      <c r="H783" t="s">
        <v>16</v>
      </c>
      <c r="I783" t="s">
        <v>17</v>
      </c>
      <c r="J783" t="s">
        <v>18</v>
      </c>
      <c r="K783" t="s">
        <v>19</v>
      </c>
      <c r="L783" t="s">
        <v>207</v>
      </c>
      <c r="M783" t="str">
        <f>CONCATENATE(E783,"-E-C-W")</f>
        <v>95738211-E-C-W</v>
      </c>
      <c r="N783" t="str">
        <f>$G$2</f>
        <v>E - 508 x 762</v>
      </c>
      <c r="O783" t="str">
        <f>$C$15</f>
        <v>Canvas</v>
      </c>
      <c r="P783" t="str">
        <f>$D$16</f>
        <v xml:space="preserve">White </v>
      </c>
      <c r="Q783">
        <f>$G$16</f>
        <v>1964</v>
      </c>
      <c r="R783" s="2">
        <f t="shared" ref="R783" si="1442">ROUND((1320*$N$2),0)</f>
        <v>1399</v>
      </c>
      <c r="S783">
        <f t="shared" ref="S783" si="1443">ROUND((825*$N$2),0)</f>
        <v>875</v>
      </c>
      <c r="T783" t="s">
        <v>32</v>
      </c>
    </row>
    <row r="784" spans="1:20" x14ac:dyDescent="0.25">
      <c r="A784" t="s">
        <v>15</v>
      </c>
      <c r="B784" t="s">
        <v>208</v>
      </c>
      <c r="C784">
        <v>1</v>
      </c>
      <c r="D784" t="s">
        <v>140</v>
      </c>
      <c r="E784" s="1">
        <v>95738211</v>
      </c>
      <c r="H784" t="s">
        <v>16</v>
      </c>
      <c r="I784" t="s">
        <v>17</v>
      </c>
      <c r="J784" t="s">
        <v>18</v>
      </c>
      <c r="K784" t="s">
        <v>19</v>
      </c>
      <c r="L784" t="s">
        <v>207</v>
      </c>
      <c r="M784" t="str">
        <f>CONCATENATE(E784,"-F-P-N")</f>
        <v>95738211-F-P-N</v>
      </c>
      <c r="N784" t="str">
        <f>$H$2</f>
        <v>F - 762 x 1016</v>
      </c>
      <c r="O784" t="str">
        <f>$C$3</f>
        <v>Photographic Paper</v>
      </c>
      <c r="P784" t="str">
        <f>$D$3</f>
        <v>None</v>
      </c>
      <c r="Q784">
        <f>$H$3</f>
        <v>1410</v>
      </c>
      <c r="R784">
        <f t="shared" ref="R784" si="1444">ROUND((944*$N$2),0)</f>
        <v>1001</v>
      </c>
      <c r="S784">
        <f t="shared" ref="S784" si="1445">ROUND((590*$N$2),0)</f>
        <v>625</v>
      </c>
      <c r="T784" t="s">
        <v>32</v>
      </c>
    </row>
    <row r="785" spans="1:20" x14ac:dyDescent="0.25">
      <c r="A785" t="s">
        <v>15</v>
      </c>
      <c r="B785" t="s">
        <v>208</v>
      </c>
      <c r="C785">
        <v>1</v>
      </c>
      <c r="D785" t="s">
        <v>140</v>
      </c>
      <c r="E785" s="1">
        <v>95738211</v>
      </c>
      <c r="H785" t="s">
        <v>16</v>
      </c>
      <c r="I785" t="s">
        <v>17</v>
      </c>
      <c r="J785" t="s">
        <v>18</v>
      </c>
      <c r="K785" t="s">
        <v>19</v>
      </c>
      <c r="L785" t="s">
        <v>207</v>
      </c>
      <c r="M785" t="str">
        <f>CONCATENATE(E785,"-F-C-N")</f>
        <v>95738211-F-C-N</v>
      </c>
      <c r="N785" t="str">
        <f>$H$2</f>
        <v>F - 762 x 1016</v>
      </c>
      <c r="O785" t="str">
        <f>$C$15</f>
        <v>Canvas</v>
      </c>
      <c r="P785" t="str">
        <f>$D$15</f>
        <v>None</v>
      </c>
      <c r="Q785">
        <f>$H$15</f>
        <v>1865.6000000000001</v>
      </c>
      <c r="R785">
        <f t="shared" ref="R785" si="1446">ROUND((1200*$N$2),0)</f>
        <v>1272</v>
      </c>
      <c r="S785">
        <f t="shared" ref="S785" si="1447">ROUND((800*$N$2),0)</f>
        <v>848</v>
      </c>
      <c r="T785" t="s">
        <v>32</v>
      </c>
    </row>
    <row r="786" spans="1:20" x14ac:dyDescent="0.25">
      <c r="A786" t="s">
        <v>15</v>
      </c>
      <c r="B786" t="s">
        <v>208</v>
      </c>
      <c r="C786">
        <v>1</v>
      </c>
      <c r="D786" t="s">
        <v>140</v>
      </c>
      <c r="E786" s="1">
        <v>95738211</v>
      </c>
      <c r="H786" t="s">
        <v>16</v>
      </c>
      <c r="I786" t="s">
        <v>17</v>
      </c>
      <c r="J786" t="s">
        <v>18</v>
      </c>
      <c r="K786" t="s">
        <v>19</v>
      </c>
      <c r="L786" t="s">
        <v>207</v>
      </c>
      <c r="M786" t="str">
        <f>CONCATENATE(E786,"-F-P-W")</f>
        <v>95738211-F-P-W</v>
      </c>
      <c r="N786" t="str">
        <f>$H$2</f>
        <v>F - 762 x 1016</v>
      </c>
      <c r="O786" t="str">
        <f>$C$3</f>
        <v>Photographic Paper</v>
      </c>
      <c r="P786" t="str">
        <f>$D$4</f>
        <v>White</v>
      </c>
      <c r="Q786">
        <f>$H$4</f>
        <v>2387</v>
      </c>
      <c r="R786">
        <f t="shared" ref="R786" si="1448">ROUND((1510*$N$2),0)</f>
        <v>1601</v>
      </c>
      <c r="S786">
        <f t="shared" ref="S786" si="1449">ROUND((1150*$N$2),0)</f>
        <v>1219</v>
      </c>
      <c r="T786" t="s">
        <v>32</v>
      </c>
    </row>
    <row r="787" spans="1:20" x14ac:dyDescent="0.25">
      <c r="A787" t="s">
        <v>15</v>
      </c>
      <c r="B787" t="s">
        <v>208</v>
      </c>
      <c r="C787">
        <v>1</v>
      </c>
      <c r="D787" t="s">
        <v>140</v>
      </c>
      <c r="E787" s="1">
        <v>95738211</v>
      </c>
      <c r="H787" t="s">
        <v>16</v>
      </c>
      <c r="I787" t="s">
        <v>17</v>
      </c>
      <c r="J787" t="s">
        <v>18</v>
      </c>
      <c r="K787" t="s">
        <v>19</v>
      </c>
      <c r="L787" t="s">
        <v>207</v>
      </c>
      <c r="M787" t="str">
        <f>CONCATENATE(E787,"-F-C-W")</f>
        <v>95738211-F-C-W</v>
      </c>
      <c r="N787" t="str">
        <f>$H$2</f>
        <v>F - 762 x 1016</v>
      </c>
      <c r="O787" t="str">
        <f>$C$15</f>
        <v>Canvas</v>
      </c>
      <c r="P787" t="str">
        <f>$D$16</f>
        <v xml:space="preserve">White </v>
      </c>
      <c r="Q787">
        <f>$H$16</f>
        <v>2565.2000000000003</v>
      </c>
      <c r="R787">
        <f t="shared" ref="R787" si="1450">ROUND((1760*$N$2),0)</f>
        <v>1866</v>
      </c>
      <c r="S787">
        <f t="shared" ref="S787" si="1451">ROUND((1100*$N$2),0)</f>
        <v>1166</v>
      </c>
      <c r="T787" t="s">
        <v>32</v>
      </c>
    </row>
    <row r="788" spans="1:20" x14ac:dyDescent="0.25">
      <c r="A788" t="s">
        <v>15</v>
      </c>
      <c r="B788" t="s">
        <v>208</v>
      </c>
      <c r="C788">
        <v>1</v>
      </c>
      <c r="D788" t="s">
        <v>140</v>
      </c>
      <c r="E788" s="1">
        <v>95738211</v>
      </c>
      <c r="H788" t="s">
        <v>16</v>
      </c>
      <c r="I788" t="s">
        <v>17</v>
      </c>
      <c r="J788" t="s">
        <v>18</v>
      </c>
      <c r="K788" t="s">
        <v>19</v>
      </c>
      <c r="L788" t="s">
        <v>207</v>
      </c>
      <c r="M788" t="str">
        <f>CONCATENATE(E788,"-G-P-N")</f>
        <v>95738211-G-P-N</v>
      </c>
      <c r="N788" t="str">
        <f>$I$2</f>
        <v>G - 1016 x 1525</v>
      </c>
      <c r="O788" t="str">
        <f>$C$3</f>
        <v>Photographic Paper</v>
      </c>
      <c r="P788" t="str">
        <f>$D$3</f>
        <v>None</v>
      </c>
      <c r="Q788">
        <f>$I$3</f>
        <v>1763</v>
      </c>
      <c r="R788">
        <f t="shared" ref="R788" si="1452">ROUND((1180*$N$2),0)</f>
        <v>1251</v>
      </c>
      <c r="S788">
        <f t="shared" ref="S788" si="1453">ROUND((735*$N$2),0)</f>
        <v>779</v>
      </c>
      <c r="T788" t="s">
        <v>32</v>
      </c>
    </row>
    <row r="789" spans="1:20" x14ac:dyDescent="0.25">
      <c r="A789" t="s">
        <v>15</v>
      </c>
      <c r="B789" t="s">
        <v>208</v>
      </c>
      <c r="C789">
        <v>1</v>
      </c>
      <c r="D789" t="s">
        <v>140</v>
      </c>
      <c r="E789" s="1">
        <v>95738211</v>
      </c>
      <c r="H789" t="s">
        <v>16</v>
      </c>
      <c r="I789" t="s">
        <v>17</v>
      </c>
      <c r="J789" t="s">
        <v>18</v>
      </c>
      <c r="K789" t="s">
        <v>19</v>
      </c>
      <c r="L789" t="s">
        <v>207</v>
      </c>
      <c r="M789" t="str">
        <f>CONCATENATE(E789,"-G-C-N")</f>
        <v>95738211-G-C-N</v>
      </c>
      <c r="N789" t="str">
        <f>$I$2</f>
        <v>G - 1016 x 1525</v>
      </c>
      <c r="O789" t="str">
        <f>$C$15</f>
        <v>Canvas</v>
      </c>
      <c r="P789" t="str">
        <f>$D$15</f>
        <v>None</v>
      </c>
      <c r="Q789">
        <f>$I$15</f>
        <v>1982.2</v>
      </c>
      <c r="R789">
        <f t="shared" ref="R789" si="1454">ROUND((1275*$N$2),0)</f>
        <v>1352</v>
      </c>
      <c r="S789">
        <f t="shared" ref="S789" si="1455">ROUND((850*$N$2),0)</f>
        <v>901</v>
      </c>
      <c r="T789" t="s">
        <v>32</v>
      </c>
    </row>
    <row r="790" spans="1:20" x14ac:dyDescent="0.25">
      <c r="A790" t="s">
        <v>15</v>
      </c>
      <c r="B790" t="s">
        <v>208</v>
      </c>
      <c r="C790">
        <v>1</v>
      </c>
      <c r="D790" t="s">
        <v>140</v>
      </c>
      <c r="E790" s="1">
        <v>95738211</v>
      </c>
      <c r="H790" t="s">
        <v>16</v>
      </c>
      <c r="I790" t="s">
        <v>17</v>
      </c>
      <c r="J790" t="s">
        <v>18</v>
      </c>
      <c r="K790" t="s">
        <v>19</v>
      </c>
      <c r="L790" t="s">
        <v>207</v>
      </c>
      <c r="M790" t="str">
        <f>CONCATENATE(E790,"-G-P-W")</f>
        <v>95738211-G-P-W</v>
      </c>
      <c r="N790" t="str">
        <f>$I$2</f>
        <v>G - 1016 x 1525</v>
      </c>
      <c r="O790" t="str">
        <f>$C$3</f>
        <v>Photographic Paper</v>
      </c>
      <c r="P790" t="str">
        <f>$D$4</f>
        <v>White</v>
      </c>
      <c r="Q790">
        <f>$I$4</f>
        <v>3200</v>
      </c>
      <c r="R790">
        <f t="shared" ref="R790:R791" si="1456">ROUND((2000*$N$2),0)</f>
        <v>2120</v>
      </c>
      <c r="S790">
        <f t="shared" ref="S790" si="1457">ROUND((1535*$N$2),0)</f>
        <v>1627</v>
      </c>
      <c r="T790" t="s">
        <v>32</v>
      </c>
    </row>
    <row r="791" spans="1:20" x14ac:dyDescent="0.25">
      <c r="A791" t="s">
        <v>15</v>
      </c>
      <c r="B791" t="s">
        <v>208</v>
      </c>
      <c r="C791">
        <v>1</v>
      </c>
      <c r="D791" t="s">
        <v>140</v>
      </c>
      <c r="E791" s="1">
        <v>95738211</v>
      </c>
      <c r="H791" t="s">
        <v>16</v>
      </c>
      <c r="I791" t="s">
        <v>17</v>
      </c>
      <c r="J791" t="s">
        <v>18</v>
      </c>
      <c r="K791" t="s">
        <v>19</v>
      </c>
      <c r="L791" t="s">
        <v>207</v>
      </c>
      <c r="M791" t="str">
        <f>CONCATENATE(E791,"-G-C-W")</f>
        <v>95738211-G-C-W</v>
      </c>
      <c r="N791" t="str">
        <f>$I$2</f>
        <v>G - 1016 x 1525</v>
      </c>
      <c r="O791" t="str">
        <f>$C$15</f>
        <v>Canvas</v>
      </c>
      <c r="P791" t="str">
        <f>$D$16</f>
        <v xml:space="preserve">White </v>
      </c>
      <c r="Q791">
        <f>$I$16</f>
        <v>2915</v>
      </c>
      <c r="R791">
        <f t="shared" si="1456"/>
        <v>2120</v>
      </c>
      <c r="S791">
        <f t="shared" ref="S791" si="1458">ROUND((1250*$N$2),0)</f>
        <v>1325</v>
      </c>
      <c r="T791" t="s">
        <v>32</v>
      </c>
    </row>
    <row r="792" spans="1:20" x14ac:dyDescent="0.25">
      <c r="A792" t="s">
        <v>15</v>
      </c>
      <c r="B792" t="s">
        <v>208</v>
      </c>
      <c r="C792">
        <v>1</v>
      </c>
      <c r="D792" t="s">
        <v>141</v>
      </c>
      <c r="E792" s="1">
        <v>73309131</v>
      </c>
      <c r="H792" t="s">
        <v>16</v>
      </c>
      <c r="I792" t="s">
        <v>17</v>
      </c>
      <c r="J792" t="s">
        <v>18</v>
      </c>
      <c r="K792" t="s">
        <v>19</v>
      </c>
      <c r="L792" t="s">
        <v>207</v>
      </c>
      <c r="M792" t="str">
        <f>CONCATENATE(E792,"-C-P-N")</f>
        <v>73309131-C-P-N</v>
      </c>
      <c r="N792" t="str">
        <f>$E$2</f>
        <v>C - 406 x 508</v>
      </c>
      <c r="O792" t="str">
        <f>$C$3</f>
        <v>Photographic Paper</v>
      </c>
      <c r="P792" t="str">
        <f>$D$3</f>
        <v>None</v>
      </c>
      <c r="Q792">
        <f>$E$3</f>
        <v>553</v>
      </c>
      <c r="R792">
        <f t="shared" ref="R792" si="1459">ROUND((360*$N$2),0)</f>
        <v>382</v>
      </c>
      <c r="S792">
        <f t="shared" ref="S792" si="1460">ROUND((230*$N$2),0)</f>
        <v>244</v>
      </c>
      <c r="T792" t="s">
        <v>32</v>
      </c>
    </row>
    <row r="793" spans="1:20" x14ac:dyDescent="0.25">
      <c r="A793" t="s">
        <v>15</v>
      </c>
      <c r="B793" t="s">
        <v>208</v>
      </c>
      <c r="C793">
        <v>1</v>
      </c>
      <c r="D793" t="s">
        <v>141</v>
      </c>
      <c r="E793" s="1">
        <v>73309131</v>
      </c>
      <c r="H793" t="s">
        <v>16</v>
      </c>
      <c r="I793" t="s">
        <v>17</v>
      </c>
      <c r="J793" t="s">
        <v>18</v>
      </c>
      <c r="K793" t="s">
        <v>19</v>
      </c>
      <c r="L793" t="s">
        <v>207</v>
      </c>
      <c r="M793" t="str">
        <f>CONCATENATE(E793,"-C-P-W")</f>
        <v>73309131-C-P-W</v>
      </c>
      <c r="N793" t="str">
        <f>$E$2</f>
        <v>C - 406 x 508</v>
      </c>
      <c r="O793" t="str">
        <f>$C$3</f>
        <v>Photographic Paper</v>
      </c>
      <c r="P793" t="str">
        <f>$D$4</f>
        <v>White</v>
      </c>
      <c r="Q793">
        <f>$E$4</f>
        <v>1052</v>
      </c>
      <c r="R793">
        <f t="shared" ref="R793" si="1461">ROUND((704*$N$2),0)</f>
        <v>746</v>
      </c>
      <c r="S793">
        <f t="shared" ref="S793" si="1462">ROUND((440*$N$2),0)</f>
        <v>466</v>
      </c>
      <c r="T793" t="s">
        <v>32</v>
      </c>
    </row>
    <row r="794" spans="1:20" x14ac:dyDescent="0.25">
      <c r="A794" t="s">
        <v>15</v>
      </c>
      <c r="B794" t="s">
        <v>208</v>
      </c>
      <c r="C794">
        <v>1</v>
      </c>
      <c r="D794" t="s">
        <v>141</v>
      </c>
      <c r="E794" s="1">
        <v>73309131</v>
      </c>
      <c r="H794" t="s">
        <v>16</v>
      </c>
      <c r="I794" t="s">
        <v>17</v>
      </c>
      <c r="J794" t="s">
        <v>18</v>
      </c>
      <c r="K794" t="s">
        <v>19</v>
      </c>
      <c r="L794" t="s">
        <v>207</v>
      </c>
      <c r="M794" t="str">
        <f>CONCATENATE(E794,"-D-P-N")</f>
        <v>73309131-D-P-N</v>
      </c>
      <c r="N794" t="str">
        <f>$F$2</f>
        <v>D - 508 x 610</v>
      </c>
      <c r="O794" t="str">
        <f>$C$3</f>
        <v>Photographic Paper</v>
      </c>
      <c r="P794" t="str">
        <f>$D$3</f>
        <v>None</v>
      </c>
      <c r="Q794">
        <f>$F$3</f>
        <v>646</v>
      </c>
      <c r="R794">
        <f t="shared" ref="R794" si="1463">ROUND((432*$N$2),0)</f>
        <v>458</v>
      </c>
      <c r="S794">
        <f t="shared" ref="S794" si="1464">ROUND((270*$N$2),0)</f>
        <v>286</v>
      </c>
      <c r="T794" t="s">
        <v>32</v>
      </c>
    </row>
    <row r="795" spans="1:20" x14ac:dyDescent="0.25">
      <c r="A795" t="s">
        <v>15</v>
      </c>
      <c r="B795" t="s">
        <v>208</v>
      </c>
      <c r="C795">
        <v>1</v>
      </c>
      <c r="D795" t="s">
        <v>141</v>
      </c>
      <c r="E795" s="1">
        <v>73309131</v>
      </c>
      <c r="H795" t="s">
        <v>16</v>
      </c>
      <c r="I795" t="s">
        <v>17</v>
      </c>
      <c r="J795" t="s">
        <v>18</v>
      </c>
      <c r="K795" t="s">
        <v>19</v>
      </c>
      <c r="L795" t="s">
        <v>207</v>
      </c>
      <c r="M795" t="str">
        <f>CONCATENATE(E795,"-D-P-W")</f>
        <v>73309131-D-P-W</v>
      </c>
      <c r="N795" t="str">
        <f>$F$2</f>
        <v>D - 508 x 610</v>
      </c>
      <c r="O795" t="str">
        <f>$C$3</f>
        <v>Photographic Paper</v>
      </c>
      <c r="P795" t="str">
        <f>$D$4</f>
        <v>White</v>
      </c>
      <c r="Q795">
        <f>$F$4</f>
        <v>1313</v>
      </c>
      <c r="R795">
        <f t="shared" ref="R795" si="1465">ROUND((880*$N$2),0)</f>
        <v>933</v>
      </c>
      <c r="S795">
        <f t="shared" ref="S795" si="1466">ROUND((560*$N$2),0)</f>
        <v>594</v>
      </c>
      <c r="T795" t="s">
        <v>32</v>
      </c>
    </row>
    <row r="796" spans="1:20" x14ac:dyDescent="0.25">
      <c r="A796" t="s">
        <v>15</v>
      </c>
      <c r="B796" t="s">
        <v>208</v>
      </c>
      <c r="C796">
        <v>1</v>
      </c>
      <c r="D796" t="s">
        <v>141</v>
      </c>
      <c r="E796" s="1">
        <v>73309131</v>
      </c>
      <c r="H796" t="s">
        <v>16</v>
      </c>
      <c r="I796" t="s">
        <v>17</v>
      </c>
      <c r="J796" t="s">
        <v>18</v>
      </c>
      <c r="K796" t="s">
        <v>19</v>
      </c>
      <c r="L796" t="s">
        <v>207</v>
      </c>
      <c r="M796" t="str">
        <f>CONCATENATE(E796,"-E-P-N")</f>
        <v>73309131-E-P-N</v>
      </c>
      <c r="N796" t="str">
        <f>$G$2</f>
        <v>E - 508 x 762</v>
      </c>
      <c r="O796" t="str">
        <f>$C$3</f>
        <v>Photographic Paper</v>
      </c>
      <c r="P796" t="str">
        <f>$D$3</f>
        <v>None</v>
      </c>
      <c r="Q796">
        <f>$G$3</f>
        <v>825</v>
      </c>
      <c r="R796">
        <f t="shared" ref="R796" si="1467">ROUND((552*$N$2),0)</f>
        <v>585</v>
      </c>
      <c r="S796">
        <f t="shared" ref="S796" si="1468">ROUND((345*$N$2),0)</f>
        <v>366</v>
      </c>
      <c r="T796" t="s">
        <v>32</v>
      </c>
    </row>
    <row r="797" spans="1:20" x14ac:dyDescent="0.25">
      <c r="A797" t="s">
        <v>15</v>
      </c>
      <c r="B797" t="s">
        <v>208</v>
      </c>
      <c r="C797">
        <v>1</v>
      </c>
      <c r="D797" t="s">
        <v>141</v>
      </c>
      <c r="E797" s="1">
        <v>73309131</v>
      </c>
      <c r="H797" t="s">
        <v>16</v>
      </c>
      <c r="I797" t="s">
        <v>17</v>
      </c>
      <c r="J797" t="s">
        <v>18</v>
      </c>
      <c r="K797" t="s">
        <v>19</v>
      </c>
      <c r="L797" t="s">
        <v>207</v>
      </c>
      <c r="M797" t="str">
        <f>CONCATENATE(E797,"-E-C-N")</f>
        <v>73309131-E-C-N</v>
      </c>
      <c r="N797" t="str">
        <f>$G$2</f>
        <v>E - 508 x 762</v>
      </c>
      <c r="O797" t="str">
        <f>$C$15</f>
        <v>Canvas</v>
      </c>
      <c r="P797" t="str">
        <f>$D$15</f>
        <v>None</v>
      </c>
      <c r="Q797">
        <f>$G$15</f>
        <v>1324</v>
      </c>
      <c r="R797">
        <f t="shared" ref="R797" si="1469">ROUND((832*$N$2),0)</f>
        <v>882</v>
      </c>
      <c r="S797">
        <f t="shared" ref="S797" si="1470">ROUND((550*$N$2),0)</f>
        <v>583</v>
      </c>
      <c r="T797" t="s">
        <v>32</v>
      </c>
    </row>
    <row r="798" spans="1:20" x14ac:dyDescent="0.25">
      <c r="A798" t="s">
        <v>15</v>
      </c>
      <c r="B798" t="s">
        <v>208</v>
      </c>
      <c r="C798">
        <v>1</v>
      </c>
      <c r="D798" t="s">
        <v>141</v>
      </c>
      <c r="E798" s="1">
        <v>73309131</v>
      </c>
      <c r="H798" t="s">
        <v>16</v>
      </c>
      <c r="I798" t="s">
        <v>17</v>
      </c>
      <c r="J798" t="s">
        <v>18</v>
      </c>
      <c r="K798" t="s">
        <v>19</v>
      </c>
      <c r="L798" t="s">
        <v>207</v>
      </c>
      <c r="M798" t="str">
        <f>CONCATENATE(E798,"-E-P-W")</f>
        <v>73309131-E-P-W</v>
      </c>
      <c r="N798" t="str">
        <f>$G$2</f>
        <v>E - 508 x 762</v>
      </c>
      <c r="O798" t="str">
        <f>$C$3</f>
        <v>Photographic Paper</v>
      </c>
      <c r="P798" t="str">
        <f>$D$4</f>
        <v>White</v>
      </c>
      <c r="Q798">
        <f>$G$4</f>
        <v>1660</v>
      </c>
      <c r="R798">
        <f t="shared" ref="R798" si="1471">ROUND((1112*$N$2),0)</f>
        <v>1179</v>
      </c>
      <c r="S798">
        <f t="shared" ref="S798" si="1472">ROUND((760*$N$2),0)</f>
        <v>806</v>
      </c>
      <c r="T798" t="s">
        <v>32</v>
      </c>
    </row>
    <row r="799" spans="1:20" x14ac:dyDescent="0.25">
      <c r="A799" t="s">
        <v>15</v>
      </c>
      <c r="B799" t="s">
        <v>208</v>
      </c>
      <c r="C799">
        <v>1</v>
      </c>
      <c r="D799" t="s">
        <v>141</v>
      </c>
      <c r="E799" s="1">
        <v>73309131</v>
      </c>
      <c r="H799" t="s">
        <v>16</v>
      </c>
      <c r="I799" t="s">
        <v>17</v>
      </c>
      <c r="J799" t="s">
        <v>18</v>
      </c>
      <c r="K799" t="s">
        <v>19</v>
      </c>
      <c r="L799" t="s">
        <v>207</v>
      </c>
      <c r="M799" t="str">
        <f>CONCATENATE(E799,"-E-C-W")</f>
        <v>73309131-E-C-W</v>
      </c>
      <c r="N799" t="str">
        <f>$G$2</f>
        <v>E - 508 x 762</v>
      </c>
      <c r="O799" t="str">
        <f>$C$15</f>
        <v>Canvas</v>
      </c>
      <c r="P799" t="str">
        <f>$D$16</f>
        <v xml:space="preserve">White </v>
      </c>
      <c r="Q799">
        <f>$G$16</f>
        <v>1964</v>
      </c>
      <c r="R799" s="2">
        <f t="shared" ref="R799" si="1473">ROUND((1320*$N$2),0)</f>
        <v>1399</v>
      </c>
      <c r="S799">
        <f t="shared" ref="S799" si="1474">ROUND((825*$N$2),0)</f>
        <v>875</v>
      </c>
      <c r="T799" t="s">
        <v>32</v>
      </c>
    </row>
    <row r="800" spans="1:20" x14ac:dyDescent="0.25">
      <c r="A800" t="s">
        <v>15</v>
      </c>
      <c r="B800" t="s">
        <v>208</v>
      </c>
      <c r="C800">
        <v>1</v>
      </c>
      <c r="D800" t="s">
        <v>141</v>
      </c>
      <c r="E800" s="1">
        <v>73309131</v>
      </c>
      <c r="H800" t="s">
        <v>16</v>
      </c>
      <c r="I800" t="s">
        <v>17</v>
      </c>
      <c r="J800" t="s">
        <v>18</v>
      </c>
      <c r="K800" t="s">
        <v>19</v>
      </c>
      <c r="L800" t="s">
        <v>207</v>
      </c>
      <c r="M800" t="str">
        <f>CONCATENATE(E800,"-F-P-N")</f>
        <v>73309131-F-P-N</v>
      </c>
      <c r="N800" t="str">
        <f>$H$2</f>
        <v>F - 762 x 1016</v>
      </c>
      <c r="O800" t="str">
        <f>$C$3</f>
        <v>Photographic Paper</v>
      </c>
      <c r="P800" t="str">
        <f>$D$3</f>
        <v>None</v>
      </c>
      <c r="Q800">
        <f>$H$3</f>
        <v>1410</v>
      </c>
      <c r="R800">
        <f t="shared" ref="R800" si="1475">ROUND((944*$N$2),0)</f>
        <v>1001</v>
      </c>
      <c r="S800">
        <f t="shared" ref="S800" si="1476">ROUND((590*$N$2),0)</f>
        <v>625</v>
      </c>
      <c r="T800" t="s">
        <v>32</v>
      </c>
    </row>
    <row r="801" spans="1:20" x14ac:dyDescent="0.25">
      <c r="A801" t="s">
        <v>15</v>
      </c>
      <c r="B801" t="s">
        <v>208</v>
      </c>
      <c r="C801">
        <v>1</v>
      </c>
      <c r="D801" t="s">
        <v>141</v>
      </c>
      <c r="E801" s="1">
        <v>73309131</v>
      </c>
      <c r="H801" t="s">
        <v>16</v>
      </c>
      <c r="I801" t="s">
        <v>17</v>
      </c>
      <c r="J801" t="s">
        <v>18</v>
      </c>
      <c r="K801" t="s">
        <v>19</v>
      </c>
      <c r="L801" t="s">
        <v>207</v>
      </c>
      <c r="M801" t="str">
        <f>CONCATENATE(E801,"-F-C-N")</f>
        <v>73309131-F-C-N</v>
      </c>
      <c r="N801" t="str">
        <f>$H$2</f>
        <v>F - 762 x 1016</v>
      </c>
      <c r="O801" t="str">
        <f>$C$15</f>
        <v>Canvas</v>
      </c>
      <c r="P801" t="str">
        <f>$D$15</f>
        <v>None</v>
      </c>
      <c r="Q801">
        <f>$H$15</f>
        <v>1865.6000000000001</v>
      </c>
      <c r="R801">
        <f t="shared" ref="R801" si="1477">ROUND((1200*$N$2),0)</f>
        <v>1272</v>
      </c>
      <c r="S801">
        <f t="shared" ref="S801" si="1478">ROUND((800*$N$2),0)</f>
        <v>848</v>
      </c>
      <c r="T801" t="s">
        <v>32</v>
      </c>
    </row>
    <row r="802" spans="1:20" x14ac:dyDescent="0.25">
      <c r="A802" t="s">
        <v>15</v>
      </c>
      <c r="B802" t="s">
        <v>208</v>
      </c>
      <c r="C802">
        <v>1</v>
      </c>
      <c r="D802" t="s">
        <v>141</v>
      </c>
      <c r="E802" s="1">
        <v>73309131</v>
      </c>
      <c r="H802" t="s">
        <v>16</v>
      </c>
      <c r="I802" t="s">
        <v>17</v>
      </c>
      <c r="J802" t="s">
        <v>18</v>
      </c>
      <c r="K802" t="s">
        <v>19</v>
      </c>
      <c r="L802" t="s">
        <v>207</v>
      </c>
      <c r="M802" t="str">
        <f>CONCATENATE(E802,"-F-P-W")</f>
        <v>73309131-F-P-W</v>
      </c>
      <c r="N802" t="str">
        <f>$H$2</f>
        <v>F - 762 x 1016</v>
      </c>
      <c r="O802" t="str">
        <f>$C$3</f>
        <v>Photographic Paper</v>
      </c>
      <c r="P802" t="str">
        <f>$D$4</f>
        <v>White</v>
      </c>
      <c r="Q802">
        <f>$H$4</f>
        <v>2387</v>
      </c>
      <c r="R802">
        <f t="shared" ref="R802" si="1479">ROUND((1510*$N$2),0)</f>
        <v>1601</v>
      </c>
      <c r="S802">
        <f t="shared" ref="S802" si="1480">ROUND((1150*$N$2),0)</f>
        <v>1219</v>
      </c>
      <c r="T802" t="s">
        <v>32</v>
      </c>
    </row>
    <row r="803" spans="1:20" x14ac:dyDescent="0.25">
      <c r="A803" t="s">
        <v>15</v>
      </c>
      <c r="B803" t="s">
        <v>208</v>
      </c>
      <c r="C803">
        <v>1</v>
      </c>
      <c r="D803" t="s">
        <v>141</v>
      </c>
      <c r="E803" s="1">
        <v>73309131</v>
      </c>
      <c r="H803" t="s">
        <v>16</v>
      </c>
      <c r="I803" t="s">
        <v>17</v>
      </c>
      <c r="J803" t="s">
        <v>18</v>
      </c>
      <c r="K803" t="s">
        <v>19</v>
      </c>
      <c r="L803" t="s">
        <v>207</v>
      </c>
      <c r="M803" t="str">
        <f>CONCATENATE(E803,"-F-C-W")</f>
        <v>73309131-F-C-W</v>
      </c>
      <c r="N803" t="str">
        <f>$H$2</f>
        <v>F - 762 x 1016</v>
      </c>
      <c r="O803" t="str">
        <f>$C$15</f>
        <v>Canvas</v>
      </c>
      <c r="P803" t="str">
        <f>$D$16</f>
        <v xml:space="preserve">White </v>
      </c>
      <c r="Q803">
        <f>$H$16</f>
        <v>2565.2000000000003</v>
      </c>
      <c r="R803">
        <f t="shared" ref="R803" si="1481">ROUND((1760*$N$2),0)</f>
        <v>1866</v>
      </c>
      <c r="S803">
        <f t="shared" ref="S803" si="1482">ROUND((1100*$N$2),0)</f>
        <v>1166</v>
      </c>
      <c r="T803" t="s">
        <v>32</v>
      </c>
    </row>
    <row r="804" spans="1:20" x14ac:dyDescent="0.25">
      <c r="A804" t="s">
        <v>15</v>
      </c>
      <c r="B804" t="s">
        <v>208</v>
      </c>
      <c r="C804">
        <v>1</v>
      </c>
      <c r="D804" t="s">
        <v>141</v>
      </c>
      <c r="E804" s="1">
        <v>73309131</v>
      </c>
      <c r="H804" t="s">
        <v>16</v>
      </c>
      <c r="I804" t="s">
        <v>17</v>
      </c>
      <c r="J804" t="s">
        <v>18</v>
      </c>
      <c r="K804" t="s">
        <v>19</v>
      </c>
      <c r="L804" t="s">
        <v>207</v>
      </c>
      <c r="M804" t="str">
        <f>CONCATENATE(E804,"-G-P-N")</f>
        <v>73309131-G-P-N</v>
      </c>
      <c r="N804" t="str">
        <f>$I$2</f>
        <v>G - 1016 x 1525</v>
      </c>
      <c r="O804" t="str">
        <f>$C$3</f>
        <v>Photographic Paper</v>
      </c>
      <c r="P804" t="str">
        <f>$D$3</f>
        <v>None</v>
      </c>
      <c r="Q804">
        <f>$I$3</f>
        <v>1763</v>
      </c>
      <c r="R804">
        <f t="shared" ref="R804" si="1483">ROUND((1180*$N$2),0)</f>
        <v>1251</v>
      </c>
      <c r="S804">
        <f t="shared" ref="S804" si="1484">ROUND((735*$N$2),0)</f>
        <v>779</v>
      </c>
      <c r="T804" t="s">
        <v>32</v>
      </c>
    </row>
    <row r="805" spans="1:20" x14ac:dyDescent="0.25">
      <c r="A805" t="s">
        <v>15</v>
      </c>
      <c r="B805" t="s">
        <v>208</v>
      </c>
      <c r="C805">
        <v>1</v>
      </c>
      <c r="D805" t="s">
        <v>141</v>
      </c>
      <c r="E805" s="1">
        <v>73309131</v>
      </c>
      <c r="H805" t="s">
        <v>16</v>
      </c>
      <c r="I805" t="s">
        <v>17</v>
      </c>
      <c r="J805" t="s">
        <v>18</v>
      </c>
      <c r="K805" t="s">
        <v>19</v>
      </c>
      <c r="L805" t="s">
        <v>207</v>
      </c>
      <c r="M805" t="str">
        <f>CONCATENATE(E805,"-G-C-N")</f>
        <v>73309131-G-C-N</v>
      </c>
      <c r="N805" t="str">
        <f>$I$2</f>
        <v>G - 1016 x 1525</v>
      </c>
      <c r="O805" t="str">
        <f>$C$15</f>
        <v>Canvas</v>
      </c>
      <c r="P805" t="str">
        <f>$D$15</f>
        <v>None</v>
      </c>
      <c r="Q805">
        <f>$I$15</f>
        <v>1982.2</v>
      </c>
      <c r="R805">
        <f t="shared" ref="R805" si="1485">ROUND((1275*$N$2),0)</f>
        <v>1352</v>
      </c>
      <c r="S805">
        <f t="shared" ref="S805" si="1486">ROUND((850*$N$2),0)</f>
        <v>901</v>
      </c>
      <c r="T805" t="s">
        <v>32</v>
      </c>
    </row>
    <row r="806" spans="1:20" x14ac:dyDescent="0.25">
      <c r="A806" t="s">
        <v>15</v>
      </c>
      <c r="B806" t="s">
        <v>208</v>
      </c>
      <c r="C806">
        <v>1</v>
      </c>
      <c r="D806" t="s">
        <v>141</v>
      </c>
      <c r="E806" s="1">
        <v>73309131</v>
      </c>
      <c r="H806" t="s">
        <v>16</v>
      </c>
      <c r="I806" t="s">
        <v>17</v>
      </c>
      <c r="J806" t="s">
        <v>18</v>
      </c>
      <c r="K806" t="s">
        <v>19</v>
      </c>
      <c r="L806" t="s">
        <v>207</v>
      </c>
      <c r="M806" t="str">
        <f>CONCATENATE(E806,"-G-P-W")</f>
        <v>73309131-G-P-W</v>
      </c>
      <c r="N806" t="str">
        <f>$I$2</f>
        <v>G - 1016 x 1525</v>
      </c>
      <c r="O806" t="str">
        <f>$C$3</f>
        <v>Photographic Paper</v>
      </c>
      <c r="P806" t="str">
        <f>$D$4</f>
        <v>White</v>
      </c>
      <c r="Q806">
        <f>$I$4</f>
        <v>3200</v>
      </c>
      <c r="R806">
        <f t="shared" ref="R806:R807" si="1487">ROUND((2000*$N$2),0)</f>
        <v>2120</v>
      </c>
      <c r="S806">
        <f t="shared" ref="S806" si="1488">ROUND((1535*$N$2),0)</f>
        <v>1627</v>
      </c>
      <c r="T806" t="s">
        <v>32</v>
      </c>
    </row>
    <row r="807" spans="1:20" x14ac:dyDescent="0.25">
      <c r="A807" t="s">
        <v>15</v>
      </c>
      <c r="B807" t="s">
        <v>208</v>
      </c>
      <c r="C807">
        <v>1</v>
      </c>
      <c r="D807" t="s">
        <v>141</v>
      </c>
      <c r="E807" s="1">
        <v>73309131</v>
      </c>
      <c r="H807" t="s">
        <v>16</v>
      </c>
      <c r="I807" t="s">
        <v>17</v>
      </c>
      <c r="J807" t="s">
        <v>18</v>
      </c>
      <c r="K807" t="s">
        <v>19</v>
      </c>
      <c r="L807" t="s">
        <v>207</v>
      </c>
      <c r="M807" t="str">
        <f>CONCATENATE(E807,"-G-C-W")</f>
        <v>73309131-G-C-W</v>
      </c>
      <c r="N807" t="str">
        <f>$I$2</f>
        <v>G - 1016 x 1525</v>
      </c>
      <c r="O807" t="str">
        <f>$C$15</f>
        <v>Canvas</v>
      </c>
      <c r="P807" t="str">
        <f>$D$16</f>
        <v xml:space="preserve">White </v>
      </c>
      <c r="Q807">
        <f>$I$16</f>
        <v>2915</v>
      </c>
      <c r="R807">
        <f t="shared" si="1487"/>
        <v>2120</v>
      </c>
      <c r="S807">
        <f t="shared" ref="S807" si="1489">ROUND((1250*$N$2),0)</f>
        <v>1325</v>
      </c>
      <c r="T807" t="s">
        <v>32</v>
      </c>
    </row>
    <row r="808" spans="1:20" x14ac:dyDescent="0.25">
      <c r="A808" t="s">
        <v>15</v>
      </c>
      <c r="B808" t="s">
        <v>208</v>
      </c>
      <c r="C808">
        <v>1</v>
      </c>
      <c r="D808" t="s">
        <v>142</v>
      </c>
      <c r="E808" s="1">
        <v>77442781</v>
      </c>
      <c r="H808" t="s">
        <v>16</v>
      </c>
      <c r="I808" t="s">
        <v>17</v>
      </c>
      <c r="J808" t="s">
        <v>18</v>
      </c>
      <c r="K808" t="s">
        <v>19</v>
      </c>
      <c r="L808" t="s">
        <v>207</v>
      </c>
      <c r="M808" t="str">
        <f>CONCATENATE(E808,"-C-P-N")</f>
        <v>77442781-C-P-N</v>
      </c>
      <c r="N808" t="str">
        <f>$E$2</f>
        <v>C - 406 x 508</v>
      </c>
      <c r="O808" t="str">
        <f>$C$3</f>
        <v>Photographic Paper</v>
      </c>
      <c r="P808" t="str">
        <f>$D$3</f>
        <v>None</v>
      </c>
      <c r="Q808">
        <f>$E$3</f>
        <v>553</v>
      </c>
      <c r="R808">
        <f t="shared" ref="R808" si="1490">ROUND((360*$N$2),0)</f>
        <v>382</v>
      </c>
      <c r="S808">
        <f t="shared" ref="S808" si="1491">ROUND((230*$N$2),0)</f>
        <v>244</v>
      </c>
      <c r="T808" t="s">
        <v>32</v>
      </c>
    </row>
    <row r="809" spans="1:20" x14ac:dyDescent="0.25">
      <c r="A809" t="s">
        <v>15</v>
      </c>
      <c r="B809" t="s">
        <v>208</v>
      </c>
      <c r="C809">
        <v>1</v>
      </c>
      <c r="D809" t="s">
        <v>142</v>
      </c>
      <c r="E809" s="1">
        <v>77442781</v>
      </c>
      <c r="H809" t="s">
        <v>16</v>
      </c>
      <c r="I809" t="s">
        <v>17</v>
      </c>
      <c r="J809" t="s">
        <v>18</v>
      </c>
      <c r="K809" t="s">
        <v>19</v>
      </c>
      <c r="L809" t="s">
        <v>207</v>
      </c>
      <c r="M809" t="str">
        <f>CONCATENATE(E809,"-C-P-W")</f>
        <v>77442781-C-P-W</v>
      </c>
      <c r="N809" t="str">
        <f>$E$2</f>
        <v>C - 406 x 508</v>
      </c>
      <c r="O809" t="str">
        <f>$C$3</f>
        <v>Photographic Paper</v>
      </c>
      <c r="P809" t="str">
        <f>$D$4</f>
        <v>White</v>
      </c>
      <c r="Q809">
        <f>$E$4</f>
        <v>1052</v>
      </c>
      <c r="R809">
        <f t="shared" ref="R809" si="1492">ROUND((704*$N$2),0)</f>
        <v>746</v>
      </c>
      <c r="S809">
        <f t="shared" ref="S809" si="1493">ROUND((440*$N$2),0)</f>
        <v>466</v>
      </c>
      <c r="T809" t="s">
        <v>32</v>
      </c>
    </row>
    <row r="810" spans="1:20" x14ac:dyDescent="0.25">
      <c r="A810" t="s">
        <v>15</v>
      </c>
      <c r="B810" t="s">
        <v>208</v>
      </c>
      <c r="C810">
        <v>1</v>
      </c>
      <c r="D810" t="s">
        <v>142</v>
      </c>
      <c r="E810" s="1">
        <v>77442781</v>
      </c>
      <c r="H810" t="s">
        <v>16</v>
      </c>
      <c r="I810" t="s">
        <v>17</v>
      </c>
      <c r="J810" t="s">
        <v>18</v>
      </c>
      <c r="K810" t="s">
        <v>19</v>
      </c>
      <c r="L810" t="s">
        <v>207</v>
      </c>
      <c r="M810" t="str">
        <f>CONCATENATE(E810,"-D-P-N")</f>
        <v>77442781-D-P-N</v>
      </c>
      <c r="N810" t="str">
        <f>$F$2</f>
        <v>D - 508 x 610</v>
      </c>
      <c r="O810" t="str">
        <f>$C$3</f>
        <v>Photographic Paper</v>
      </c>
      <c r="P810" t="str">
        <f>$D$3</f>
        <v>None</v>
      </c>
      <c r="Q810">
        <f>$F$3</f>
        <v>646</v>
      </c>
      <c r="R810">
        <f t="shared" ref="R810" si="1494">ROUND((432*$N$2),0)</f>
        <v>458</v>
      </c>
      <c r="S810">
        <f t="shared" ref="S810" si="1495">ROUND((270*$N$2),0)</f>
        <v>286</v>
      </c>
      <c r="T810" t="s">
        <v>32</v>
      </c>
    </row>
    <row r="811" spans="1:20" x14ac:dyDescent="0.25">
      <c r="A811" t="s">
        <v>15</v>
      </c>
      <c r="B811" t="s">
        <v>208</v>
      </c>
      <c r="C811">
        <v>1</v>
      </c>
      <c r="D811" t="s">
        <v>142</v>
      </c>
      <c r="E811" s="1">
        <v>77442781</v>
      </c>
      <c r="H811" t="s">
        <v>16</v>
      </c>
      <c r="I811" t="s">
        <v>17</v>
      </c>
      <c r="J811" t="s">
        <v>18</v>
      </c>
      <c r="K811" t="s">
        <v>19</v>
      </c>
      <c r="L811" t="s">
        <v>207</v>
      </c>
      <c r="M811" t="str">
        <f>CONCATENATE(E811,"-D-P-W")</f>
        <v>77442781-D-P-W</v>
      </c>
      <c r="N811" t="str">
        <f>$F$2</f>
        <v>D - 508 x 610</v>
      </c>
      <c r="O811" t="str">
        <f>$C$3</f>
        <v>Photographic Paper</v>
      </c>
      <c r="P811" t="str">
        <f>$D$4</f>
        <v>White</v>
      </c>
      <c r="Q811">
        <f>$F$4</f>
        <v>1313</v>
      </c>
      <c r="R811">
        <f t="shared" ref="R811" si="1496">ROUND((880*$N$2),0)</f>
        <v>933</v>
      </c>
      <c r="S811">
        <f t="shared" ref="S811" si="1497">ROUND((560*$N$2),0)</f>
        <v>594</v>
      </c>
      <c r="T811" t="s">
        <v>32</v>
      </c>
    </row>
    <row r="812" spans="1:20" x14ac:dyDescent="0.25">
      <c r="A812" t="s">
        <v>15</v>
      </c>
      <c r="B812" t="s">
        <v>208</v>
      </c>
      <c r="C812">
        <v>1</v>
      </c>
      <c r="D812" t="s">
        <v>142</v>
      </c>
      <c r="E812" s="1">
        <v>77442781</v>
      </c>
      <c r="H812" t="s">
        <v>16</v>
      </c>
      <c r="I812" t="s">
        <v>17</v>
      </c>
      <c r="J812" t="s">
        <v>18</v>
      </c>
      <c r="K812" t="s">
        <v>19</v>
      </c>
      <c r="L812" t="s">
        <v>207</v>
      </c>
      <c r="M812" t="str">
        <f>CONCATENATE(E812,"-E-P-N")</f>
        <v>77442781-E-P-N</v>
      </c>
      <c r="N812" t="str">
        <f>$G$2</f>
        <v>E - 508 x 762</v>
      </c>
      <c r="O812" t="str">
        <f>$C$3</f>
        <v>Photographic Paper</v>
      </c>
      <c r="P812" t="str">
        <f>$D$3</f>
        <v>None</v>
      </c>
      <c r="Q812">
        <f>$G$3</f>
        <v>825</v>
      </c>
      <c r="R812">
        <f t="shared" ref="R812" si="1498">ROUND((552*$N$2),0)</f>
        <v>585</v>
      </c>
      <c r="S812">
        <f t="shared" ref="S812" si="1499">ROUND((345*$N$2),0)</f>
        <v>366</v>
      </c>
      <c r="T812" t="s">
        <v>32</v>
      </c>
    </row>
    <row r="813" spans="1:20" x14ac:dyDescent="0.25">
      <c r="A813" t="s">
        <v>15</v>
      </c>
      <c r="B813" t="s">
        <v>208</v>
      </c>
      <c r="C813">
        <v>1</v>
      </c>
      <c r="D813" t="s">
        <v>142</v>
      </c>
      <c r="E813" s="1">
        <v>77442781</v>
      </c>
      <c r="H813" t="s">
        <v>16</v>
      </c>
      <c r="I813" t="s">
        <v>17</v>
      </c>
      <c r="J813" t="s">
        <v>18</v>
      </c>
      <c r="K813" t="s">
        <v>19</v>
      </c>
      <c r="L813" t="s">
        <v>207</v>
      </c>
      <c r="M813" t="str">
        <f>CONCATENATE(E813,"-E-C-N")</f>
        <v>77442781-E-C-N</v>
      </c>
      <c r="N813" t="str">
        <f>$G$2</f>
        <v>E - 508 x 762</v>
      </c>
      <c r="O813" t="str">
        <f>$C$15</f>
        <v>Canvas</v>
      </c>
      <c r="P813" t="str">
        <f>$D$15</f>
        <v>None</v>
      </c>
      <c r="Q813">
        <f>$G$15</f>
        <v>1324</v>
      </c>
      <c r="R813">
        <f t="shared" ref="R813" si="1500">ROUND((832*$N$2),0)</f>
        <v>882</v>
      </c>
      <c r="S813">
        <f t="shared" ref="S813" si="1501">ROUND((550*$N$2),0)</f>
        <v>583</v>
      </c>
      <c r="T813" t="s">
        <v>32</v>
      </c>
    </row>
    <row r="814" spans="1:20" x14ac:dyDescent="0.25">
      <c r="A814" t="s">
        <v>15</v>
      </c>
      <c r="B814" t="s">
        <v>208</v>
      </c>
      <c r="C814">
        <v>1</v>
      </c>
      <c r="D814" t="s">
        <v>142</v>
      </c>
      <c r="E814" s="1">
        <v>77442781</v>
      </c>
      <c r="H814" t="s">
        <v>16</v>
      </c>
      <c r="I814" t="s">
        <v>17</v>
      </c>
      <c r="J814" t="s">
        <v>18</v>
      </c>
      <c r="K814" t="s">
        <v>19</v>
      </c>
      <c r="L814" t="s">
        <v>207</v>
      </c>
      <c r="M814" t="str">
        <f>CONCATENATE(E814,"-E-P-W")</f>
        <v>77442781-E-P-W</v>
      </c>
      <c r="N814" t="str">
        <f>$G$2</f>
        <v>E - 508 x 762</v>
      </c>
      <c r="O814" t="str">
        <f>$C$3</f>
        <v>Photographic Paper</v>
      </c>
      <c r="P814" t="str">
        <f>$D$4</f>
        <v>White</v>
      </c>
      <c r="Q814">
        <f>$G$4</f>
        <v>1660</v>
      </c>
      <c r="R814">
        <f t="shared" ref="R814" si="1502">ROUND((1112*$N$2),0)</f>
        <v>1179</v>
      </c>
      <c r="S814">
        <f t="shared" ref="S814" si="1503">ROUND((760*$N$2),0)</f>
        <v>806</v>
      </c>
      <c r="T814" t="s">
        <v>32</v>
      </c>
    </row>
    <row r="815" spans="1:20" x14ac:dyDescent="0.25">
      <c r="A815" t="s">
        <v>15</v>
      </c>
      <c r="B815" t="s">
        <v>208</v>
      </c>
      <c r="C815">
        <v>1</v>
      </c>
      <c r="D815" t="s">
        <v>142</v>
      </c>
      <c r="E815" s="1">
        <v>77442781</v>
      </c>
      <c r="H815" t="s">
        <v>16</v>
      </c>
      <c r="I815" t="s">
        <v>17</v>
      </c>
      <c r="J815" t="s">
        <v>18</v>
      </c>
      <c r="K815" t="s">
        <v>19</v>
      </c>
      <c r="L815" t="s">
        <v>207</v>
      </c>
      <c r="M815" t="str">
        <f>CONCATENATE(E815,"-E-C-W")</f>
        <v>77442781-E-C-W</v>
      </c>
      <c r="N815" t="str">
        <f>$G$2</f>
        <v>E - 508 x 762</v>
      </c>
      <c r="O815" t="str">
        <f>$C$15</f>
        <v>Canvas</v>
      </c>
      <c r="P815" t="str">
        <f>$D$16</f>
        <v xml:space="preserve">White </v>
      </c>
      <c r="Q815">
        <f>$G$16</f>
        <v>1964</v>
      </c>
      <c r="R815" s="2">
        <f t="shared" ref="R815" si="1504">ROUND((1320*$N$2),0)</f>
        <v>1399</v>
      </c>
      <c r="S815">
        <f t="shared" ref="S815" si="1505">ROUND((825*$N$2),0)</f>
        <v>875</v>
      </c>
      <c r="T815" t="s">
        <v>32</v>
      </c>
    </row>
    <row r="816" spans="1:20" x14ac:dyDescent="0.25">
      <c r="A816" t="s">
        <v>15</v>
      </c>
      <c r="B816" t="s">
        <v>208</v>
      </c>
      <c r="C816">
        <v>1</v>
      </c>
      <c r="D816" t="s">
        <v>142</v>
      </c>
      <c r="E816" s="1">
        <v>77442781</v>
      </c>
      <c r="H816" t="s">
        <v>16</v>
      </c>
      <c r="I816" t="s">
        <v>17</v>
      </c>
      <c r="J816" t="s">
        <v>18</v>
      </c>
      <c r="K816" t="s">
        <v>19</v>
      </c>
      <c r="L816" t="s">
        <v>207</v>
      </c>
      <c r="M816" t="str">
        <f>CONCATENATE(E816,"-F-P-N")</f>
        <v>77442781-F-P-N</v>
      </c>
      <c r="N816" t="str">
        <f>$H$2</f>
        <v>F - 762 x 1016</v>
      </c>
      <c r="O816" t="str">
        <f>$C$3</f>
        <v>Photographic Paper</v>
      </c>
      <c r="P816" t="str">
        <f>$D$3</f>
        <v>None</v>
      </c>
      <c r="Q816">
        <f>$H$3</f>
        <v>1410</v>
      </c>
      <c r="R816">
        <f t="shared" ref="R816" si="1506">ROUND((944*$N$2),0)</f>
        <v>1001</v>
      </c>
      <c r="S816">
        <f t="shared" ref="S816" si="1507">ROUND((590*$N$2),0)</f>
        <v>625</v>
      </c>
      <c r="T816" t="s">
        <v>32</v>
      </c>
    </row>
    <row r="817" spans="1:20" x14ac:dyDescent="0.25">
      <c r="A817" t="s">
        <v>15</v>
      </c>
      <c r="B817" t="s">
        <v>208</v>
      </c>
      <c r="C817">
        <v>1</v>
      </c>
      <c r="D817" t="s">
        <v>142</v>
      </c>
      <c r="E817" s="1">
        <v>77442781</v>
      </c>
      <c r="H817" t="s">
        <v>16</v>
      </c>
      <c r="I817" t="s">
        <v>17</v>
      </c>
      <c r="J817" t="s">
        <v>18</v>
      </c>
      <c r="K817" t="s">
        <v>19</v>
      </c>
      <c r="L817" t="s">
        <v>207</v>
      </c>
      <c r="M817" t="str">
        <f>CONCATENATE(E817,"-F-C-N")</f>
        <v>77442781-F-C-N</v>
      </c>
      <c r="N817" t="str">
        <f>$H$2</f>
        <v>F - 762 x 1016</v>
      </c>
      <c r="O817" t="str">
        <f>$C$15</f>
        <v>Canvas</v>
      </c>
      <c r="P817" t="str">
        <f>$D$15</f>
        <v>None</v>
      </c>
      <c r="Q817">
        <f>$H$15</f>
        <v>1865.6000000000001</v>
      </c>
      <c r="R817">
        <f t="shared" ref="R817" si="1508">ROUND((1200*$N$2),0)</f>
        <v>1272</v>
      </c>
      <c r="S817">
        <f t="shared" ref="S817" si="1509">ROUND((800*$N$2),0)</f>
        <v>848</v>
      </c>
      <c r="T817" t="s">
        <v>32</v>
      </c>
    </row>
    <row r="818" spans="1:20" x14ac:dyDescent="0.25">
      <c r="A818" t="s">
        <v>15</v>
      </c>
      <c r="B818" t="s">
        <v>208</v>
      </c>
      <c r="C818">
        <v>1</v>
      </c>
      <c r="D818" t="s">
        <v>142</v>
      </c>
      <c r="E818" s="1">
        <v>77442781</v>
      </c>
      <c r="H818" t="s">
        <v>16</v>
      </c>
      <c r="I818" t="s">
        <v>17</v>
      </c>
      <c r="J818" t="s">
        <v>18</v>
      </c>
      <c r="K818" t="s">
        <v>19</v>
      </c>
      <c r="L818" t="s">
        <v>207</v>
      </c>
      <c r="M818" t="str">
        <f>CONCATENATE(E818,"-F-P-W")</f>
        <v>77442781-F-P-W</v>
      </c>
      <c r="N818" t="str">
        <f>$H$2</f>
        <v>F - 762 x 1016</v>
      </c>
      <c r="O818" t="str">
        <f>$C$3</f>
        <v>Photographic Paper</v>
      </c>
      <c r="P818" t="str">
        <f>$D$4</f>
        <v>White</v>
      </c>
      <c r="Q818">
        <f>$H$4</f>
        <v>2387</v>
      </c>
      <c r="R818">
        <f t="shared" ref="R818" si="1510">ROUND((1510*$N$2),0)</f>
        <v>1601</v>
      </c>
      <c r="S818">
        <f t="shared" ref="S818" si="1511">ROUND((1150*$N$2),0)</f>
        <v>1219</v>
      </c>
      <c r="T818" t="s">
        <v>32</v>
      </c>
    </row>
    <row r="819" spans="1:20" x14ac:dyDescent="0.25">
      <c r="A819" t="s">
        <v>15</v>
      </c>
      <c r="B819" t="s">
        <v>208</v>
      </c>
      <c r="C819">
        <v>1</v>
      </c>
      <c r="D819" t="s">
        <v>142</v>
      </c>
      <c r="E819" s="1">
        <v>77442781</v>
      </c>
      <c r="H819" t="s">
        <v>16</v>
      </c>
      <c r="I819" t="s">
        <v>17</v>
      </c>
      <c r="J819" t="s">
        <v>18</v>
      </c>
      <c r="K819" t="s">
        <v>19</v>
      </c>
      <c r="L819" t="s">
        <v>207</v>
      </c>
      <c r="M819" t="str">
        <f>CONCATENATE(E819,"-F-C-W")</f>
        <v>77442781-F-C-W</v>
      </c>
      <c r="N819" t="str">
        <f>$H$2</f>
        <v>F - 762 x 1016</v>
      </c>
      <c r="O819" t="str">
        <f>$C$15</f>
        <v>Canvas</v>
      </c>
      <c r="P819" t="str">
        <f>$D$16</f>
        <v xml:space="preserve">White </v>
      </c>
      <c r="Q819">
        <f>$H$16</f>
        <v>2565.2000000000003</v>
      </c>
      <c r="R819">
        <f t="shared" ref="R819" si="1512">ROUND((1760*$N$2),0)</f>
        <v>1866</v>
      </c>
      <c r="S819">
        <f t="shared" ref="S819" si="1513">ROUND((1100*$N$2),0)</f>
        <v>1166</v>
      </c>
      <c r="T819" t="s">
        <v>32</v>
      </c>
    </row>
    <row r="820" spans="1:20" x14ac:dyDescent="0.25">
      <c r="A820" t="s">
        <v>15</v>
      </c>
      <c r="B820" t="s">
        <v>208</v>
      </c>
      <c r="C820">
        <v>1</v>
      </c>
      <c r="D820" t="s">
        <v>142</v>
      </c>
      <c r="E820" s="1">
        <v>77442781</v>
      </c>
      <c r="H820" t="s">
        <v>16</v>
      </c>
      <c r="I820" t="s">
        <v>17</v>
      </c>
      <c r="J820" t="s">
        <v>18</v>
      </c>
      <c r="K820" t="s">
        <v>19</v>
      </c>
      <c r="L820" t="s">
        <v>207</v>
      </c>
      <c r="M820" t="str">
        <f>CONCATENATE(E820,"-G-P-N")</f>
        <v>77442781-G-P-N</v>
      </c>
      <c r="N820" t="str">
        <f>$I$2</f>
        <v>G - 1016 x 1525</v>
      </c>
      <c r="O820" t="str">
        <f>$C$3</f>
        <v>Photographic Paper</v>
      </c>
      <c r="P820" t="str">
        <f>$D$3</f>
        <v>None</v>
      </c>
      <c r="Q820">
        <f>$I$3</f>
        <v>1763</v>
      </c>
      <c r="R820">
        <f t="shared" ref="R820" si="1514">ROUND((1180*$N$2),0)</f>
        <v>1251</v>
      </c>
      <c r="S820">
        <f t="shared" ref="S820" si="1515">ROUND((735*$N$2),0)</f>
        <v>779</v>
      </c>
      <c r="T820" t="s">
        <v>32</v>
      </c>
    </row>
    <row r="821" spans="1:20" x14ac:dyDescent="0.25">
      <c r="A821" t="s">
        <v>15</v>
      </c>
      <c r="B821" t="s">
        <v>208</v>
      </c>
      <c r="C821">
        <v>1</v>
      </c>
      <c r="D821" t="s">
        <v>142</v>
      </c>
      <c r="E821" s="1">
        <v>77442781</v>
      </c>
      <c r="H821" t="s">
        <v>16</v>
      </c>
      <c r="I821" t="s">
        <v>17</v>
      </c>
      <c r="J821" t="s">
        <v>18</v>
      </c>
      <c r="K821" t="s">
        <v>19</v>
      </c>
      <c r="L821" t="s">
        <v>207</v>
      </c>
      <c r="M821" t="str">
        <f>CONCATENATE(E821,"-G-C-N")</f>
        <v>77442781-G-C-N</v>
      </c>
      <c r="N821" t="str">
        <f>$I$2</f>
        <v>G - 1016 x 1525</v>
      </c>
      <c r="O821" t="str">
        <f>$C$15</f>
        <v>Canvas</v>
      </c>
      <c r="P821" t="str">
        <f>$D$15</f>
        <v>None</v>
      </c>
      <c r="Q821">
        <f>$I$15</f>
        <v>1982.2</v>
      </c>
      <c r="R821">
        <f t="shared" ref="R821" si="1516">ROUND((1275*$N$2),0)</f>
        <v>1352</v>
      </c>
      <c r="S821">
        <f t="shared" ref="S821" si="1517">ROUND((850*$N$2),0)</f>
        <v>901</v>
      </c>
      <c r="T821" t="s">
        <v>32</v>
      </c>
    </row>
    <row r="822" spans="1:20" x14ac:dyDescent="0.25">
      <c r="A822" t="s">
        <v>15</v>
      </c>
      <c r="B822" t="s">
        <v>208</v>
      </c>
      <c r="C822">
        <v>1</v>
      </c>
      <c r="D822" t="s">
        <v>142</v>
      </c>
      <c r="E822" s="1">
        <v>77442781</v>
      </c>
      <c r="H822" t="s">
        <v>16</v>
      </c>
      <c r="I822" t="s">
        <v>17</v>
      </c>
      <c r="J822" t="s">
        <v>18</v>
      </c>
      <c r="K822" t="s">
        <v>19</v>
      </c>
      <c r="L822" t="s">
        <v>207</v>
      </c>
      <c r="M822" t="str">
        <f>CONCATENATE(E822,"-G-P-W")</f>
        <v>77442781-G-P-W</v>
      </c>
      <c r="N822" t="str">
        <f>$I$2</f>
        <v>G - 1016 x 1525</v>
      </c>
      <c r="O822" t="str">
        <f>$C$3</f>
        <v>Photographic Paper</v>
      </c>
      <c r="P822" t="str">
        <f>$D$4</f>
        <v>White</v>
      </c>
      <c r="Q822">
        <f>$I$4</f>
        <v>3200</v>
      </c>
      <c r="R822">
        <f t="shared" ref="R822:R823" si="1518">ROUND((2000*$N$2),0)</f>
        <v>2120</v>
      </c>
      <c r="S822">
        <f t="shared" ref="S822" si="1519">ROUND((1535*$N$2),0)</f>
        <v>1627</v>
      </c>
      <c r="T822" t="s">
        <v>32</v>
      </c>
    </row>
    <row r="823" spans="1:20" x14ac:dyDescent="0.25">
      <c r="A823" t="s">
        <v>15</v>
      </c>
      <c r="B823" t="s">
        <v>208</v>
      </c>
      <c r="C823">
        <v>1</v>
      </c>
      <c r="D823" t="s">
        <v>142</v>
      </c>
      <c r="E823" s="1">
        <v>77442781</v>
      </c>
      <c r="H823" t="s">
        <v>16</v>
      </c>
      <c r="I823" t="s">
        <v>17</v>
      </c>
      <c r="J823" t="s">
        <v>18</v>
      </c>
      <c r="K823" t="s">
        <v>19</v>
      </c>
      <c r="L823" t="s">
        <v>207</v>
      </c>
      <c r="M823" t="str">
        <f>CONCATENATE(E823,"-G-C-W")</f>
        <v>77442781-G-C-W</v>
      </c>
      <c r="N823" t="str">
        <f>$I$2</f>
        <v>G - 1016 x 1525</v>
      </c>
      <c r="O823" t="str">
        <f>$C$15</f>
        <v>Canvas</v>
      </c>
      <c r="P823" t="str">
        <f>$D$16</f>
        <v xml:space="preserve">White </v>
      </c>
      <c r="Q823">
        <f>$I$16</f>
        <v>2915</v>
      </c>
      <c r="R823">
        <f t="shared" si="1518"/>
        <v>2120</v>
      </c>
      <c r="S823">
        <f t="shared" ref="S823" si="1520">ROUND((1250*$N$2),0)</f>
        <v>1325</v>
      </c>
      <c r="T823" t="s">
        <v>32</v>
      </c>
    </row>
    <row r="824" spans="1:20" x14ac:dyDescent="0.25">
      <c r="A824" t="s">
        <v>15</v>
      </c>
      <c r="B824" t="s">
        <v>208</v>
      </c>
      <c r="C824">
        <v>1</v>
      </c>
      <c r="D824" t="s">
        <v>143</v>
      </c>
      <c r="E824" s="1">
        <v>77443356</v>
      </c>
      <c r="H824" t="s">
        <v>16</v>
      </c>
      <c r="I824" t="s">
        <v>17</v>
      </c>
      <c r="J824" t="s">
        <v>18</v>
      </c>
      <c r="K824" t="s">
        <v>19</v>
      </c>
      <c r="L824" t="s">
        <v>207</v>
      </c>
      <c r="M824" t="str">
        <f>CONCATENATE(E824,"-C-P-N")</f>
        <v>77443356-C-P-N</v>
      </c>
      <c r="N824" t="str">
        <f>$E$2</f>
        <v>C - 406 x 508</v>
      </c>
      <c r="O824" t="str">
        <f>$C$3</f>
        <v>Photographic Paper</v>
      </c>
      <c r="P824" t="str">
        <f>$D$3</f>
        <v>None</v>
      </c>
      <c r="Q824">
        <f>$E$3</f>
        <v>553</v>
      </c>
      <c r="R824">
        <f t="shared" ref="R824" si="1521">ROUND((360*$N$2),0)</f>
        <v>382</v>
      </c>
      <c r="S824">
        <f t="shared" ref="S824" si="1522">ROUND((230*$N$2),0)</f>
        <v>244</v>
      </c>
      <c r="T824" t="s">
        <v>32</v>
      </c>
    </row>
    <row r="825" spans="1:20" x14ac:dyDescent="0.25">
      <c r="A825" t="s">
        <v>15</v>
      </c>
      <c r="B825" t="s">
        <v>208</v>
      </c>
      <c r="C825">
        <v>1</v>
      </c>
      <c r="D825" t="s">
        <v>143</v>
      </c>
      <c r="E825" s="1">
        <v>77443356</v>
      </c>
      <c r="H825" t="s">
        <v>16</v>
      </c>
      <c r="I825" t="s">
        <v>17</v>
      </c>
      <c r="J825" t="s">
        <v>18</v>
      </c>
      <c r="K825" t="s">
        <v>19</v>
      </c>
      <c r="L825" t="s">
        <v>207</v>
      </c>
      <c r="M825" t="str">
        <f>CONCATENATE(E825,"-C-P-W")</f>
        <v>77443356-C-P-W</v>
      </c>
      <c r="N825" t="str">
        <f>$E$2</f>
        <v>C - 406 x 508</v>
      </c>
      <c r="O825" t="str">
        <f>$C$3</f>
        <v>Photographic Paper</v>
      </c>
      <c r="P825" t="str">
        <f>$D$4</f>
        <v>White</v>
      </c>
      <c r="Q825">
        <f>$E$4</f>
        <v>1052</v>
      </c>
      <c r="R825">
        <f t="shared" ref="R825" si="1523">ROUND((704*$N$2),0)</f>
        <v>746</v>
      </c>
      <c r="S825">
        <f t="shared" ref="S825" si="1524">ROUND((440*$N$2),0)</f>
        <v>466</v>
      </c>
      <c r="T825" t="s">
        <v>32</v>
      </c>
    </row>
    <row r="826" spans="1:20" x14ac:dyDescent="0.25">
      <c r="A826" t="s">
        <v>15</v>
      </c>
      <c r="B826" t="s">
        <v>208</v>
      </c>
      <c r="C826">
        <v>1</v>
      </c>
      <c r="D826" t="s">
        <v>143</v>
      </c>
      <c r="E826" s="1">
        <v>77443356</v>
      </c>
      <c r="H826" t="s">
        <v>16</v>
      </c>
      <c r="I826" t="s">
        <v>17</v>
      </c>
      <c r="J826" t="s">
        <v>18</v>
      </c>
      <c r="K826" t="s">
        <v>19</v>
      </c>
      <c r="L826" t="s">
        <v>207</v>
      </c>
      <c r="M826" t="str">
        <f>CONCATENATE(E826,"-D-P-N")</f>
        <v>77443356-D-P-N</v>
      </c>
      <c r="N826" t="str">
        <f>$F$2</f>
        <v>D - 508 x 610</v>
      </c>
      <c r="O826" t="str">
        <f>$C$3</f>
        <v>Photographic Paper</v>
      </c>
      <c r="P826" t="str">
        <f>$D$3</f>
        <v>None</v>
      </c>
      <c r="Q826">
        <f>$F$3</f>
        <v>646</v>
      </c>
      <c r="R826">
        <f t="shared" ref="R826" si="1525">ROUND((432*$N$2),0)</f>
        <v>458</v>
      </c>
      <c r="S826">
        <f t="shared" ref="S826" si="1526">ROUND((270*$N$2),0)</f>
        <v>286</v>
      </c>
      <c r="T826" t="s">
        <v>32</v>
      </c>
    </row>
    <row r="827" spans="1:20" x14ac:dyDescent="0.25">
      <c r="A827" t="s">
        <v>15</v>
      </c>
      <c r="B827" t="s">
        <v>208</v>
      </c>
      <c r="C827">
        <v>1</v>
      </c>
      <c r="D827" t="s">
        <v>143</v>
      </c>
      <c r="E827" s="1">
        <v>77443356</v>
      </c>
      <c r="H827" t="s">
        <v>16</v>
      </c>
      <c r="I827" t="s">
        <v>17</v>
      </c>
      <c r="J827" t="s">
        <v>18</v>
      </c>
      <c r="K827" t="s">
        <v>19</v>
      </c>
      <c r="L827" t="s">
        <v>207</v>
      </c>
      <c r="M827" t="str">
        <f>CONCATENATE(E827,"-D-P-W")</f>
        <v>77443356-D-P-W</v>
      </c>
      <c r="N827" t="str">
        <f>$F$2</f>
        <v>D - 508 x 610</v>
      </c>
      <c r="O827" t="str">
        <f>$C$3</f>
        <v>Photographic Paper</v>
      </c>
      <c r="P827" t="str">
        <f>$D$4</f>
        <v>White</v>
      </c>
      <c r="Q827">
        <f>$F$4</f>
        <v>1313</v>
      </c>
      <c r="R827">
        <f t="shared" ref="R827" si="1527">ROUND((880*$N$2),0)</f>
        <v>933</v>
      </c>
      <c r="S827">
        <f t="shared" ref="S827" si="1528">ROUND((560*$N$2),0)</f>
        <v>594</v>
      </c>
      <c r="T827" t="s">
        <v>32</v>
      </c>
    </row>
    <row r="828" spans="1:20" x14ac:dyDescent="0.25">
      <c r="A828" t="s">
        <v>15</v>
      </c>
      <c r="B828" t="s">
        <v>208</v>
      </c>
      <c r="C828">
        <v>1</v>
      </c>
      <c r="D828" t="s">
        <v>143</v>
      </c>
      <c r="E828" s="1">
        <v>77443356</v>
      </c>
      <c r="H828" t="s">
        <v>16</v>
      </c>
      <c r="I828" t="s">
        <v>17</v>
      </c>
      <c r="J828" t="s">
        <v>18</v>
      </c>
      <c r="K828" t="s">
        <v>19</v>
      </c>
      <c r="L828" t="s">
        <v>207</v>
      </c>
      <c r="M828" t="str">
        <f>CONCATENATE(E828,"-E-P-N")</f>
        <v>77443356-E-P-N</v>
      </c>
      <c r="N828" t="str">
        <f>$G$2</f>
        <v>E - 508 x 762</v>
      </c>
      <c r="O828" t="str">
        <f>$C$3</f>
        <v>Photographic Paper</v>
      </c>
      <c r="P828" t="str">
        <f>$D$3</f>
        <v>None</v>
      </c>
      <c r="Q828">
        <f>$G$3</f>
        <v>825</v>
      </c>
      <c r="R828">
        <f t="shared" ref="R828" si="1529">ROUND((552*$N$2),0)</f>
        <v>585</v>
      </c>
      <c r="S828">
        <f t="shared" ref="S828" si="1530">ROUND((345*$N$2),0)</f>
        <v>366</v>
      </c>
      <c r="T828" t="s">
        <v>32</v>
      </c>
    </row>
    <row r="829" spans="1:20" x14ac:dyDescent="0.25">
      <c r="A829" t="s">
        <v>15</v>
      </c>
      <c r="B829" t="s">
        <v>208</v>
      </c>
      <c r="C829">
        <v>1</v>
      </c>
      <c r="D829" t="s">
        <v>143</v>
      </c>
      <c r="E829" s="1">
        <v>77443356</v>
      </c>
      <c r="H829" t="s">
        <v>16</v>
      </c>
      <c r="I829" t="s">
        <v>17</v>
      </c>
      <c r="J829" t="s">
        <v>18</v>
      </c>
      <c r="K829" t="s">
        <v>19</v>
      </c>
      <c r="L829" t="s">
        <v>207</v>
      </c>
      <c r="M829" t="str">
        <f>CONCATENATE(E829,"-E-C-N")</f>
        <v>77443356-E-C-N</v>
      </c>
      <c r="N829" t="str">
        <f>$G$2</f>
        <v>E - 508 x 762</v>
      </c>
      <c r="O829" t="str">
        <f>$C$15</f>
        <v>Canvas</v>
      </c>
      <c r="P829" t="str">
        <f>$D$15</f>
        <v>None</v>
      </c>
      <c r="Q829">
        <f>$G$15</f>
        <v>1324</v>
      </c>
      <c r="R829">
        <f t="shared" ref="R829" si="1531">ROUND((832*$N$2),0)</f>
        <v>882</v>
      </c>
      <c r="S829">
        <f t="shared" ref="S829" si="1532">ROUND((550*$N$2),0)</f>
        <v>583</v>
      </c>
      <c r="T829" t="s">
        <v>32</v>
      </c>
    </row>
    <row r="830" spans="1:20" x14ac:dyDescent="0.25">
      <c r="A830" t="s">
        <v>15</v>
      </c>
      <c r="B830" t="s">
        <v>208</v>
      </c>
      <c r="C830">
        <v>1</v>
      </c>
      <c r="D830" t="s">
        <v>143</v>
      </c>
      <c r="E830" s="1">
        <v>77443356</v>
      </c>
      <c r="H830" t="s">
        <v>16</v>
      </c>
      <c r="I830" t="s">
        <v>17</v>
      </c>
      <c r="J830" t="s">
        <v>18</v>
      </c>
      <c r="K830" t="s">
        <v>19</v>
      </c>
      <c r="L830" t="s">
        <v>207</v>
      </c>
      <c r="M830" t="str">
        <f>CONCATENATE(E830,"-E-P-W")</f>
        <v>77443356-E-P-W</v>
      </c>
      <c r="N830" t="str">
        <f>$G$2</f>
        <v>E - 508 x 762</v>
      </c>
      <c r="O830" t="str">
        <f>$C$3</f>
        <v>Photographic Paper</v>
      </c>
      <c r="P830" t="str">
        <f>$D$4</f>
        <v>White</v>
      </c>
      <c r="Q830">
        <f>$G$4</f>
        <v>1660</v>
      </c>
      <c r="R830">
        <f t="shared" ref="R830" si="1533">ROUND((1112*$N$2),0)</f>
        <v>1179</v>
      </c>
      <c r="S830">
        <f t="shared" ref="S830" si="1534">ROUND((760*$N$2),0)</f>
        <v>806</v>
      </c>
      <c r="T830" t="s">
        <v>32</v>
      </c>
    </row>
    <row r="831" spans="1:20" x14ac:dyDescent="0.25">
      <c r="A831" t="s">
        <v>15</v>
      </c>
      <c r="B831" t="s">
        <v>208</v>
      </c>
      <c r="C831">
        <v>1</v>
      </c>
      <c r="D831" t="s">
        <v>143</v>
      </c>
      <c r="E831" s="1">
        <v>77443356</v>
      </c>
      <c r="H831" t="s">
        <v>16</v>
      </c>
      <c r="I831" t="s">
        <v>17</v>
      </c>
      <c r="J831" t="s">
        <v>18</v>
      </c>
      <c r="K831" t="s">
        <v>19</v>
      </c>
      <c r="L831" t="s">
        <v>207</v>
      </c>
      <c r="M831" t="str">
        <f>CONCATENATE(E831,"-E-C-W")</f>
        <v>77443356-E-C-W</v>
      </c>
      <c r="N831" t="str">
        <f>$G$2</f>
        <v>E - 508 x 762</v>
      </c>
      <c r="O831" t="str">
        <f>$C$15</f>
        <v>Canvas</v>
      </c>
      <c r="P831" t="str">
        <f>$D$16</f>
        <v xml:space="preserve">White </v>
      </c>
      <c r="Q831">
        <f>$G$16</f>
        <v>1964</v>
      </c>
      <c r="R831" s="2">
        <f t="shared" ref="R831" si="1535">ROUND((1320*$N$2),0)</f>
        <v>1399</v>
      </c>
      <c r="S831">
        <f t="shared" ref="S831" si="1536">ROUND((825*$N$2),0)</f>
        <v>875</v>
      </c>
      <c r="T831" t="s">
        <v>32</v>
      </c>
    </row>
    <row r="832" spans="1:20" x14ac:dyDescent="0.25">
      <c r="A832" t="s">
        <v>15</v>
      </c>
      <c r="B832" t="s">
        <v>208</v>
      </c>
      <c r="C832">
        <v>1</v>
      </c>
      <c r="D832" t="s">
        <v>143</v>
      </c>
      <c r="E832" s="1">
        <v>77443356</v>
      </c>
      <c r="H832" t="s">
        <v>16</v>
      </c>
      <c r="I832" t="s">
        <v>17</v>
      </c>
      <c r="J832" t="s">
        <v>18</v>
      </c>
      <c r="K832" t="s">
        <v>19</v>
      </c>
      <c r="L832" t="s">
        <v>207</v>
      </c>
      <c r="M832" t="str">
        <f>CONCATENATE(E832,"-F-C-N")</f>
        <v>77443356-F-C-N</v>
      </c>
      <c r="N832" t="str">
        <f>$H$2</f>
        <v>F - 762 x 1016</v>
      </c>
      <c r="O832" t="str">
        <f>$C$15</f>
        <v>Canvas</v>
      </c>
      <c r="P832" t="str">
        <f>$D$15</f>
        <v>None</v>
      </c>
      <c r="Q832">
        <f>$H$15</f>
        <v>1865.6000000000001</v>
      </c>
      <c r="R832">
        <f t="shared" ref="R832" si="1537">ROUND((1200*$N$2),0)</f>
        <v>1272</v>
      </c>
      <c r="S832">
        <f t="shared" ref="S832" si="1538">ROUND((800*$N$2),0)</f>
        <v>848</v>
      </c>
      <c r="T832" t="s">
        <v>32</v>
      </c>
    </row>
    <row r="833" spans="1:20" x14ac:dyDescent="0.25">
      <c r="A833" t="s">
        <v>15</v>
      </c>
      <c r="B833" t="s">
        <v>208</v>
      </c>
      <c r="C833">
        <v>1</v>
      </c>
      <c r="D833" t="s">
        <v>143</v>
      </c>
      <c r="E833" s="1">
        <v>77443356</v>
      </c>
      <c r="H833" t="s">
        <v>16</v>
      </c>
      <c r="I833" t="s">
        <v>17</v>
      </c>
      <c r="J833" t="s">
        <v>18</v>
      </c>
      <c r="K833" t="s">
        <v>19</v>
      </c>
      <c r="L833" t="s">
        <v>207</v>
      </c>
      <c r="M833" t="str">
        <f>CONCATENATE(E833,"-F-P-W")</f>
        <v>77443356-F-P-W</v>
      </c>
      <c r="N833" t="str">
        <f>$H$2</f>
        <v>F - 762 x 1016</v>
      </c>
      <c r="O833" t="str">
        <f>$C$3</f>
        <v>Photographic Paper</v>
      </c>
      <c r="P833" t="str">
        <f>$D$4</f>
        <v>White</v>
      </c>
      <c r="Q833">
        <f>$H$4</f>
        <v>2387</v>
      </c>
      <c r="R833">
        <f t="shared" ref="R833" si="1539">ROUND((1510*$N$2),0)</f>
        <v>1601</v>
      </c>
      <c r="S833">
        <f t="shared" ref="S833" si="1540">ROUND((1150*$N$2),0)</f>
        <v>1219</v>
      </c>
      <c r="T833" t="s">
        <v>32</v>
      </c>
    </row>
    <row r="834" spans="1:20" x14ac:dyDescent="0.25">
      <c r="A834" t="s">
        <v>15</v>
      </c>
      <c r="B834" t="s">
        <v>208</v>
      </c>
      <c r="C834">
        <v>1</v>
      </c>
      <c r="D834" t="s">
        <v>143</v>
      </c>
      <c r="E834" s="1">
        <v>77443356</v>
      </c>
      <c r="H834" t="s">
        <v>16</v>
      </c>
      <c r="I834" t="s">
        <v>17</v>
      </c>
      <c r="J834" t="s">
        <v>18</v>
      </c>
      <c r="K834" t="s">
        <v>19</v>
      </c>
      <c r="L834" t="s">
        <v>207</v>
      </c>
      <c r="M834" t="str">
        <f>CONCATENATE(E834,"-F-C-W")</f>
        <v>77443356-F-C-W</v>
      </c>
      <c r="N834" t="str">
        <f>$H$2</f>
        <v>F - 762 x 1016</v>
      </c>
      <c r="O834" t="str">
        <f>$C$15</f>
        <v>Canvas</v>
      </c>
      <c r="P834" t="str">
        <f>$D$16</f>
        <v xml:space="preserve">White </v>
      </c>
      <c r="Q834">
        <f>$H$16</f>
        <v>2565.2000000000003</v>
      </c>
      <c r="R834">
        <f t="shared" ref="R834" si="1541">ROUND((1760*$N$2),0)</f>
        <v>1866</v>
      </c>
      <c r="S834">
        <f t="shared" ref="S834" si="1542">ROUND((1100*$N$2),0)</f>
        <v>1166</v>
      </c>
      <c r="T834" t="s">
        <v>32</v>
      </c>
    </row>
    <row r="835" spans="1:20" x14ac:dyDescent="0.25">
      <c r="A835" t="s">
        <v>15</v>
      </c>
      <c r="B835" t="s">
        <v>208</v>
      </c>
      <c r="C835">
        <v>1</v>
      </c>
      <c r="D835" t="s">
        <v>143</v>
      </c>
      <c r="E835" s="1">
        <v>77443356</v>
      </c>
      <c r="H835" t="s">
        <v>16</v>
      </c>
      <c r="I835" t="s">
        <v>17</v>
      </c>
      <c r="J835" t="s">
        <v>18</v>
      </c>
      <c r="K835" t="s">
        <v>19</v>
      </c>
      <c r="L835" t="s">
        <v>207</v>
      </c>
      <c r="M835" t="str">
        <f>CONCATENATE(E835,"-G-P-N")</f>
        <v>77443356-G-P-N</v>
      </c>
      <c r="N835" t="str">
        <f>$I$2</f>
        <v>G - 1016 x 1525</v>
      </c>
      <c r="O835" t="str">
        <f>$C$3</f>
        <v>Photographic Paper</v>
      </c>
      <c r="P835" t="str">
        <f>$D$3</f>
        <v>None</v>
      </c>
      <c r="Q835">
        <f>$I$3</f>
        <v>1763</v>
      </c>
      <c r="R835">
        <f t="shared" ref="R835" si="1543">ROUND((1180*$N$2),0)</f>
        <v>1251</v>
      </c>
      <c r="S835">
        <f t="shared" ref="S835" si="1544">ROUND((735*$N$2),0)</f>
        <v>779</v>
      </c>
      <c r="T835" t="s">
        <v>32</v>
      </c>
    </row>
    <row r="836" spans="1:20" x14ac:dyDescent="0.25">
      <c r="A836" t="s">
        <v>15</v>
      </c>
      <c r="B836" t="s">
        <v>208</v>
      </c>
      <c r="C836">
        <v>1</v>
      </c>
      <c r="D836" t="s">
        <v>143</v>
      </c>
      <c r="E836" s="1">
        <v>77443356</v>
      </c>
      <c r="H836" t="s">
        <v>16</v>
      </c>
      <c r="I836" t="s">
        <v>17</v>
      </c>
      <c r="J836" t="s">
        <v>18</v>
      </c>
      <c r="K836" t="s">
        <v>19</v>
      </c>
      <c r="L836" t="s">
        <v>207</v>
      </c>
      <c r="M836" t="str">
        <f>CONCATENATE(E836,"-G-C-N")</f>
        <v>77443356-G-C-N</v>
      </c>
      <c r="N836" t="str">
        <f>$I$2</f>
        <v>G - 1016 x 1525</v>
      </c>
      <c r="O836" t="str">
        <f>$C$15</f>
        <v>Canvas</v>
      </c>
      <c r="P836" t="str">
        <f>$D$15</f>
        <v>None</v>
      </c>
      <c r="Q836">
        <f>$I$15</f>
        <v>1982.2</v>
      </c>
      <c r="R836">
        <f t="shared" ref="R836" si="1545">ROUND((1275*$N$2),0)</f>
        <v>1352</v>
      </c>
      <c r="S836">
        <f t="shared" ref="S836" si="1546">ROUND((850*$N$2),0)</f>
        <v>901</v>
      </c>
      <c r="T836" t="s">
        <v>32</v>
      </c>
    </row>
    <row r="837" spans="1:20" x14ac:dyDescent="0.25">
      <c r="A837" t="s">
        <v>15</v>
      </c>
      <c r="B837" t="s">
        <v>208</v>
      </c>
      <c r="C837">
        <v>1</v>
      </c>
      <c r="D837" t="s">
        <v>143</v>
      </c>
      <c r="E837" s="1">
        <v>77443356</v>
      </c>
      <c r="H837" t="s">
        <v>16</v>
      </c>
      <c r="I837" t="s">
        <v>17</v>
      </c>
      <c r="J837" t="s">
        <v>18</v>
      </c>
      <c r="K837" t="s">
        <v>19</v>
      </c>
      <c r="L837" t="s">
        <v>207</v>
      </c>
      <c r="M837" t="str">
        <f>CONCATENATE(E837,"-G-P-W")</f>
        <v>77443356-G-P-W</v>
      </c>
      <c r="N837" t="str">
        <f>$I$2</f>
        <v>G - 1016 x 1525</v>
      </c>
      <c r="O837" t="str">
        <f>$C$3</f>
        <v>Photographic Paper</v>
      </c>
      <c r="P837" t="str">
        <f>$D$4</f>
        <v>White</v>
      </c>
      <c r="Q837">
        <f>$I$4</f>
        <v>3200</v>
      </c>
      <c r="R837">
        <f t="shared" ref="R837:R838" si="1547">ROUND((2000*$N$2),0)</f>
        <v>2120</v>
      </c>
      <c r="S837">
        <f t="shared" ref="S837" si="1548">ROUND((1535*$N$2),0)</f>
        <v>1627</v>
      </c>
      <c r="T837" t="s">
        <v>32</v>
      </c>
    </row>
    <row r="838" spans="1:20" x14ac:dyDescent="0.25">
      <c r="A838" t="s">
        <v>15</v>
      </c>
      <c r="B838" t="s">
        <v>208</v>
      </c>
      <c r="C838">
        <v>1</v>
      </c>
      <c r="D838" t="s">
        <v>143</v>
      </c>
      <c r="E838" s="1">
        <v>77443356</v>
      </c>
      <c r="H838" t="s">
        <v>16</v>
      </c>
      <c r="I838" t="s">
        <v>17</v>
      </c>
      <c r="J838" t="s">
        <v>18</v>
      </c>
      <c r="K838" t="s">
        <v>19</v>
      </c>
      <c r="L838" t="s">
        <v>207</v>
      </c>
      <c r="M838" t="str">
        <f>CONCATENATE(E838,"-G-C-W")</f>
        <v>77443356-G-C-W</v>
      </c>
      <c r="N838" t="str">
        <f>$I$2</f>
        <v>G - 1016 x 1525</v>
      </c>
      <c r="O838" t="str">
        <f>$C$15</f>
        <v>Canvas</v>
      </c>
      <c r="P838" t="str">
        <f>$D$16</f>
        <v xml:space="preserve">White </v>
      </c>
      <c r="Q838">
        <f>$I$16</f>
        <v>2915</v>
      </c>
      <c r="R838">
        <f t="shared" si="1547"/>
        <v>2120</v>
      </c>
      <c r="S838">
        <f t="shared" ref="S838" si="1549">ROUND((1250*$N$2),0)</f>
        <v>1325</v>
      </c>
      <c r="T838" t="s">
        <v>32</v>
      </c>
    </row>
    <row r="839" spans="1:20" x14ac:dyDescent="0.25">
      <c r="A839" t="s">
        <v>15</v>
      </c>
      <c r="B839" t="s">
        <v>208</v>
      </c>
      <c r="C839">
        <v>1</v>
      </c>
      <c r="D839" t="s">
        <v>144</v>
      </c>
      <c r="E839" s="1">
        <v>77442826</v>
      </c>
      <c r="H839" t="s">
        <v>16</v>
      </c>
      <c r="I839" t="s">
        <v>17</v>
      </c>
      <c r="J839" t="s">
        <v>18</v>
      </c>
      <c r="K839" t="s">
        <v>19</v>
      </c>
      <c r="L839" t="s">
        <v>207</v>
      </c>
      <c r="M839" t="str">
        <f>CONCATENATE(E839,"-C-P-N")</f>
        <v>77442826-C-P-N</v>
      </c>
      <c r="N839" t="str">
        <f>$E$2</f>
        <v>C - 406 x 508</v>
      </c>
      <c r="O839" t="str">
        <f>$C$3</f>
        <v>Photographic Paper</v>
      </c>
      <c r="P839" t="str">
        <f>$D$3</f>
        <v>None</v>
      </c>
      <c r="Q839">
        <f>$E$3</f>
        <v>553</v>
      </c>
      <c r="R839">
        <f t="shared" ref="R839" si="1550">ROUND((360*$N$2),0)</f>
        <v>382</v>
      </c>
      <c r="S839">
        <f t="shared" ref="S839" si="1551">ROUND((230*$N$2),0)</f>
        <v>244</v>
      </c>
      <c r="T839" t="s">
        <v>32</v>
      </c>
    </row>
    <row r="840" spans="1:20" x14ac:dyDescent="0.25">
      <c r="A840" t="s">
        <v>15</v>
      </c>
      <c r="B840" t="s">
        <v>208</v>
      </c>
      <c r="C840">
        <v>1</v>
      </c>
      <c r="D840" t="s">
        <v>144</v>
      </c>
      <c r="E840" s="1">
        <v>77442826</v>
      </c>
      <c r="H840" t="s">
        <v>16</v>
      </c>
      <c r="I840" t="s">
        <v>17</v>
      </c>
      <c r="J840" t="s">
        <v>18</v>
      </c>
      <c r="K840" t="s">
        <v>19</v>
      </c>
      <c r="L840" t="s">
        <v>207</v>
      </c>
      <c r="M840" t="str">
        <f>CONCATENATE(E840,"-C-P-W")</f>
        <v>77442826-C-P-W</v>
      </c>
      <c r="N840" t="str">
        <f>$E$2</f>
        <v>C - 406 x 508</v>
      </c>
      <c r="O840" t="str">
        <f>$C$3</f>
        <v>Photographic Paper</v>
      </c>
      <c r="P840" t="str">
        <f>$D$4</f>
        <v>White</v>
      </c>
      <c r="Q840">
        <f>$E$4</f>
        <v>1052</v>
      </c>
      <c r="R840">
        <f t="shared" ref="R840" si="1552">ROUND((704*$N$2),0)</f>
        <v>746</v>
      </c>
      <c r="S840">
        <f t="shared" ref="S840" si="1553">ROUND((440*$N$2),0)</f>
        <v>466</v>
      </c>
      <c r="T840" t="s">
        <v>32</v>
      </c>
    </row>
    <row r="841" spans="1:20" x14ac:dyDescent="0.25">
      <c r="A841" t="s">
        <v>15</v>
      </c>
      <c r="B841" t="s">
        <v>208</v>
      </c>
      <c r="C841">
        <v>1</v>
      </c>
      <c r="D841" t="s">
        <v>144</v>
      </c>
      <c r="E841" s="1">
        <v>77442826</v>
      </c>
      <c r="H841" t="s">
        <v>16</v>
      </c>
      <c r="I841" t="s">
        <v>17</v>
      </c>
      <c r="J841" t="s">
        <v>18</v>
      </c>
      <c r="K841" t="s">
        <v>19</v>
      </c>
      <c r="L841" t="s">
        <v>207</v>
      </c>
      <c r="M841" t="str">
        <f>CONCATENATE(E841,"-D-P-N")</f>
        <v>77442826-D-P-N</v>
      </c>
      <c r="N841" t="str">
        <f>$F$2</f>
        <v>D - 508 x 610</v>
      </c>
      <c r="O841" t="str">
        <f>$C$3</f>
        <v>Photographic Paper</v>
      </c>
      <c r="P841" t="str">
        <f>$D$3</f>
        <v>None</v>
      </c>
      <c r="Q841">
        <f>$F$3</f>
        <v>646</v>
      </c>
      <c r="R841">
        <f t="shared" ref="R841" si="1554">ROUND((432*$N$2),0)</f>
        <v>458</v>
      </c>
      <c r="S841">
        <f t="shared" ref="S841" si="1555">ROUND((270*$N$2),0)</f>
        <v>286</v>
      </c>
      <c r="T841" t="s">
        <v>32</v>
      </c>
    </row>
    <row r="842" spans="1:20" x14ac:dyDescent="0.25">
      <c r="A842" t="s">
        <v>15</v>
      </c>
      <c r="B842" t="s">
        <v>208</v>
      </c>
      <c r="C842">
        <v>1</v>
      </c>
      <c r="D842" t="s">
        <v>144</v>
      </c>
      <c r="E842" s="1">
        <v>77442826</v>
      </c>
      <c r="H842" t="s">
        <v>16</v>
      </c>
      <c r="I842" t="s">
        <v>17</v>
      </c>
      <c r="J842" t="s">
        <v>18</v>
      </c>
      <c r="K842" t="s">
        <v>19</v>
      </c>
      <c r="L842" t="s">
        <v>207</v>
      </c>
      <c r="M842" t="str">
        <f>CONCATENATE(E842,"-D-P-W")</f>
        <v>77442826-D-P-W</v>
      </c>
      <c r="N842" t="str">
        <f>$F$2</f>
        <v>D - 508 x 610</v>
      </c>
      <c r="O842" t="str">
        <f>$C$3</f>
        <v>Photographic Paper</v>
      </c>
      <c r="P842" t="str">
        <f>$D$4</f>
        <v>White</v>
      </c>
      <c r="Q842">
        <f>$F$4</f>
        <v>1313</v>
      </c>
      <c r="R842">
        <f t="shared" ref="R842" si="1556">ROUND((880*$N$2),0)</f>
        <v>933</v>
      </c>
      <c r="S842">
        <f t="shared" ref="S842" si="1557">ROUND((560*$N$2),0)</f>
        <v>594</v>
      </c>
      <c r="T842" t="s">
        <v>32</v>
      </c>
    </row>
    <row r="843" spans="1:20" x14ac:dyDescent="0.25">
      <c r="A843" t="s">
        <v>15</v>
      </c>
      <c r="B843" t="s">
        <v>208</v>
      </c>
      <c r="C843">
        <v>1</v>
      </c>
      <c r="D843" t="s">
        <v>144</v>
      </c>
      <c r="E843" s="1">
        <v>77442826</v>
      </c>
      <c r="H843" t="s">
        <v>16</v>
      </c>
      <c r="I843" t="s">
        <v>17</v>
      </c>
      <c r="J843" t="s">
        <v>18</v>
      </c>
      <c r="K843" t="s">
        <v>19</v>
      </c>
      <c r="L843" t="s">
        <v>207</v>
      </c>
      <c r="M843" t="str">
        <f>CONCATENATE(E843,"-E-P-N")</f>
        <v>77442826-E-P-N</v>
      </c>
      <c r="N843" t="str">
        <f>$G$2</f>
        <v>E - 508 x 762</v>
      </c>
      <c r="O843" t="str">
        <f>$C$3</f>
        <v>Photographic Paper</v>
      </c>
      <c r="P843" t="str">
        <f>$D$3</f>
        <v>None</v>
      </c>
      <c r="Q843">
        <f>$G$3</f>
        <v>825</v>
      </c>
      <c r="R843">
        <f t="shared" ref="R843" si="1558">ROUND((552*$N$2),0)</f>
        <v>585</v>
      </c>
      <c r="S843">
        <f t="shared" ref="S843" si="1559">ROUND((345*$N$2),0)</f>
        <v>366</v>
      </c>
      <c r="T843" t="s">
        <v>32</v>
      </c>
    </row>
    <row r="844" spans="1:20" x14ac:dyDescent="0.25">
      <c r="A844" t="s">
        <v>15</v>
      </c>
      <c r="B844" t="s">
        <v>208</v>
      </c>
      <c r="C844">
        <v>1</v>
      </c>
      <c r="D844" t="s">
        <v>144</v>
      </c>
      <c r="E844" s="1">
        <v>77442826</v>
      </c>
      <c r="H844" t="s">
        <v>16</v>
      </c>
      <c r="I844" t="s">
        <v>17</v>
      </c>
      <c r="J844" t="s">
        <v>18</v>
      </c>
      <c r="K844" t="s">
        <v>19</v>
      </c>
      <c r="L844" t="s">
        <v>207</v>
      </c>
      <c r="M844" t="str">
        <f>CONCATENATE(E844,"-E-C-N")</f>
        <v>77442826-E-C-N</v>
      </c>
      <c r="N844" t="str">
        <f>$G$2</f>
        <v>E - 508 x 762</v>
      </c>
      <c r="O844" t="str">
        <f>$C$15</f>
        <v>Canvas</v>
      </c>
      <c r="P844" t="str">
        <f>$D$15</f>
        <v>None</v>
      </c>
      <c r="Q844">
        <f>$G$15</f>
        <v>1324</v>
      </c>
      <c r="R844">
        <f t="shared" ref="R844" si="1560">ROUND((832*$N$2),0)</f>
        <v>882</v>
      </c>
      <c r="S844">
        <f t="shared" ref="S844" si="1561">ROUND((550*$N$2),0)</f>
        <v>583</v>
      </c>
      <c r="T844" t="s">
        <v>32</v>
      </c>
    </row>
    <row r="845" spans="1:20" x14ac:dyDescent="0.25">
      <c r="A845" t="s">
        <v>15</v>
      </c>
      <c r="B845" t="s">
        <v>208</v>
      </c>
      <c r="C845">
        <v>1</v>
      </c>
      <c r="D845" t="s">
        <v>144</v>
      </c>
      <c r="E845" s="1">
        <v>77442826</v>
      </c>
      <c r="H845" t="s">
        <v>16</v>
      </c>
      <c r="I845" t="s">
        <v>17</v>
      </c>
      <c r="J845" t="s">
        <v>18</v>
      </c>
      <c r="K845" t="s">
        <v>19</v>
      </c>
      <c r="L845" t="s">
        <v>207</v>
      </c>
      <c r="M845" t="str">
        <f>CONCATENATE(E845,"-E-P-W")</f>
        <v>77442826-E-P-W</v>
      </c>
      <c r="N845" t="str">
        <f>$G$2</f>
        <v>E - 508 x 762</v>
      </c>
      <c r="O845" t="str">
        <f>$C$3</f>
        <v>Photographic Paper</v>
      </c>
      <c r="P845" t="str">
        <f>$D$4</f>
        <v>White</v>
      </c>
      <c r="Q845">
        <f>$G$4</f>
        <v>1660</v>
      </c>
      <c r="R845">
        <f t="shared" ref="R845" si="1562">ROUND((1112*$N$2),0)</f>
        <v>1179</v>
      </c>
      <c r="S845">
        <f t="shared" ref="S845" si="1563">ROUND((760*$N$2),0)</f>
        <v>806</v>
      </c>
      <c r="T845" t="s">
        <v>32</v>
      </c>
    </row>
    <row r="846" spans="1:20" x14ac:dyDescent="0.25">
      <c r="A846" t="s">
        <v>15</v>
      </c>
      <c r="B846" t="s">
        <v>208</v>
      </c>
      <c r="C846">
        <v>1</v>
      </c>
      <c r="D846" t="s">
        <v>144</v>
      </c>
      <c r="E846" s="1">
        <v>77442826</v>
      </c>
      <c r="H846" t="s">
        <v>16</v>
      </c>
      <c r="I846" t="s">
        <v>17</v>
      </c>
      <c r="J846" t="s">
        <v>18</v>
      </c>
      <c r="K846" t="s">
        <v>19</v>
      </c>
      <c r="L846" t="s">
        <v>207</v>
      </c>
      <c r="M846" t="str">
        <f>CONCATENATE(E846,"-E-C-W")</f>
        <v>77442826-E-C-W</v>
      </c>
      <c r="N846" t="str">
        <f>$G$2</f>
        <v>E - 508 x 762</v>
      </c>
      <c r="O846" t="str">
        <f>$C$15</f>
        <v>Canvas</v>
      </c>
      <c r="P846" t="str">
        <f>$D$16</f>
        <v xml:space="preserve">White </v>
      </c>
      <c r="Q846">
        <f>$G$16</f>
        <v>1964</v>
      </c>
      <c r="R846" s="2">
        <f t="shared" ref="R846" si="1564">ROUND((1320*$N$2),0)</f>
        <v>1399</v>
      </c>
      <c r="S846">
        <f t="shared" ref="S846" si="1565">ROUND((825*$N$2),0)</f>
        <v>875</v>
      </c>
      <c r="T846" t="s">
        <v>32</v>
      </c>
    </row>
    <row r="847" spans="1:20" x14ac:dyDescent="0.25">
      <c r="A847" t="s">
        <v>15</v>
      </c>
      <c r="B847" t="s">
        <v>208</v>
      </c>
      <c r="C847">
        <v>1</v>
      </c>
      <c r="D847" t="s">
        <v>144</v>
      </c>
      <c r="E847" s="1">
        <v>77442826</v>
      </c>
      <c r="H847" t="s">
        <v>16</v>
      </c>
      <c r="I847" t="s">
        <v>17</v>
      </c>
      <c r="J847" t="s">
        <v>18</v>
      </c>
      <c r="K847" t="s">
        <v>19</v>
      </c>
      <c r="L847" t="s">
        <v>207</v>
      </c>
      <c r="M847" t="str">
        <f>CONCATENATE(E847,"-F-P-N")</f>
        <v>77442826-F-P-N</v>
      </c>
      <c r="N847" t="str">
        <f>$H$2</f>
        <v>F - 762 x 1016</v>
      </c>
      <c r="O847" t="str">
        <f>$C$3</f>
        <v>Photographic Paper</v>
      </c>
      <c r="P847" t="str">
        <f>$D$3</f>
        <v>None</v>
      </c>
      <c r="Q847">
        <f>$H$3</f>
        <v>1410</v>
      </c>
      <c r="R847">
        <f t="shared" ref="R847" si="1566">ROUND((944*$N$2),0)</f>
        <v>1001</v>
      </c>
      <c r="S847">
        <f t="shared" ref="S847" si="1567">ROUND((590*$N$2),0)</f>
        <v>625</v>
      </c>
      <c r="T847" t="s">
        <v>32</v>
      </c>
    </row>
    <row r="848" spans="1:20" x14ac:dyDescent="0.25">
      <c r="A848" t="s">
        <v>15</v>
      </c>
      <c r="B848" t="s">
        <v>208</v>
      </c>
      <c r="C848">
        <v>1</v>
      </c>
      <c r="D848" t="s">
        <v>144</v>
      </c>
      <c r="E848" s="1">
        <v>77442826</v>
      </c>
      <c r="H848" t="s">
        <v>16</v>
      </c>
      <c r="I848" t="s">
        <v>17</v>
      </c>
      <c r="J848" t="s">
        <v>18</v>
      </c>
      <c r="K848" t="s">
        <v>19</v>
      </c>
      <c r="L848" t="s">
        <v>207</v>
      </c>
      <c r="M848" t="str">
        <f>CONCATENATE(E848,"-F-C-N")</f>
        <v>77442826-F-C-N</v>
      </c>
      <c r="N848" t="str">
        <f>$H$2</f>
        <v>F - 762 x 1016</v>
      </c>
      <c r="O848" t="str">
        <f>$C$15</f>
        <v>Canvas</v>
      </c>
      <c r="P848" t="str">
        <f>$D$15</f>
        <v>None</v>
      </c>
      <c r="Q848">
        <f>$H$15</f>
        <v>1865.6000000000001</v>
      </c>
      <c r="R848">
        <f t="shared" ref="R848" si="1568">ROUND((1200*$N$2),0)</f>
        <v>1272</v>
      </c>
      <c r="S848">
        <f t="shared" ref="S848" si="1569">ROUND((800*$N$2),0)</f>
        <v>848</v>
      </c>
      <c r="T848" t="s">
        <v>32</v>
      </c>
    </row>
    <row r="849" spans="1:20" x14ac:dyDescent="0.25">
      <c r="A849" t="s">
        <v>15</v>
      </c>
      <c r="B849" t="s">
        <v>208</v>
      </c>
      <c r="C849">
        <v>1</v>
      </c>
      <c r="D849" t="s">
        <v>144</v>
      </c>
      <c r="E849" s="1">
        <v>77442826</v>
      </c>
      <c r="H849" t="s">
        <v>16</v>
      </c>
      <c r="I849" t="s">
        <v>17</v>
      </c>
      <c r="J849" t="s">
        <v>18</v>
      </c>
      <c r="K849" t="s">
        <v>19</v>
      </c>
      <c r="L849" t="s">
        <v>207</v>
      </c>
      <c r="M849" t="str">
        <f>CONCATENATE(E849,"-F-P-W")</f>
        <v>77442826-F-P-W</v>
      </c>
      <c r="N849" t="str">
        <f>$H$2</f>
        <v>F - 762 x 1016</v>
      </c>
      <c r="O849" t="str">
        <f>$C$3</f>
        <v>Photographic Paper</v>
      </c>
      <c r="P849" t="str">
        <f>$D$4</f>
        <v>White</v>
      </c>
      <c r="Q849">
        <f>$H$4</f>
        <v>2387</v>
      </c>
      <c r="R849">
        <f t="shared" ref="R849" si="1570">ROUND((1510*$N$2),0)</f>
        <v>1601</v>
      </c>
      <c r="S849">
        <f t="shared" ref="S849" si="1571">ROUND((1150*$N$2),0)</f>
        <v>1219</v>
      </c>
      <c r="T849" t="s">
        <v>32</v>
      </c>
    </row>
    <row r="850" spans="1:20" x14ac:dyDescent="0.25">
      <c r="A850" t="s">
        <v>15</v>
      </c>
      <c r="B850" t="s">
        <v>208</v>
      </c>
      <c r="C850">
        <v>1</v>
      </c>
      <c r="D850" t="s">
        <v>144</v>
      </c>
      <c r="E850" s="1">
        <v>77442826</v>
      </c>
      <c r="H850" t="s">
        <v>16</v>
      </c>
      <c r="I850" t="s">
        <v>17</v>
      </c>
      <c r="J850" t="s">
        <v>18</v>
      </c>
      <c r="K850" t="s">
        <v>19</v>
      </c>
      <c r="L850" t="s">
        <v>207</v>
      </c>
      <c r="M850" t="str">
        <f>CONCATENATE(E850,"-F-C-W")</f>
        <v>77442826-F-C-W</v>
      </c>
      <c r="N850" t="str">
        <f>$H$2</f>
        <v>F - 762 x 1016</v>
      </c>
      <c r="O850" t="str">
        <f>$C$15</f>
        <v>Canvas</v>
      </c>
      <c r="P850" t="str">
        <f>$D$16</f>
        <v xml:space="preserve">White </v>
      </c>
      <c r="Q850">
        <f>$H$16</f>
        <v>2565.2000000000003</v>
      </c>
      <c r="R850">
        <f t="shared" ref="R850" si="1572">ROUND((1760*$N$2),0)</f>
        <v>1866</v>
      </c>
      <c r="S850">
        <f t="shared" ref="S850" si="1573">ROUND((1100*$N$2),0)</f>
        <v>1166</v>
      </c>
      <c r="T850" t="s">
        <v>32</v>
      </c>
    </row>
    <row r="851" spans="1:20" x14ac:dyDescent="0.25">
      <c r="A851" t="s">
        <v>15</v>
      </c>
      <c r="B851" t="s">
        <v>208</v>
      </c>
      <c r="C851">
        <v>1</v>
      </c>
      <c r="D851" t="s">
        <v>144</v>
      </c>
      <c r="E851" s="1">
        <v>77442826</v>
      </c>
      <c r="H851" t="s">
        <v>16</v>
      </c>
      <c r="I851" t="s">
        <v>17</v>
      </c>
      <c r="J851" t="s">
        <v>18</v>
      </c>
      <c r="K851" t="s">
        <v>19</v>
      </c>
      <c r="L851" t="s">
        <v>207</v>
      </c>
      <c r="M851" t="str">
        <f>CONCATENATE(E851,"-G-P-N")</f>
        <v>77442826-G-P-N</v>
      </c>
      <c r="N851" t="str">
        <f>$I$2</f>
        <v>G - 1016 x 1525</v>
      </c>
      <c r="O851" t="str">
        <f>$C$3</f>
        <v>Photographic Paper</v>
      </c>
      <c r="P851" t="str">
        <f>$D$3</f>
        <v>None</v>
      </c>
      <c r="Q851">
        <f>$I$3</f>
        <v>1763</v>
      </c>
      <c r="R851">
        <f t="shared" ref="R851" si="1574">ROUND((1180*$N$2),0)</f>
        <v>1251</v>
      </c>
      <c r="S851">
        <f t="shared" ref="S851" si="1575">ROUND((735*$N$2),0)</f>
        <v>779</v>
      </c>
      <c r="T851" t="s">
        <v>32</v>
      </c>
    </row>
    <row r="852" spans="1:20" x14ac:dyDescent="0.25">
      <c r="A852" t="s">
        <v>15</v>
      </c>
      <c r="B852" t="s">
        <v>208</v>
      </c>
      <c r="C852">
        <v>1</v>
      </c>
      <c r="D852" t="s">
        <v>144</v>
      </c>
      <c r="E852" s="1">
        <v>77442826</v>
      </c>
      <c r="H852" t="s">
        <v>16</v>
      </c>
      <c r="I852" t="s">
        <v>17</v>
      </c>
      <c r="J852" t="s">
        <v>18</v>
      </c>
      <c r="K852" t="s">
        <v>19</v>
      </c>
      <c r="L852" t="s">
        <v>207</v>
      </c>
      <c r="M852" t="str">
        <f>CONCATENATE(E852,"-G-C-N")</f>
        <v>77442826-G-C-N</v>
      </c>
      <c r="N852" t="str">
        <f>$I$2</f>
        <v>G - 1016 x 1525</v>
      </c>
      <c r="O852" t="str">
        <f>$C$15</f>
        <v>Canvas</v>
      </c>
      <c r="P852" t="str">
        <f>$D$15</f>
        <v>None</v>
      </c>
      <c r="Q852">
        <f>$I$15</f>
        <v>1982.2</v>
      </c>
      <c r="R852">
        <f t="shared" ref="R852" si="1576">ROUND((1275*$N$2),0)</f>
        <v>1352</v>
      </c>
      <c r="S852">
        <f t="shared" ref="S852" si="1577">ROUND((850*$N$2),0)</f>
        <v>901</v>
      </c>
      <c r="T852" t="s">
        <v>32</v>
      </c>
    </row>
    <row r="853" spans="1:20" x14ac:dyDescent="0.25">
      <c r="A853" t="s">
        <v>15</v>
      </c>
      <c r="B853" t="s">
        <v>208</v>
      </c>
      <c r="C853">
        <v>1</v>
      </c>
      <c r="D853" t="s">
        <v>144</v>
      </c>
      <c r="E853" s="1">
        <v>77442826</v>
      </c>
      <c r="H853" t="s">
        <v>16</v>
      </c>
      <c r="I853" t="s">
        <v>17</v>
      </c>
      <c r="J853" t="s">
        <v>18</v>
      </c>
      <c r="K853" t="s">
        <v>19</v>
      </c>
      <c r="L853" t="s">
        <v>207</v>
      </c>
      <c r="M853" t="str">
        <f>CONCATENATE(E853,"-G-P-W")</f>
        <v>77442826-G-P-W</v>
      </c>
      <c r="N853" t="str">
        <f>$I$2</f>
        <v>G - 1016 x 1525</v>
      </c>
      <c r="O853" t="str">
        <f>$C$3</f>
        <v>Photographic Paper</v>
      </c>
      <c r="P853" t="str">
        <f>$D$4</f>
        <v>White</v>
      </c>
      <c r="Q853">
        <f>$I$4</f>
        <v>3200</v>
      </c>
      <c r="R853">
        <f t="shared" ref="R853:R854" si="1578">ROUND((2000*$N$2),0)</f>
        <v>2120</v>
      </c>
      <c r="S853">
        <f t="shared" ref="S853" si="1579">ROUND((1535*$N$2),0)</f>
        <v>1627</v>
      </c>
      <c r="T853" t="s">
        <v>32</v>
      </c>
    </row>
    <row r="854" spans="1:20" x14ac:dyDescent="0.25">
      <c r="A854" t="s">
        <v>15</v>
      </c>
      <c r="B854" t="s">
        <v>208</v>
      </c>
      <c r="C854">
        <v>1</v>
      </c>
      <c r="D854" t="s">
        <v>144</v>
      </c>
      <c r="E854" s="1">
        <v>77442826</v>
      </c>
      <c r="H854" t="s">
        <v>16</v>
      </c>
      <c r="I854" t="s">
        <v>17</v>
      </c>
      <c r="J854" t="s">
        <v>18</v>
      </c>
      <c r="K854" t="s">
        <v>19</v>
      </c>
      <c r="L854" t="s">
        <v>207</v>
      </c>
      <c r="M854" t="str">
        <f>CONCATENATE(E854,"-G-C-W")</f>
        <v>77442826-G-C-W</v>
      </c>
      <c r="N854" t="str">
        <f>$I$2</f>
        <v>G - 1016 x 1525</v>
      </c>
      <c r="O854" t="str">
        <f>$C$15</f>
        <v>Canvas</v>
      </c>
      <c r="P854" t="str">
        <f>$D$16</f>
        <v xml:space="preserve">White </v>
      </c>
      <c r="Q854">
        <f>$I$16</f>
        <v>2915</v>
      </c>
      <c r="R854">
        <f t="shared" si="1578"/>
        <v>2120</v>
      </c>
      <c r="S854">
        <f t="shared" ref="S854" si="1580">ROUND((1250*$N$2),0)</f>
        <v>1325</v>
      </c>
      <c r="T854" t="s">
        <v>32</v>
      </c>
    </row>
    <row r="855" spans="1:20" x14ac:dyDescent="0.25">
      <c r="A855" t="s">
        <v>15</v>
      </c>
      <c r="B855" t="s">
        <v>208</v>
      </c>
      <c r="C855">
        <v>1</v>
      </c>
      <c r="D855" t="s">
        <v>31</v>
      </c>
      <c r="E855" s="1">
        <v>2668264</v>
      </c>
      <c r="H855" t="s">
        <v>16</v>
      </c>
      <c r="I855" t="s">
        <v>17</v>
      </c>
      <c r="J855" t="s">
        <v>18</v>
      </c>
      <c r="K855" t="s">
        <v>19</v>
      </c>
      <c r="L855" t="s">
        <v>207</v>
      </c>
      <c r="M855" t="str">
        <f>CONCATENATE(E855,"-C-P-N")</f>
        <v>2668264-C-P-N</v>
      </c>
      <c r="N855" t="str">
        <f>$E$2</f>
        <v>C - 406 x 508</v>
      </c>
      <c r="O855" t="str">
        <f>$C$3</f>
        <v>Photographic Paper</v>
      </c>
      <c r="P855" t="str">
        <f>$D$3</f>
        <v>None</v>
      </c>
      <c r="Q855">
        <f>$E$3</f>
        <v>553</v>
      </c>
      <c r="R855">
        <f t="shared" ref="R855" si="1581">ROUND((360*$N$2),0)</f>
        <v>382</v>
      </c>
      <c r="S855">
        <f t="shared" ref="S855" si="1582">ROUND((230*$N$2),0)</f>
        <v>244</v>
      </c>
      <c r="T855" t="s">
        <v>32</v>
      </c>
    </row>
    <row r="856" spans="1:20" x14ac:dyDescent="0.25">
      <c r="A856" t="s">
        <v>15</v>
      </c>
      <c r="B856" t="s">
        <v>208</v>
      </c>
      <c r="C856">
        <v>1</v>
      </c>
      <c r="D856" t="s">
        <v>31</v>
      </c>
      <c r="E856" s="1">
        <v>2668264</v>
      </c>
      <c r="H856" t="s">
        <v>16</v>
      </c>
      <c r="I856" t="s">
        <v>17</v>
      </c>
      <c r="J856" t="s">
        <v>18</v>
      </c>
      <c r="K856" t="s">
        <v>19</v>
      </c>
      <c r="L856" t="s">
        <v>207</v>
      </c>
      <c r="M856" t="str">
        <f>CONCATENATE(E856,"-C-P-W")</f>
        <v>2668264-C-P-W</v>
      </c>
      <c r="N856" t="str">
        <f>$E$2</f>
        <v>C - 406 x 508</v>
      </c>
      <c r="O856" t="str">
        <f>$C$3</f>
        <v>Photographic Paper</v>
      </c>
      <c r="P856" t="str">
        <f>$D$4</f>
        <v>White</v>
      </c>
      <c r="Q856">
        <f>$E$4</f>
        <v>1052</v>
      </c>
      <c r="R856">
        <f t="shared" ref="R856" si="1583">ROUND((704*$N$2),0)</f>
        <v>746</v>
      </c>
      <c r="S856">
        <f t="shared" ref="S856" si="1584">ROUND((440*$N$2),0)</f>
        <v>466</v>
      </c>
      <c r="T856" t="s">
        <v>32</v>
      </c>
    </row>
    <row r="857" spans="1:20" x14ac:dyDescent="0.25">
      <c r="A857" t="s">
        <v>15</v>
      </c>
      <c r="B857" t="s">
        <v>208</v>
      </c>
      <c r="C857">
        <v>1</v>
      </c>
      <c r="D857" t="s">
        <v>31</v>
      </c>
      <c r="E857" s="1">
        <v>2668264</v>
      </c>
      <c r="H857" t="s">
        <v>16</v>
      </c>
      <c r="I857" t="s">
        <v>17</v>
      </c>
      <c r="J857" t="s">
        <v>18</v>
      </c>
      <c r="K857" t="s">
        <v>19</v>
      </c>
      <c r="L857" t="s">
        <v>207</v>
      </c>
      <c r="M857" t="str">
        <f>CONCATENATE(E857,"-D-P-N")</f>
        <v>2668264-D-P-N</v>
      </c>
      <c r="N857" t="str">
        <f>$F$2</f>
        <v>D - 508 x 610</v>
      </c>
      <c r="O857" t="str">
        <f>$C$3</f>
        <v>Photographic Paper</v>
      </c>
      <c r="P857" t="str">
        <f>$D$3</f>
        <v>None</v>
      </c>
      <c r="Q857">
        <f>$F$3</f>
        <v>646</v>
      </c>
      <c r="R857">
        <f t="shared" ref="R857" si="1585">ROUND((432*$N$2),0)</f>
        <v>458</v>
      </c>
      <c r="S857">
        <f t="shared" ref="S857" si="1586">ROUND((270*$N$2),0)</f>
        <v>286</v>
      </c>
      <c r="T857" t="s">
        <v>32</v>
      </c>
    </row>
    <row r="858" spans="1:20" x14ac:dyDescent="0.25">
      <c r="A858" t="s">
        <v>15</v>
      </c>
      <c r="B858" t="s">
        <v>208</v>
      </c>
      <c r="C858">
        <v>1</v>
      </c>
      <c r="D858" t="s">
        <v>31</v>
      </c>
      <c r="E858" s="1">
        <v>2668264</v>
      </c>
      <c r="H858" t="s">
        <v>16</v>
      </c>
      <c r="I858" t="s">
        <v>17</v>
      </c>
      <c r="J858" t="s">
        <v>18</v>
      </c>
      <c r="K858" t="s">
        <v>19</v>
      </c>
      <c r="L858" t="s">
        <v>207</v>
      </c>
      <c r="M858" t="str">
        <f>CONCATENATE(E858,"-D-P-W")</f>
        <v>2668264-D-P-W</v>
      </c>
      <c r="N858" t="str">
        <f>$F$2</f>
        <v>D - 508 x 610</v>
      </c>
      <c r="O858" t="str">
        <f>$C$3</f>
        <v>Photographic Paper</v>
      </c>
      <c r="P858" t="str">
        <f>$D$4</f>
        <v>White</v>
      </c>
      <c r="Q858">
        <f>$F$4</f>
        <v>1313</v>
      </c>
      <c r="R858">
        <f t="shared" ref="R858" si="1587">ROUND((880*$N$2),0)</f>
        <v>933</v>
      </c>
      <c r="S858">
        <f t="shared" ref="S858" si="1588">ROUND((560*$N$2),0)</f>
        <v>594</v>
      </c>
      <c r="T858" t="s">
        <v>32</v>
      </c>
    </row>
    <row r="859" spans="1:20" x14ac:dyDescent="0.25">
      <c r="A859" t="s">
        <v>15</v>
      </c>
      <c r="B859" t="s">
        <v>208</v>
      </c>
      <c r="C859">
        <v>1</v>
      </c>
      <c r="D859" t="s">
        <v>31</v>
      </c>
      <c r="E859" s="1">
        <v>2668264</v>
      </c>
      <c r="H859" t="s">
        <v>16</v>
      </c>
      <c r="I859" t="s">
        <v>17</v>
      </c>
      <c r="J859" t="s">
        <v>18</v>
      </c>
      <c r="K859" t="s">
        <v>19</v>
      </c>
      <c r="L859" t="s">
        <v>207</v>
      </c>
      <c r="M859" t="str">
        <f>CONCATENATE(E859,"-E-P-N")</f>
        <v>2668264-E-P-N</v>
      </c>
      <c r="N859" t="str">
        <f>$G$2</f>
        <v>E - 508 x 762</v>
      </c>
      <c r="O859" t="str">
        <f>$C$3</f>
        <v>Photographic Paper</v>
      </c>
      <c r="P859" t="str">
        <f>$D$3</f>
        <v>None</v>
      </c>
      <c r="Q859">
        <f>$G$3</f>
        <v>825</v>
      </c>
      <c r="R859">
        <f t="shared" ref="R859" si="1589">ROUND((552*$N$2),0)</f>
        <v>585</v>
      </c>
      <c r="S859">
        <f t="shared" ref="S859" si="1590">ROUND((345*$N$2),0)</f>
        <v>366</v>
      </c>
      <c r="T859" t="s">
        <v>32</v>
      </c>
    </row>
    <row r="860" spans="1:20" x14ac:dyDescent="0.25">
      <c r="A860" t="s">
        <v>15</v>
      </c>
      <c r="B860" t="s">
        <v>208</v>
      </c>
      <c r="C860">
        <v>1</v>
      </c>
      <c r="D860" t="s">
        <v>31</v>
      </c>
      <c r="E860" s="1">
        <v>2668264</v>
      </c>
      <c r="H860" t="s">
        <v>16</v>
      </c>
      <c r="I860" t="s">
        <v>17</v>
      </c>
      <c r="J860" t="s">
        <v>18</v>
      </c>
      <c r="K860" t="s">
        <v>19</v>
      </c>
      <c r="L860" t="s">
        <v>207</v>
      </c>
      <c r="M860" t="str">
        <f>CONCATENATE(E860,"-E-C-N")</f>
        <v>2668264-E-C-N</v>
      </c>
      <c r="N860" t="str">
        <f>$G$2</f>
        <v>E - 508 x 762</v>
      </c>
      <c r="O860" t="str">
        <f>$C$15</f>
        <v>Canvas</v>
      </c>
      <c r="P860" t="str">
        <f>$D$15</f>
        <v>None</v>
      </c>
      <c r="Q860">
        <f>$G$15</f>
        <v>1324</v>
      </c>
      <c r="R860">
        <f t="shared" ref="R860" si="1591">ROUND((832*$N$2),0)</f>
        <v>882</v>
      </c>
      <c r="S860">
        <f t="shared" ref="S860" si="1592">ROUND((550*$N$2),0)</f>
        <v>583</v>
      </c>
      <c r="T860" t="s">
        <v>32</v>
      </c>
    </row>
    <row r="861" spans="1:20" x14ac:dyDescent="0.25">
      <c r="A861" t="s">
        <v>15</v>
      </c>
      <c r="B861" t="s">
        <v>208</v>
      </c>
      <c r="C861">
        <v>1</v>
      </c>
      <c r="D861" t="s">
        <v>31</v>
      </c>
      <c r="E861" s="1">
        <v>2668264</v>
      </c>
      <c r="H861" t="s">
        <v>16</v>
      </c>
      <c r="I861" t="s">
        <v>17</v>
      </c>
      <c r="J861" t="s">
        <v>18</v>
      </c>
      <c r="K861" t="s">
        <v>19</v>
      </c>
      <c r="L861" t="s">
        <v>207</v>
      </c>
      <c r="M861" t="str">
        <f>CONCATENATE(E861,"-E-P-W")</f>
        <v>2668264-E-P-W</v>
      </c>
      <c r="N861" t="str">
        <f>$G$2</f>
        <v>E - 508 x 762</v>
      </c>
      <c r="O861" t="str">
        <f>$C$3</f>
        <v>Photographic Paper</v>
      </c>
      <c r="P861" t="str">
        <f>$D$4</f>
        <v>White</v>
      </c>
      <c r="Q861">
        <f>$G$4</f>
        <v>1660</v>
      </c>
      <c r="R861">
        <f t="shared" ref="R861" si="1593">ROUND((1112*$N$2),0)</f>
        <v>1179</v>
      </c>
      <c r="S861">
        <f t="shared" ref="S861" si="1594">ROUND((760*$N$2),0)</f>
        <v>806</v>
      </c>
      <c r="T861" t="s">
        <v>32</v>
      </c>
    </row>
    <row r="862" spans="1:20" x14ac:dyDescent="0.25">
      <c r="A862" t="s">
        <v>15</v>
      </c>
      <c r="B862" t="s">
        <v>208</v>
      </c>
      <c r="C862">
        <v>1</v>
      </c>
      <c r="D862" t="s">
        <v>31</v>
      </c>
      <c r="E862" s="1">
        <v>2668264</v>
      </c>
      <c r="H862" t="s">
        <v>16</v>
      </c>
      <c r="I862" t="s">
        <v>17</v>
      </c>
      <c r="J862" t="s">
        <v>18</v>
      </c>
      <c r="K862" t="s">
        <v>19</v>
      </c>
      <c r="L862" t="s">
        <v>207</v>
      </c>
      <c r="M862" t="str">
        <f>CONCATENATE(E862,"-E-C-W")</f>
        <v>2668264-E-C-W</v>
      </c>
      <c r="N862" t="str">
        <f>$G$2</f>
        <v>E - 508 x 762</v>
      </c>
      <c r="O862" t="str">
        <f>$C$15</f>
        <v>Canvas</v>
      </c>
      <c r="P862" t="str">
        <f>$D$16</f>
        <v xml:space="preserve">White </v>
      </c>
      <c r="Q862">
        <f>$G$16</f>
        <v>1964</v>
      </c>
      <c r="R862" s="2">
        <f t="shared" ref="R862" si="1595">ROUND((1320*$N$2),0)</f>
        <v>1399</v>
      </c>
      <c r="S862">
        <f t="shared" ref="S862" si="1596">ROUND((825*$N$2),0)</f>
        <v>875</v>
      </c>
      <c r="T862" t="s">
        <v>32</v>
      </c>
    </row>
    <row r="863" spans="1:20" x14ac:dyDescent="0.25">
      <c r="A863" t="s">
        <v>15</v>
      </c>
      <c r="B863" t="s">
        <v>208</v>
      </c>
      <c r="C863">
        <v>1</v>
      </c>
      <c r="D863" t="s">
        <v>31</v>
      </c>
      <c r="E863" s="1">
        <v>2668264</v>
      </c>
      <c r="H863" t="s">
        <v>16</v>
      </c>
      <c r="I863" t="s">
        <v>17</v>
      </c>
      <c r="J863" t="s">
        <v>18</v>
      </c>
      <c r="K863" t="s">
        <v>19</v>
      </c>
      <c r="L863" t="s">
        <v>207</v>
      </c>
      <c r="M863" t="str">
        <f>CONCATENATE(E863,"-F-P-N")</f>
        <v>2668264-F-P-N</v>
      </c>
      <c r="N863" t="str">
        <f>$H$2</f>
        <v>F - 762 x 1016</v>
      </c>
      <c r="O863" t="str">
        <f>$C$3</f>
        <v>Photographic Paper</v>
      </c>
      <c r="P863" t="str">
        <f>$D$3</f>
        <v>None</v>
      </c>
      <c r="Q863">
        <f>$H$3</f>
        <v>1410</v>
      </c>
      <c r="R863">
        <f t="shared" ref="R863" si="1597">ROUND((944*$N$2),0)</f>
        <v>1001</v>
      </c>
      <c r="S863">
        <f t="shared" ref="S863" si="1598">ROUND((590*$N$2),0)</f>
        <v>625</v>
      </c>
      <c r="T863" t="s">
        <v>32</v>
      </c>
    </row>
    <row r="864" spans="1:20" x14ac:dyDescent="0.25">
      <c r="A864" t="s">
        <v>15</v>
      </c>
      <c r="B864" t="s">
        <v>208</v>
      </c>
      <c r="C864">
        <v>1</v>
      </c>
      <c r="D864" t="s">
        <v>31</v>
      </c>
      <c r="E864" s="1">
        <v>2668264</v>
      </c>
      <c r="H864" t="s">
        <v>16</v>
      </c>
      <c r="I864" t="s">
        <v>17</v>
      </c>
      <c r="J864" t="s">
        <v>18</v>
      </c>
      <c r="K864" t="s">
        <v>19</v>
      </c>
      <c r="L864" t="s">
        <v>207</v>
      </c>
      <c r="M864" t="str">
        <f>CONCATENATE(E864,"-F-C-N")</f>
        <v>2668264-F-C-N</v>
      </c>
      <c r="N864" t="str">
        <f>$H$2</f>
        <v>F - 762 x 1016</v>
      </c>
      <c r="O864" t="str">
        <f>$C$15</f>
        <v>Canvas</v>
      </c>
      <c r="P864" t="str">
        <f>$D$15</f>
        <v>None</v>
      </c>
      <c r="Q864">
        <f>$H$15</f>
        <v>1865.6000000000001</v>
      </c>
      <c r="R864">
        <f t="shared" ref="R864" si="1599">ROUND((1200*$N$2),0)</f>
        <v>1272</v>
      </c>
      <c r="S864">
        <f t="shared" ref="S864" si="1600">ROUND((800*$N$2),0)</f>
        <v>848</v>
      </c>
      <c r="T864" t="s">
        <v>32</v>
      </c>
    </row>
    <row r="865" spans="1:20" x14ac:dyDescent="0.25">
      <c r="A865" t="s">
        <v>15</v>
      </c>
      <c r="B865" t="s">
        <v>208</v>
      </c>
      <c r="C865">
        <v>1</v>
      </c>
      <c r="D865" t="s">
        <v>31</v>
      </c>
      <c r="E865" s="1">
        <v>2668264</v>
      </c>
      <c r="H865" t="s">
        <v>16</v>
      </c>
      <c r="I865" t="s">
        <v>17</v>
      </c>
      <c r="J865" t="s">
        <v>18</v>
      </c>
      <c r="K865" t="s">
        <v>19</v>
      </c>
      <c r="L865" t="s">
        <v>207</v>
      </c>
      <c r="M865" t="str">
        <f>CONCATENATE(E865,"-F-P-W")</f>
        <v>2668264-F-P-W</v>
      </c>
      <c r="N865" t="str">
        <f>$H$2</f>
        <v>F - 762 x 1016</v>
      </c>
      <c r="O865" t="str">
        <f>$C$3</f>
        <v>Photographic Paper</v>
      </c>
      <c r="P865" t="str">
        <f>$D$4</f>
        <v>White</v>
      </c>
      <c r="Q865">
        <f>$H$4</f>
        <v>2387</v>
      </c>
      <c r="R865">
        <f t="shared" ref="R865" si="1601">ROUND((1510*$N$2),0)</f>
        <v>1601</v>
      </c>
      <c r="S865">
        <f t="shared" ref="S865" si="1602">ROUND((1150*$N$2),0)</f>
        <v>1219</v>
      </c>
      <c r="T865" t="s">
        <v>32</v>
      </c>
    </row>
    <row r="866" spans="1:20" x14ac:dyDescent="0.25">
      <c r="A866" t="s">
        <v>15</v>
      </c>
      <c r="B866" t="s">
        <v>208</v>
      </c>
      <c r="C866">
        <v>1</v>
      </c>
      <c r="D866" t="s">
        <v>31</v>
      </c>
      <c r="E866" s="1">
        <v>2668264</v>
      </c>
      <c r="H866" t="s">
        <v>16</v>
      </c>
      <c r="I866" t="s">
        <v>17</v>
      </c>
      <c r="J866" t="s">
        <v>18</v>
      </c>
      <c r="K866" t="s">
        <v>19</v>
      </c>
      <c r="L866" t="s">
        <v>207</v>
      </c>
      <c r="M866" t="str">
        <f>CONCATENATE(E866,"-F-C-W")</f>
        <v>2668264-F-C-W</v>
      </c>
      <c r="N866" t="str">
        <f>$H$2</f>
        <v>F - 762 x 1016</v>
      </c>
      <c r="O866" t="str">
        <f>$C$15</f>
        <v>Canvas</v>
      </c>
      <c r="P866" t="str">
        <f>$D$16</f>
        <v xml:space="preserve">White </v>
      </c>
      <c r="Q866">
        <f>$H$16</f>
        <v>2565.2000000000003</v>
      </c>
      <c r="R866">
        <f t="shared" ref="R866" si="1603">ROUND((1760*$N$2),0)</f>
        <v>1866</v>
      </c>
      <c r="S866">
        <f t="shared" ref="S866" si="1604">ROUND((1100*$N$2),0)</f>
        <v>1166</v>
      </c>
      <c r="T866" t="s">
        <v>32</v>
      </c>
    </row>
    <row r="867" spans="1:20" x14ac:dyDescent="0.25">
      <c r="A867" t="s">
        <v>15</v>
      </c>
      <c r="B867" t="s">
        <v>208</v>
      </c>
      <c r="C867">
        <v>1</v>
      </c>
      <c r="D867" t="s">
        <v>31</v>
      </c>
      <c r="E867" s="1">
        <v>2668264</v>
      </c>
      <c r="H867" t="s">
        <v>16</v>
      </c>
      <c r="I867" t="s">
        <v>17</v>
      </c>
      <c r="J867" t="s">
        <v>18</v>
      </c>
      <c r="K867" t="s">
        <v>19</v>
      </c>
      <c r="L867" t="s">
        <v>207</v>
      </c>
      <c r="M867" t="str">
        <f>CONCATENATE(E867,"-G-P-N")</f>
        <v>2668264-G-P-N</v>
      </c>
      <c r="N867" t="str">
        <f>$I$2</f>
        <v>G - 1016 x 1525</v>
      </c>
      <c r="O867" t="str">
        <f>$C$3</f>
        <v>Photographic Paper</v>
      </c>
      <c r="P867" t="str">
        <f>$D$3</f>
        <v>None</v>
      </c>
      <c r="Q867">
        <f>$I$3</f>
        <v>1763</v>
      </c>
      <c r="R867">
        <f t="shared" ref="R867" si="1605">ROUND((1180*$N$2),0)</f>
        <v>1251</v>
      </c>
      <c r="S867">
        <f t="shared" ref="S867" si="1606">ROUND((735*$N$2),0)</f>
        <v>779</v>
      </c>
      <c r="T867" t="s">
        <v>32</v>
      </c>
    </row>
    <row r="868" spans="1:20" x14ac:dyDescent="0.25">
      <c r="A868" t="s">
        <v>15</v>
      </c>
      <c r="B868" t="s">
        <v>208</v>
      </c>
      <c r="C868">
        <v>1</v>
      </c>
      <c r="D868" t="s">
        <v>31</v>
      </c>
      <c r="E868" s="1">
        <v>2668264</v>
      </c>
      <c r="H868" t="s">
        <v>16</v>
      </c>
      <c r="I868" t="s">
        <v>17</v>
      </c>
      <c r="J868" t="s">
        <v>18</v>
      </c>
      <c r="K868" t="s">
        <v>19</v>
      </c>
      <c r="L868" t="s">
        <v>207</v>
      </c>
      <c r="M868" t="str">
        <f>CONCATENATE(E868,"-G-C-N")</f>
        <v>2668264-G-C-N</v>
      </c>
      <c r="N868" t="str">
        <f>$I$2</f>
        <v>G - 1016 x 1525</v>
      </c>
      <c r="O868" t="str">
        <f>$C$15</f>
        <v>Canvas</v>
      </c>
      <c r="P868" t="str">
        <f>$D$15</f>
        <v>None</v>
      </c>
      <c r="Q868">
        <f>$I$15</f>
        <v>1982.2</v>
      </c>
      <c r="R868">
        <f t="shared" ref="R868" si="1607">ROUND((1275*$N$2),0)</f>
        <v>1352</v>
      </c>
      <c r="S868">
        <f t="shared" ref="S868" si="1608">ROUND((850*$N$2),0)</f>
        <v>901</v>
      </c>
      <c r="T868" t="s">
        <v>32</v>
      </c>
    </row>
    <row r="869" spans="1:20" x14ac:dyDescent="0.25">
      <c r="A869" t="s">
        <v>15</v>
      </c>
      <c r="B869" t="s">
        <v>208</v>
      </c>
      <c r="C869">
        <v>1</v>
      </c>
      <c r="D869" t="s">
        <v>31</v>
      </c>
      <c r="E869" s="1">
        <v>2668264</v>
      </c>
      <c r="H869" t="s">
        <v>16</v>
      </c>
      <c r="I869" t="s">
        <v>17</v>
      </c>
      <c r="J869" t="s">
        <v>18</v>
      </c>
      <c r="K869" t="s">
        <v>19</v>
      </c>
      <c r="L869" t="s">
        <v>207</v>
      </c>
      <c r="M869" t="str">
        <f>CONCATENATE(E869,"-G-P-W")</f>
        <v>2668264-G-P-W</v>
      </c>
      <c r="N869" t="str">
        <f>$I$2</f>
        <v>G - 1016 x 1525</v>
      </c>
      <c r="O869" t="str">
        <f>$C$3</f>
        <v>Photographic Paper</v>
      </c>
      <c r="P869" t="str">
        <f>$D$4</f>
        <v>White</v>
      </c>
      <c r="Q869">
        <f>$I$4</f>
        <v>3200</v>
      </c>
      <c r="R869">
        <f t="shared" ref="R869:R870" si="1609">ROUND((2000*$N$2),0)</f>
        <v>2120</v>
      </c>
      <c r="S869">
        <f t="shared" ref="S869" si="1610">ROUND((1535*$N$2),0)</f>
        <v>1627</v>
      </c>
      <c r="T869" t="s">
        <v>32</v>
      </c>
    </row>
    <row r="870" spans="1:20" x14ac:dyDescent="0.25">
      <c r="A870" t="s">
        <v>15</v>
      </c>
      <c r="B870" t="s">
        <v>208</v>
      </c>
      <c r="C870">
        <v>1</v>
      </c>
      <c r="D870" t="s">
        <v>31</v>
      </c>
      <c r="E870" s="1">
        <v>2668264</v>
      </c>
      <c r="H870" t="s">
        <v>16</v>
      </c>
      <c r="I870" t="s">
        <v>17</v>
      </c>
      <c r="J870" t="s">
        <v>18</v>
      </c>
      <c r="K870" t="s">
        <v>19</v>
      </c>
      <c r="L870" t="s">
        <v>207</v>
      </c>
      <c r="M870" t="str">
        <f>CONCATENATE(E870,"-G-C-W")</f>
        <v>2668264-G-C-W</v>
      </c>
      <c r="N870" t="str">
        <f>$I$2</f>
        <v>G - 1016 x 1525</v>
      </c>
      <c r="O870" t="str">
        <f>$C$15</f>
        <v>Canvas</v>
      </c>
      <c r="P870" t="str">
        <f>$D$16</f>
        <v xml:space="preserve">White </v>
      </c>
      <c r="Q870">
        <f>$I$16</f>
        <v>2915</v>
      </c>
      <c r="R870">
        <f t="shared" si="1609"/>
        <v>2120</v>
      </c>
      <c r="S870">
        <f t="shared" ref="S870" si="1611">ROUND((1250*$N$2),0)</f>
        <v>1325</v>
      </c>
      <c r="T870" t="s">
        <v>32</v>
      </c>
    </row>
    <row r="871" spans="1:20" x14ac:dyDescent="0.25">
      <c r="A871" t="s">
        <v>15</v>
      </c>
      <c r="B871" t="s">
        <v>208</v>
      </c>
      <c r="C871">
        <v>1</v>
      </c>
      <c r="D871" t="s">
        <v>145</v>
      </c>
      <c r="E871" s="1" t="s">
        <v>146</v>
      </c>
      <c r="H871" t="s">
        <v>16</v>
      </c>
      <c r="I871" t="s">
        <v>17</v>
      </c>
      <c r="J871" t="s">
        <v>18</v>
      </c>
      <c r="K871" t="s">
        <v>19</v>
      </c>
      <c r="L871" t="s">
        <v>207</v>
      </c>
      <c r="M871" t="str">
        <f>CONCATENATE(E871,"-C-P-N")</f>
        <v>53352654_8-C-P-N</v>
      </c>
      <c r="N871" t="str">
        <f>$E$2</f>
        <v>C - 406 x 508</v>
      </c>
      <c r="O871" t="str">
        <f>$C$3</f>
        <v>Photographic Paper</v>
      </c>
      <c r="P871" t="str">
        <f>$D$3</f>
        <v>None</v>
      </c>
      <c r="Q871">
        <f>$E$3</f>
        <v>553</v>
      </c>
      <c r="R871">
        <f t="shared" ref="R871" si="1612">ROUND((360*$N$2),0)</f>
        <v>382</v>
      </c>
      <c r="S871">
        <f t="shared" ref="S871" si="1613">ROUND((230*$N$2),0)</f>
        <v>244</v>
      </c>
      <c r="T871" t="s">
        <v>32</v>
      </c>
    </row>
    <row r="872" spans="1:20" x14ac:dyDescent="0.25">
      <c r="A872" t="s">
        <v>15</v>
      </c>
      <c r="B872" t="s">
        <v>208</v>
      </c>
      <c r="C872">
        <v>1</v>
      </c>
      <c r="D872" t="s">
        <v>145</v>
      </c>
      <c r="E872" s="1" t="s">
        <v>146</v>
      </c>
      <c r="H872" t="s">
        <v>16</v>
      </c>
      <c r="I872" t="s">
        <v>17</v>
      </c>
      <c r="J872" t="s">
        <v>18</v>
      </c>
      <c r="K872" t="s">
        <v>19</v>
      </c>
      <c r="L872" t="s">
        <v>207</v>
      </c>
      <c r="M872" t="str">
        <f>CONCATENATE(E872,"-C-P-W")</f>
        <v>53352654_8-C-P-W</v>
      </c>
      <c r="N872" t="str">
        <f>$E$2</f>
        <v>C - 406 x 508</v>
      </c>
      <c r="O872" t="str">
        <f>$C$3</f>
        <v>Photographic Paper</v>
      </c>
      <c r="P872" t="str">
        <f>$D$4</f>
        <v>White</v>
      </c>
      <c r="Q872">
        <f>$E$4</f>
        <v>1052</v>
      </c>
      <c r="R872">
        <f t="shared" ref="R872" si="1614">ROUND((704*$N$2),0)</f>
        <v>746</v>
      </c>
      <c r="S872">
        <f t="shared" ref="S872" si="1615">ROUND((440*$N$2),0)</f>
        <v>466</v>
      </c>
      <c r="T872" t="s">
        <v>32</v>
      </c>
    </row>
    <row r="873" spans="1:20" x14ac:dyDescent="0.25">
      <c r="A873" t="s">
        <v>15</v>
      </c>
      <c r="B873" t="s">
        <v>208</v>
      </c>
      <c r="C873">
        <v>1</v>
      </c>
      <c r="D873" t="s">
        <v>145</v>
      </c>
      <c r="E873" s="1" t="s">
        <v>146</v>
      </c>
      <c r="H873" t="s">
        <v>16</v>
      </c>
      <c r="I873" t="s">
        <v>17</v>
      </c>
      <c r="J873" t="s">
        <v>18</v>
      </c>
      <c r="K873" t="s">
        <v>19</v>
      </c>
      <c r="L873" t="s">
        <v>207</v>
      </c>
      <c r="M873" t="str">
        <f>CONCATENATE(E873,"-D-P-N")</f>
        <v>53352654_8-D-P-N</v>
      </c>
      <c r="N873" t="str">
        <f>$F$2</f>
        <v>D - 508 x 610</v>
      </c>
      <c r="O873" t="str">
        <f>$C$3</f>
        <v>Photographic Paper</v>
      </c>
      <c r="P873" t="str">
        <f>$D$3</f>
        <v>None</v>
      </c>
      <c r="Q873">
        <f>$F$3</f>
        <v>646</v>
      </c>
      <c r="R873">
        <f t="shared" ref="R873" si="1616">ROUND((432*$N$2),0)</f>
        <v>458</v>
      </c>
      <c r="S873">
        <f t="shared" ref="S873" si="1617">ROUND((270*$N$2),0)</f>
        <v>286</v>
      </c>
      <c r="T873" t="s">
        <v>32</v>
      </c>
    </row>
    <row r="874" spans="1:20" x14ac:dyDescent="0.25">
      <c r="A874" t="s">
        <v>15</v>
      </c>
      <c r="B874" t="s">
        <v>208</v>
      </c>
      <c r="C874">
        <v>1</v>
      </c>
      <c r="D874" t="s">
        <v>145</v>
      </c>
      <c r="E874" s="1" t="s">
        <v>146</v>
      </c>
      <c r="H874" t="s">
        <v>16</v>
      </c>
      <c r="I874" t="s">
        <v>17</v>
      </c>
      <c r="J874" t="s">
        <v>18</v>
      </c>
      <c r="K874" t="s">
        <v>19</v>
      </c>
      <c r="L874" t="s">
        <v>207</v>
      </c>
      <c r="M874" t="str">
        <f>CONCATENATE(E874,"-D-P-W")</f>
        <v>53352654_8-D-P-W</v>
      </c>
      <c r="N874" t="str">
        <f>$F$2</f>
        <v>D - 508 x 610</v>
      </c>
      <c r="O874" t="str">
        <f>$C$3</f>
        <v>Photographic Paper</v>
      </c>
      <c r="P874" t="str">
        <f>$D$4</f>
        <v>White</v>
      </c>
      <c r="Q874">
        <f>$F$4</f>
        <v>1313</v>
      </c>
      <c r="R874">
        <f t="shared" ref="R874" si="1618">ROUND((880*$N$2),0)</f>
        <v>933</v>
      </c>
      <c r="S874">
        <f t="shared" ref="S874" si="1619">ROUND((560*$N$2),0)</f>
        <v>594</v>
      </c>
      <c r="T874" t="s">
        <v>32</v>
      </c>
    </row>
    <row r="875" spans="1:20" x14ac:dyDescent="0.25">
      <c r="A875" t="s">
        <v>15</v>
      </c>
      <c r="B875" t="s">
        <v>208</v>
      </c>
      <c r="C875">
        <v>1</v>
      </c>
      <c r="D875" t="s">
        <v>145</v>
      </c>
      <c r="E875" s="1" t="s">
        <v>146</v>
      </c>
      <c r="H875" t="s">
        <v>16</v>
      </c>
      <c r="I875" t="s">
        <v>17</v>
      </c>
      <c r="J875" t="s">
        <v>18</v>
      </c>
      <c r="K875" t="s">
        <v>19</v>
      </c>
      <c r="L875" t="s">
        <v>207</v>
      </c>
      <c r="M875" t="str">
        <f>CONCATENATE(E875,"-E-P-N")</f>
        <v>53352654_8-E-P-N</v>
      </c>
      <c r="N875" t="str">
        <f>$G$2</f>
        <v>E - 508 x 762</v>
      </c>
      <c r="O875" t="str">
        <f>$C$3</f>
        <v>Photographic Paper</v>
      </c>
      <c r="P875" t="str">
        <f>$D$3</f>
        <v>None</v>
      </c>
      <c r="Q875">
        <f>$G$3</f>
        <v>825</v>
      </c>
      <c r="R875">
        <f t="shared" ref="R875" si="1620">ROUND((552*$N$2),0)</f>
        <v>585</v>
      </c>
      <c r="S875">
        <f t="shared" ref="S875" si="1621">ROUND((345*$N$2),0)</f>
        <v>366</v>
      </c>
      <c r="T875" t="s">
        <v>32</v>
      </c>
    </row>
    <row r="876" spans="1:20" x14ac:dyDescent="0.25">
      <c r="A876" t="s">
        <v>15</v>
      </c>
      <c r="B876" t="s">
        <v>208</v>
      </c>
      <c r="C876">
        <v>1</v>
      </c>
      <c r="D876" t="s">
        <v>145</v>
      </c>
      <c r="E876" s="1" t="s">
        <v>146</v>
      </c>
      <c r="H876" t="s">
        <v>16</v>
      </c>
      <c r="I876" t="s">
        <v>17</v>
      </c>
      <c r="J876" t="s">
        <v>18</v>
      </c>
      <c r="K876" t="s">
        <v>19</v>
      </c>
      <c r="L876" t="s">
        <v>207</v>
      </c>
      <c r="M876" t="str">
        <f>CONCATENATE(E876,"-E-C-N")</f>
        <v>53352654_8-E-C-N</v>
      </c>
      <c r="N876" t="str">
        <f>$G$2</f>
        <v>E - 508 x 762</v>
      </c>
      <c r="O876" t="str">
        <f>$C$15</f>
        <v>Canvas</v>
      </c>
      <c r="P876" t="str">
        <f>$D$15</f>
        <v>None</v>
      </c>
      <c r="Q876">
        <f>$G$15</f>
        <v>1324</v>
      </c>
      <c r="R876">
        <f t="shared" ref="R876" si="1622">ROUND((832*$N$2),0)</f>
        <v>882</v>
      </c>
      <c r="S876">
        <f t="shared" ref="S876" si="1623">ROUND((550*$N$2),0)</f>
        <v>583</v>
      </c>
      <c r="T876" t="s">
        <v>32</v>
      </c>
    </row>
    <row r="877" spans="1:20" x14ac:dyDescent="0.25">
      <c r="A877" t="s">
        <v>15</v>
      </c>
      <c r="B877" t="s">
        <v>208</v>
      </c>
      <c r="C877">
        <v>1</v>
      </c>
      <c r="D877" t="s">
        <v>145</v>
      </c>
      <c r="E877" s="1" t="s">
        <v>146</v>
      </c>
      <c r="H877" t="s">
        <v>16</v>
      </c>
      <c r="I877" t="s">
        <v>17</v>
      </c>
      <c r="J877" t="s">
        <v>18</v>
      </c>
      <c r="K877" t="s">
        <v>19</v>
      </c>
      <c r="L877" t="s">
        <v>207</v>
      </c>
      <c r="M877" t="str">
        <f>CONCATENATE(E877,"-E-P-W")</f>
        <v>53352654_8-E-P-W</v>
      </c>
      <c r="N877" t="str">
        <f>$G$2</f>
        <v>E - 508 x 762</v>
      </c>
      <c r="O877" t="str">
        <f>$C$3</f>
        <v>Photographic Paper</v>
      </c>
      <c r="P877" t="str">
        <f>$D$4</f>
        <v>White</v>
      </c>
      <c r="Q877">
        <f>$G$4</f>
        <v>1660</v>
      </c>
      <c r="R877">
        <f t="shared" ref="R877" si="1624">ROUND((1112*$N$2),0)</f>
        <v>1179</v>
      </c>
      <c r="S877">
        <f t="shared" ref="S877" si="1625">ROUND((760*$N$2),0)</f>
        <v>806</v>
      </c>
      <c r="T877" t="s">
        <v>32</v>
      </c>
    </row>
    <row r="878" spans="1:20" x14ac:dyDescent="0.25">
      <c r="A878" t="s">
        <v>15</v>
      </c>
      <c r="B878" t="s">
        <v>208</v>
      </c>
      <c r="C878">
        <v>1</v>
      </c>
      <c r="D878" t="s">
        <v>145</v>
      </c>
      <c r="E878" s="1" t="s">
        <v>146</v>
      </c>
      <c r="H878" t="s">
        <v>16</v>
      </c>
      <c r="I878" t="s">
        <v>17</v>
      </c>
      <c r="J878" t="s">
        <v>18</v>
      </c>
      <c r="K878" t="s">
        <v>19</v>
      </c>
      <c r="L878" t="s">
        <v>207</v>
      </c>
      <c r="M878" t="str">
        <f>CONCATENATE(E878,"-E-C-W")</f>
        <v>53352654_8-E-C-W</v>
      </c>
      <c r="N878" t="str">
        <f>$G$2</f>
        <v>E - 508 x 762</v>
      </c>
      <c r="O878" t="str">
        <f>$C$15</f>
        <v>Canvas</v>
      </c>
      <c r="P878" t="str">
        <f>$D$16</f>
        <v xml:space="preserve">White </v>
      </c>
      <c r="Q878">
        <f>$G$16</f>
        <v>1964</v>
      </c>
      <c r="R878" s="2">
        <f t="shared" ref="R878" si="1626">ROUND((1320*$N$2),0)</f>
        <v>1399</v>
      </c>
      <c r="S878">
        <f t="shared" ref="S878" si="1627">ROUND((825*$N$2),0)</f>
        <v>875</v>
      </c>
      <c r="T878" t="s">
        <v>32</v>
      </c>
    </row>
    <row r="879" spans="1:20" x14ac:dyDescent="0.25">
      <c r="A879" t="s">
        <v>15</v>
      </c>
      <c r="B879" t="s">
        <v>208</v>
      </c>
      <c r="C879">
        <v>1</v>
      </c>
      <c r="D879" t="s">
        <v>145</v>
      </c>
      <c r="E879" s="1" t="s">
        <v>146</v>
      </c>
      <c r="H879" t="s">
        <v>16</v>
      </c>
      <c r="I879" t="s">
        <v>17</v>
      </c>
      <c r="J879" t="s">
        <v>18</v>
      </c>
      <c r="K879" t="s">
        <v>19</v>
      </c>
      <c r="L879" t="s">
        <v>207</v>
      </c>
      <c r="M879" t="str">
        <f>CONCATENATE(E879,"-F-P-N")</f>
        <v>53352654_8-F-P-N</v>
      </c>
      <c r="N879" t="str">
        <f>$H$2</f>
        <v>F - 762 x 1016</v>
      </c>
      <c r="O879" t="str">
        <f>$C$3</f>
        <v>Photographic Paper</v>
      </c>
      <c r="P879" t="str">
        <f>$D$3</f>
        <v>None</v>
      </c>
      <c r="Q879">
        <f>$H$3</f>
        <v>1410</v>
      </c>
      <c r="R879">
        <f t="shared" ref="R879" si="1628">ROUND((944*$N$2),0)</f>
        <v>1001</v>
      </c>
      <c r="S879">
        <f t="shared" ref="S879" si="1629">ROUND((590*$N$2),0)</f>
        <v>625</v>
      </c>
      <c r="T879" t="s">
        <v>32</v>
      </c>
    </row>
    <row r="880" spans="1:20" x14ac:dyDescent="0.25">
      <c r="A880" t="s">
        <v>15</v>
      </c>
      <c r="B880" t="s">
        <v>208</v>
      </c>
      <c r="C880">
        <v>1</v>
      </c>
      <c r="D880" t="s">
        <v>145</v>
      </c>
      <c r="E880" s="1" t="s">
        <v>146</v>
      </c>
      <c r="H880" t="s">
        <v>16</v>
      </c>
      <c r="I880" t="s">
        <v>17</v>
      </c>
      <c r="J880" t="s">
        <v>18</v>
      </c>
      <c r="K880" t="s">
        <v>19</v>
      </c>
      <c r="L880" t="s">
        <v>207</v>
      </c>
      <c r="M880" t="str">
        <f>CONCATENATE(E880,"-F-C-N")</f>
        <v>53352654_8-F-C-N</v>
      </c>
      <c r="N880" t="str">
        <f>$H$2</f>
        <v>F - 762 x 1016</v>
      </c>
      <c r="O880" t="str">
        <f>$C$15</f>
        <v>Canvas</v>
      </c>
      <c r="P880" t="str">
        <f>$D$15</f>
        <v>None</v>
      </c>
      <c r="Q880">
        <f>$H$15</f>
        <v>1865.6000000000001</v>
      </c>
      <c r="R880">
        <f t="shared" ref="R880" si="1630">ROUND((1200*$N$2),0)</f>
        <v>1272</v>
      </c>
      <c r="S880">
        <f t="shared" ref="S880" si="1631">ROUND((800*$N$2),0)</f>
        <v>848</v>
      </c>
      <c r="T880" t="s">
        <v>32</v>
      </c>
    </row>
    <row r="881" spans="1:20" x14ac:dyDescent="0.25">
      <c r="A881" t="s">
        <v>15</v>
      </c>
      <c r="B881" t="s">
        <v>208</v>
      </c>
      <c r="C881">
        <v>1</v>
      </c>
      <c r="D881" t="s">
        <v>145</v>
      </c>
      <c r="E881" s="1" t="s">
        <v>146</v>
      </c>
      <c r="H881" t="s">
        <v>16</v>
      </c>
      <c r="I881" t="s">
        <v>17</v>
      </c>
      <c r="J881" t="s">
        <v>18</v>
      </c>
      <c r="K881" t="s">
        <v>19</v>
      </c>
      <c r="L881" t="s">
        <v>207</v>
      </c>
      <c r="M881" t="str">
        <f>CONCATENATE(E881,"-F-P-W")</f>
        <v>53352654_8-F-P-W</v>
      </c>
      <c r="N881" t="str">
        <f>$H$2</f>
        <v>F - 762 x 1016</v>
      </c>
      <c r="O881" t="str">
        <f>$C$3</f>
        <v>Photographic Paper</v>
      </c>
      <c r="P881" t="str">
        <f>$D$4</f>
        <v>White</v>
      </c>
      <c r="Q881">
        <f>$H$4</f>
        <v>2387</v>
      </c>
      <c r="R881">
        <f t="shared" ref="R881" si="1632">ROUND((1510*$N$2),0)</f>
        <v>1601</v>
      </c>
      <c r="S881">
        <f t="shared" ref="S881" si="1633">ROUND((1150*$N$2),0)</f>
        <v>1219</v>
      </c>
      <c r="T881" t="s">
        <v>32</v>
      </c>
    </row>
    <row r="882" spans="1:20" x14ac:dyDescent="0.25">
      <c r="A882" t="s">
        <v>15</v>
      </c>
      <c r="B882" t="s">
        <v>208</v>
      </c>
      <c r="C882">
        <v>1</v>
      </c>
      <c r="D882" t="s">
        <v>145</v>
      </c>
      <c r="E882" s="1" t="s">
        <v>146</v>
      </c>
      <c r="H882" t="s">
        <v>16</v>
      </c>
      <c r="I882" t="s">
        <v>17</v>
      </c>
      <c r="J882" t="s">
        <v>18</v>
      </c>
      <c r="K882" t="s">
        <v>19</v>
      </c>
      <c r="L882" t="s">
        <v>207</v>
      </c>
      <c r="M882" t="str">
        <f>CONCATENATE(E882,"-F-C-W")</f>
        <v>53352654_8-F-C-W</v>
      </c>
      <c r="N882" t="str">
        <f>$H$2</f>
        <v>F - 762 x 1016</v>
      </c>
      <c r="O882" t="str">
        <f>$C$15</f>
        <v>Canvas</v>
      </c>
      <c r="P882" t="str">
        <f>$D$16</f>
        <v xml:space="preserve">White </v>
      </c>
      <c r="Q882">
        <f>$H$16</f>
        <v>2565.2000000000003</v>
      </c>
      <c r="R882">
        <f t="shared" ref="R882" si="1634">ROUND((1760*$N$2),0)</f>
        <v>1866</v>
      </c>
      <c r="S882">
        <f t="shared" ref="S882" si="1635">ROUND((1100*$N$2),0)</f>
        <v>1166</v>
      </c>
      <c r="T882" t="s">
        <v>32</v>
      </c>
    </row>
    <row r="883" spans="1:20" x14ac:dyDescent="0.25">
      <c r="A883" t="s">
        <v>15</v>
      </c>
      <c r="B883" t="s">
        <v>208</v>
      </c>
      <c r="C883">
        <v>1</v>
      </c>
      <c r="D883" t="s">
        <v>145</v>
      </c>
      <c r="E883" s="1" t="s">
        <v>146</v>
      </c>
      <c r="H883" t="s">
        <v>16</v>
      </c>
      <c r="I883" t="s">
        <v>17</v>
      </c>
      <c r="J883" t="s">
        <v>18</v>
      </c>
      <c r="K883" t="s">
        <v>19</v>
      </c>
      <c r="L883" t="s">
        <v>207</v>
      </c>
      <c r="M883" t="str">
        <f>CONCATENATE(E883,"-G-P-N")</f>
        <v>53352654_8-G-P-N</v>
      </c>
      <c r="N883" t="str">
        <f>$I$2</f>
        <v>G - 1016 x 1525</v>
      </c>
      <c r="O883" t="str">
        <f>$C$3</f>
        <v>Photographic Paper</v>
      </c>
      <c r="P883" t="str">
        <f>$D$3</f>
        <v>None</v>
      </c>
      <c r="Q883">
        <f>$I$3</f>
        <v>1763</v>
      </c>
      <c r="R883">
        <f t="shared" ref="R883" si="1636">ROUND((1180*$N$2),0)</f>
        <v>1251</v>
      </c>
      <c r="S883">
        <f t="shared" ref="S883" si="1637">ROUND((735*$N$2),0)</f>
        <v>779</v>
      </c>
      <c r="T883" t="s">
        <v>32</v>
      </c>
    </row>
    <row r="884" spans="1:20" x14ac:dyDescent="0.25">
      <c r="A884" t="s">
        <v>15</v>
      </c>
      <c r="B884" t="s">
        <v>208</v>
      </c>
      <c r="C884">
        <v>1</v>
      </c>
      <c r="D884" t="s">
        <v>145</v>
      </c>
      <c r="E884" s="1" t="s">
        <v>146</v>
      </c>
      <c r="H884" t="s">
        <v>16</v>
      </c>
      <c r="I884" t="s">
        <v>17</v>
      </c>
      <c r="J884" t="s">
        <v>18</v>
      </c>
      <c r="K884" t="s">
        <v>19</v>
      </c>
      <c r="L884" t="s">
        <v>207</v>
      </c>
      <c r="M884" t="str">
        <f>CONCATENATE(E884,"-G-C-N")</f>
        <v>53352654_8-G-C-N</v>
      </c>
      <c r="N884" t="str">
        <f>$I$2</f>
        <v>G - 1016 x 1525</v>
      </c>
      <c r="O884" t="str">
        <f>$C$15</f>
        <v>Canvas</v>
      </c>
      <c r="P884" t="str">
        <f>$D$15</f>
        <v>None</v>
      </c>
      <c r="Q884">
        <f>$I$15</f>
        <v>1982.2</v>
      </c>
      <c r="R884">
        <f t="shared" ref="R884" si="1638">ROUND((1275*$N$2),0)</f>
        <v>1352</v>
      </c>
      <c r="S884">
        <f t="shared" ref="S884" si="1639">ROUND((850*$N$2),0)</f>
        <v>901</v>
      </c>
      <c r="T884" t="s">
        <v>32</v>
      </c>
    </row>
    <row r="885" spans="1:20" x14ac:dyDescent="0.25">
      <c r="A885" t="s">
        <v>15</v>
      </c>
      <c r="B885" t="s">
        <v>208</v>
      </c>
      <c r="C885">
        <v>1</v>
      </c>
      <c r="D885" t="s">
        <v>145</v>
      </c>
      <c r="E885" s="1" t="s">
        <v>146</v>
      </c>
      <c r="H885" t="s">
        <v>16</v>
      </c>
      <c r="I885" t="s">
        <v>17</v>
      </c>
      <c r="J885" t="s">
        <v>18</v>
      </c>
      <c r="K885" t="s">
        <v>19</v>
      </c>
      <c r="L885" t="s">
        <v>207</v>
      </c>
      <c r="M885" t="str">
        <f>CONCATENATE(E885,"-G-P-W")</f>
        <v>53352654_8-G-P-W</v>
      </c>
      <c r="N885" t="str">
        <f>$I$2</f>
        <v>G - 1016 x 1525</v>
      </c>
      <c r="O885" t="str">
        <f>$C$3</f>
        <v>Photographic Paper</v>
      </c>
      <c r="P885" t="str">
        <f>$D$4</f>
        <v>White</v>
      </c>
      <c r="Q885">
        <f>$I$4</f>
        <v>3200</v>
      </c>
      <c r="R885">
        <f t="shared" ref="R885:R886" si="1640">ROUND((2000*$N$2),0)</f>
        <v>2120</v>
      </c>
      <c r="S885">
        <f t="shared" ref="S885" si="1641">ROUND((1535*$N$2),0)</f>
        <v>1627</v>
      </c>
      <c r="T885" t="s">
        <v>32</v>
      </c>
    </row>
    <row r="886" spans="1:20" x14ac:dyDescent="0.25">
      <c r="A886" t="s">
        <v>15</v>
      </c>
      <c r="B886" t="s">
        <v>208</v>
      </c>
      <c r="C886">
        <v>1</v>
      </c>
      <c r="D886" t="s">
        <v>145</v>
      </c>
      <c r="E886" s="1" t="s">
        <v>146</v>
      </c>
      <c r="H886" t="s">
        <v>16</v>
      </c>
      <c r="I886" t="s">
        <v>17</v>
      </c>
      <c r="J886" t="s">
        <v>18</v>
      </c>
      <c r="K886" t="s">
        <v>19</v>
      </c>
      <c r="L886" t="s">
        <v>207</v>
      </c>
      <c r="M886" t="str">
        <f>CONCATENATE(E886,"-G-C-W")</f>
        <v>53352654_8-G-C-W</v>
      </c>
      <c r="N886" t="str">
        <f>$I$2</f>
        <v>G - 1016 x 1525</v>
      </c>
      <c r="O886" t="str">
        <f>$C$15</f>
        <v>Canvas</v>
      </c>
      <c r="P886" t="str">
        <f>$D$16</f>
        <v xml:space="preserve">White </v>
      </c>
      <c r="Q886">
        <f>$I$16</f>
        <v>2915</v>
      </c>
      <c r="R886">
        <f t="shared" si="1640"/>
        <v>2120</v>
      </c>
      <c r="S886">
        <f t="shared" ref="S886" si="1642">ROUND((1250*$N$2),0)</f>
        <v>1325</v>
      </c>
      <c r="T886" t="s">
        <v>32</v>
      </c>
    </row>
    <row r="887" spans="1:20" x14ac:dyDescent="0.25">
      <c r="A887" t="s">
        <v>15</v>
      </c>
      <c r="B887" t="s">
        <v>208</v>
      </c>
      <c r="C887">
        <v>1</v>
      </c>
      <c r="D887" t="s">
        <v>147</v>
      </c>
      <c r="E887" s="1">
        <v>88004728</v>
      </c>
      <c r="H887" t="s">
        <v>16</v>
      </c>
      <c r="I887" t="s">
        <v>17</v>
      </c>
      <c r="J887" t="s">
        <v>18</v>
      </c>
      <c r="K887" t="s">
        <v>19</v>
      </c>
      <c r="L887" t="s">
        <v>207</v>
      </c>
      <c r="M887" t="str">
        <f>CONCATENATE(E887,"-C-P-N")</f>
        <v>88004728-C-P-N</v>
      </c>
      <c r="N887" t="str">
        <f>$E$2</f>
        <v>C - 406 x 508</v>
      </c>
      <c r="O887" t="str">
        <f>$C$3</f>
        <v>Photographic Paper</v>
      </c>
      <c r="P887" t="str">
        <f>$D$3</f>
        <v>None</v>
      </c>
      <c r="Q887">
        <f>$E$3</f>
        <v>553</v>
      </c>
      <c r="R887">
        <f t="shared" ref="R887" si="1643">ROUND((360*$N$2),0)</f>
        <v>382</v>
      </c>
      <c r="S887">
        <f t="shared" ref="S887" si="1644">ROUND((230*$N$2),0)</f>
        <v>244</v>
      </c>
      <c r="T887" t="s">
        <v>32</v>
      </c>
    </row>
    <row r="888" spans="1:20" x14ac:dyDescent="0.25">
      <c r="A888" t="s">
        <v>15</v>
      </c>
      <c r="B888" t="s">
        <v>208</v>
      </c>
      <c r="C888">
        <v>1</v>
      </c>
      <c r="D888" t="s">
        <v>147</v>
      </c>
      <c r="E888" s="1">
        <v>88004728</v>
      </c>
      <c r="H888" t="s">
        <v>16</v>
      </c>
      <c r="I888" t="s">
        <v>17</v>
      </c>
      <c r="J888" t="s">
        <v>18</v>
      </c>
      <c r="K888" t="s">
        <v>19</v>
      </c>
      <c r="L888" t="s">
        <v>207</v>
      </c>
      <c r="M888" t="str">
        <f>CONCATENATE(E888,"-C-P-W")</f>
        <v>88004728-C-P-W</v>
      </c>
      <c r="N888" t="str">
        <f>$E$2</f>
        <v>C - 406 x 508</v>
      </c>
      <c r="O888" t="str">
        <f>$C$3</f>
        <v>Photographic Paper</v>
      </c>
      <c r="P888" t="str">
        <f>$D$4</f>
        <v>White</v>
      </c>
      <c r="Q888">
        <f>$E$4</f>
        <v>1052</v>
      </c>
      <c r="R888">
        <f t="shared" ref="R888" si="1645">ROUND((704*$N$2),0)</f>
        <v>746</v>
      </c>
      <c r="S888">
        <f t="shared" ref="S888" si="1646">ROUND((440*$N$2),0)</f>
        <v>466</v>
      </c>
      <c r="T888" t="s">
        <v>32</v>
      </c>
    </row>
    <row r="889" spans="1:20" x14ac:dyDescent="0.25">
      <c r="A889" t="s">
        <v>15</v>
      </c>
      <c r="B889" t="s">
        <v>208</v>
      </c>
      <c r="C889">
        <v>1</v>
      </c>
      <c r="D889" t="s">
        <v>147</v>
      </c>
      <c r="E889" s="1">
        <v>88004728</v>
      </c>
      <c r="H889" t="s">
        <v>16</v>
      </c>
      <c r="I889" t="s">
        <v>17</v>
      </c>
      <c r="J889" t="s">
        <v>18</v>
      </c>
      <c r="K889" t="s">
        <v>19</v>
      </c>
      <c r="L889" t="s">
        <v>207</v>
      </c>
      <c r="M889" t="str">
        <f>CONCATENATE(E889,"-D-P-N")</f>
        <v>88004728-D-P-N</v>
      </c>
      <c r="N889" t="str">
        <f>$F$2</f>
        <v>D - 508 x 610</v>
      </c>
      <c r="O889" t="str">
        <f>$C$3</f>
        <v>Photographic Paper</v>
      </c>
      <c r="P889" t="str">
        <f>$D$3</f>
        <v>None</v>
      </c>
      <c r="Q889">
        <f>$F$3</f>
        <v>646</v>
      </c>
      <c r="R889">
        <f t="shared" ref="R889" si="1647">ROUND((432*$N$2),0)</f>
        <v>458</v>
      </c>
      <c r="S889">
        <f t="shared" ref="S889" si="1648">ROUND((270*$N$2),0)</f>
        <v>286</v>
      </c>
      <c r="T889" t="s">
        <v>32</v>
      </c>
    </row>
    <row r="890" spans="1:20" x14ac:dyDescent="0.25">
      <c r="A890" t="s">
        <v>15</v>
      </c>
      <c r="B890" t="s">
        <v>208</v>
      </c>
      <c r="C890">
        <v>1</v>
      </c>
      <c r="D890" t="s">
        <v>147</v>
      </c>
      <c r="E890" s="1">
        <v>88004728</v>
      </c>
      <c r="H890" t="s">
        <v>16</v>
      </c>
      <c r="I890" t="s">
        <v>17</v>
      </c>
      <c r="J890" t="s">
        <v>18</v>
      </c>
      <c r="K890" t="s">
        <v>19</v>
      </c>
      <c r="L890" t="s">
        <v>207</v>
      </c>
      <c r="M890" t="str">
        <f>CONCATENATE(E890,"-D-P-W")</f>
        <v>88004728-D-P-W</v>
      </c>
      <c r="N890" t="str">
        <f>$F$2</f>
        <v>D - 508 x 610</v>
      </c>
      <c r="O890" t="str">
        <f>$C$3</f>
        <v>Photographic Paper</v>
      </c>
      <c r="P890" t="str">
        <f>$D$4</f>
        <v>White</v>
      </c>
      <c r="Q890">
        <f>$F$4</f>
        <v>1313</v>
      </c>
      <c r="R890">
        <f t="shared" ref="R890" si="1649">ROUND((880*$N$2),0)</f>
        <v>933</v>
      </c>
      <c r="S890">
        <f t="shared" ref="S890" si="1650">ROUND((560*$N$2),0)</f>
        <v>594</v>
      </c>
      <c r="T890" t="s">
        <v>32</v>
      </c>
    </row>
    <row r="891" spans="1:20" x14ac:dyDescent="0.25">
      <c r="A891" t="s">
        <v>15</v>
      </c>
      <c r="B891" t="s">
        <v>208</v>
      </c>
      <c r="C891">
        <v>1</v>
      </c>
      <c r="D891" t="s">
        <v>147</v>
      </c>
      <c r="E891" s="1">
        <v>88004728</v>
      </c>
      <c r="H891" t="s">
        <v>16</v>
      </c>
      <c r="I891" t="s">
        <v>17</v>
      </c>
      <c r="J891" t="s">
        <v>18</v>
      </c>
      <c r="K891" t="s">
        <v>19</v>
      </c>
      <c r="L891" t="s">
        <v>207</v>
      </c>
      <c r="M891" t="str">
        <f>CONCATENATE(E891,"-E-P-N")</f>
        <v>88004728-E-P-N</v>
      </c>
      <c r="N891" t="str">
        <f>$G$2</f>
        <v>E - 508 x 762</v>
      </c>
      <c r="O891" t="str">
        <f>$C$3</f>
        <v>Photographic Paper</v>
      </c>
      <c r="P891" t="str">
        <f>$D$3</f>
        <v>None</v>
      </c>
      <c r="Q891">
        <f>$G$3</f>
        <v>825</v>
      </c>
      <c r="R891">
        <f t="shared" ref="R891" si="1651">ROUND((552*$N$2),0)</f>
        <v>585</v>
      </c>
      <c r="S891">
        <f t="shared" ref="S891" si="1652">ROUND((345*$N$2),0)</f>
        <v>366</v>
      </c>
      <c r="T891" t="s">
        <v>32</v>
      </c>
    </row>
    <row r="892" spans="1:20" x14ac:dyDescent="0.25">
      <c r="A892" t="s">
        <v>15</v>
      </c>
      <c r="B892" t="s">
        <v>208</v>
      </c>
      <c r="C892">
        <v>1</v>
      </c>
      <c r="D892" t="s">
        <v>147</v>
      </c>
      <c r="E892" s="1">
        <v>88004728</v>
      </c>
      <c r="H892" t="s">
        <v>16</v>
      </c>
      <c r="I892" t="s">
        <v>17</v>
      </c>
      <c r="J892" t="s">
        <v>18</v>
      </c>
      <c r="K892" t="s">
        <v>19</v>
      </c>
      <c r="L892" t="s">
        <v>207</v>
      </c>
      <c r="M892" t="str">
        <f>CONCATENATE(E892,"-E-C-N")</f>
        <v>88004728-E-C-N</v>
      </c>
      <c r="N892" t="str">
        <f>$G$2</f>
        <v>E - 508 x 762</v>
      </c>
      <c r="O892" t="str">
        <f>$C$15</f>
        <v>Canvas</v>
      </c>
      <c r="P892" t="str">
        <f>$D$15</f>
        <v>None</v>
      </c>
      <c r="Q892">
        <f>$G$15</f>
        <v>1324</v>
      </c>
      <c r="R892">
        <f t="shared" ref="R892" si="1653">ROUND((832*$N$2),0)</f>
        <v>882</v>
      </c>
      <c r="S892">
        <f t="shared" ref="S892" si="1654">ROUND((550*$N$2),0)</f>
        <v>583</v>
      </c>
      <c r="T892" t="s">
        <v>32</v>
      </c>
    </row>
    <row r="893" spans="1:20" x14ac:dyDescent="0.25">
      <c r="A893" t="s">
        <v>15</v>
      </c>
      <c r="B893" t="s">
        <v>208</v>
      </c>
      <c r="C893">
        <v>1</v>
      </c>
      <c r="D893" t="s">
        <v>147</v>
      </c>
      <c r="E893" s="1">
        <v>88004728</v>
      </c>
      <c r="H893" t="s">
        <v>16</v>
      </c>
      <c r="I893" t="s">
        <v>17</v>
      </c>
      <c r="J893" t="s">
        <v>18</v>
      </c>
      <c r="K893" t="s">
        <v>19</v>
      </c>
      <c r="L893" t="s">
        <v>207</v>
      </c>
      <c r="M893" t="str">
        <f>CONCATENATE(E893,"-E-P-W")</f>
        <v>88004728-E-P-W</v>
      </c>
      <c r="N893" t="str">
        <f>$G$2</f>
        <v>E - 508 x 762</v>
      </c>
      <c r="O893" t="str">
        <f>$C$3</f>
        <v>Photographic Paper</v>
      </c>
      <c r="P893" t="str">
        <f>$D$4</f>
        <v>White</v>
      </c>
      <c r="Q893">
        <f>$G$4</f>
        <v>1660</v>
      </c>
      <c r="R893">
        <f t="shared" ref="R893" si="1655">ROUND((1112*$N$2),0)</f>
        <v>1179</v>
      </c>
      <c r="S893">
        <f t="shared" ref="S893" si="1656">ROUND((760*$N$2),0)</f>
        <v>806</v>
      </c>
      <c r="T893" t="s">
        <v>32</v>
      </c>
    </row>
    <row r="894" spans="1:20" x14ac:dyDescent="0.25">
      <c r="A894" t="s">
        <v>15</v>
      </c>
      <c r="B894" t="s">
        <v>208</v>
      </c>
      <c r="C894">
        <v>1</v>
      </c>
      <c r="D894" t="s">
        <v>147</v>
      </c>
      <c r="E894" s="1">
        <v>88004728</v>
      </c>
      <c r="H894" t="s">
        <v>16</v>
      </c>
      <c r="I894" t="s">
        <v>17</v>
      </c>
      <c r="J894" t="s">
        <v>18</v>
      </c>
      <c r="K894" t="s">
        <v>19</v>
      </c>
      <c r="L894" t="s">
        <v>207</v>
      </c>
      <c r="M894" t="str">
        <f>CONCATENATE(E894,"-E-C-W")</f>
        <v>88004728-E-C-W</v>
      </c>
      <c r="N894" t="str">
        <f>$G$2</f>
        <v>E - 508 x 762</v>
      </c>
      <c r="O894" t="str">
        <f>$C$15</f>
        <v>Canvas</v>
      </c>
      <c r="P894" t="str">
        <f>$D$16</f>
        <v xml:space="preserve">White </v>
      </c>
      <c r="Q894">
        <f>$G$16</f>
        <v>1964</v>
      </c>
      <c r="R894" s="2">
        <f t="shared" ref="R894" si="1657">ROUND((1320*$N$2),0)</f>
        <v>1399</v>
      </c>
      <c r="S894">
        <f t="shared" ref="S894" si="1658">ROUND((825*$N$2),0)</f>
        <v>875</v>
      </c>
      <c r="T894" t="s">
        <v>32</v>
      </c>
    </row>
    <row r="895" spans="1:20" x14ac:dyDescent="0.25">
      <c r="A895" t="s">
        <v>15</v>
      </c>
      <c r="B895" t="s">
        <v>208</v>
      </c>
      <c r="C895">
        <v>1</v>
      </c>
      <c r="D895" t="s">
        <v>147</v>
      </c>
      <c r="E895" s="1">
        <v>88004728</v>
      </c>
      <c r="H895" t="s">
        <v>16</v>
      </c>
      <c r="I895" t="s">
        <v>17</v>
      </c>
      <c r="J895" t="s">
        <v>18</v>
      </c>
      <c r="K895" t="s">
        <v>19</v>
      </c>
      <c r="L895" t="s">
        <v>207</v>
      </c>
      <c r="M895" t="str">
        <f>CONCATENATE(E895,"-F-P-N")</f>
        <v>88004728-F-P-N</v>
      </c>
      <c r="N895" t="str">
        <f>$H$2</f>
        <v>F - 762 x 1016</v>
      </c>
      <c r="O895" t="str">
        <f>$C$3</f>
        <v>Photographic Paper</v>
      </c>
      <c r="P895" t="str">
        <f>$D$3</f>
        <v>None</v>
      </c>
      <c r="Q895">
        <f>$H$3</f>
        <v>1410</v>
      </c>
      <c r="R895">
        <f t="shared" ref="R895" si="1659">ROUND((944*$N$2),0)</f>
        <v>1001</v>
      </c>
      <c r="S895">
        <f t="shared" ref="S895" si="1660">ROUND((590*$N$2),0)</f>
        <v>625</v>
      </c>
      <c r="T895" t="s">
        <v>32</v>
      </c>
    </row>
    <row r="896" spans="1:20" x14ac:dyDescent="0.25">
      <c r="A896" t="s">
        <v>15</v>
      </c>
      <c r="B896" t="s">
        <v>208</v>
      </c>
      <c r="C896">
        <v>1</v>
      </c>
      <c r="D896" t="s">
        <v>147</v>
      </c>
      <c r="E896" s="1">
        <v>88004728</v>
      </c>
      <c r="H896" t="s">
        <v>16</v>
      </c>
      <c r="I896" t="s">
        <v>17</v>
      </c>
      <c r="J896" t="s">
        <v>18</v>
      </c>
      <c r="K896" t="s">
        <v>19</v>
      </c>
      <c r="L896" t="s">
        <v>207</v>
      </c>
      <c r="M896" t="str">
        <f>CONCATENATE(E896,"-F-C-N")</f>
        <v>88004728-F-C-N</v>
      </c>
      <c r="N896" t="str">
        <f>$H$2</f>
        <v>F - 762 x 1016</v>
      </c>
      <c r="O896" t="str">
        <f>$C$15</f>
        <v>Canvas</v>
      </c>
      <c r="P896" t="str">
        <f>$D$15</f>
        <v>None</v>
      </c>
      <c r="Q896">
        <f>$H$15</f>
        <v>1865.6000000000001</v>
      </c>
      <c r="R896">
        <f t="shared" ref="R896" si="1661">ROUND((1200*$N$2),0)</f>
        <v>1272</v>
      </c>
      <c r="S896">
        <f t="shared" ref="S896" si="1662">ROUND((800*$N$2),0)</f>
        <v>848</v>
      </c>
      <c r="T896" t="s">
        <v>32</v>
      </c>
    </row>
    <row r="897" spans="1:20" x14ac:dyDescent="0.25">
      <c r="A897" t="s">
        <v>15</v>
      </c>
      <c r="B897" t="s">
        <v>208</v>
      </c>
      <c r="C897">
        <v>1</v>
      </c>
      <c r="D897" t="s">
        <v>147</v>
      </c>
      <c r="E897" s="1">
        <v>88004728</v>
      </c>
      <c r="H897" t="s">
        <v>16</v>
      </c>
      <c r="I897" t="s">
        <v>17</v>
      </c>
      <c r="J897" t="s">
        <v>18</v>
      </c>
      <c r="K897" t="s">
        <v>19</v>
      </c>
      <c r="L897" t="s">
        <v>207</v>
      </c>
      <c r="M897" t="str">
        <f>CONCATENATE(E897,"-F-P-W")</f>
        <v>88004728-F-P-W</v>
      </c>
      <c r="N897" t="str">
        <f>$H$2</f>
        <v>F - 762 x 1016</v>
      </c>
      <c r="O897" t="str">
        <f>$C$3</f>
        <v>Photographic Paper</v>
      </c>
      <c r="P897" t="str">
        <f>$D$4</f>
        <v>White</v>
      </c>
      <c r="Q897">
        <f>$H$4</f>
        <v>2387</v>
      </c>
      <c r="R897">
        <f t="shared" ref="R897" si="1663">ROUND((1510*$N$2),0)</f>
        <v>1601</v>
      </c>
      <c r="S897">
        <f t="shared" ref="S897" si="1664">ROUND((1150*$N$2),0)</f>
        <v>1219</v>
      </c>
      <c r="T897" t="s">
        <v>32</v>
      </c>
    </row>
    <row r="898" spans="1:20" x14ac:dyDescent="0.25">
      <c r="A898" t="s">
        <v>15</v>
      </c>
      <c r="B898" t="s">
        <v>208</v>
      </c>
      <c r="C898">
        <v>1</v>
      </c>
      <c r="D898" t="s">
        <v>147</v>
      </c>
      <c r="E898" s="1">
        <v>88004728</v>
      </c>
      <c r="H898" t="s">
        <v>16</v>
      </c>
      <c r="I898" t="s">
        <v>17</v>
      </c>
      <c r="J898" t="s">
        <v>18</v>
      </c>
      <c r="K898" t="s">
        <v>19</v>
      </c>
      <c r="L898" t="s">
        <v>207</v>
      </c>
      <c r="M898" t="str">
        <f>CONCATENATE(E898,"-F-C-W")</f>
        <v>88004728-F-C-W</v>
      </c>
      <c r="N898" t="str">
        <f>$H$2</f>
        <v>F - 762 x 1016</v>
      </c>
      <c r="O898" t="str">
        <f>$C$15</f>
        <v>Canvas</v>
      </c>
      <c r="P898" t="str">
        <f>$D$16</f>
        <v xml:space="preserve">White </v>
      </c>
      <c r="Q898">
        <f>$H$16</f>
        <v>2565.2000000000003</v>
      </c>
      <c r="R898">
        <f t="shared" ref="R898" si="1665">ROUND((1760*$N$2),0)</f>
        <v>1866</v>
      </c>
      <c r="S898">
        <f t="shared" ref="S898" si="1666">ROUND((1100*$N$2),0)</f>
        <v>1166</v>
      </c>
      <c r="T898" t="s">
        <v>32</v>
      </c>
    </row>
    <row r="899" spans="1:20" x14ac:dyDescent="0.25">
      <c r="A899" t="s">
        <v>15</v>
      </c>
      <c r="B899" t="s">
        <v>208</v>
      </c>
      <c r="C899">
        <v>1</v>
      </c>
      <c r="D899" t="s">
        <v>147</v>
      </c>
      <c r="E899" s="1">
        <v>88004728</v>
      </c>
      <c r="H899" t="s">
        <v>16</v>
      </c>
      <c r="I899" t="s">
        <v>17</v>
      </c>
      <c r="J899" t="s">
        <v>18</v>
      </c>
      <c r="K899" t="s">
        <v>19</v>
      </c>
      <c r="L899" t="s">
        <v>207</v>
      </c>
      <c r="M899" t="str">
        <f>CONCATENATE(E899,"-G-P-N")</f>
        <v>88004728-G-P-N</v>
      </c>
      <c r="N899" t="str">
        <f>$I$2</f>
        <v>G - 1016 x 1525</v>
      </c>
      <c r="O899" t="str">
        <f>$C$3</f>
        <v>Photographic Paper</v>
      </c>
      <c r="P899" t="str">
        <f>$D$3</f>
        <v>None</v>
      </c>
      <c r="Q899">
        <f>$I$3</f>
        <v>1763</v>
      </c>
      <c r="R899">
        <f t="shared" ref="R899" si="1667">ROUND((1180*$N$2),0)</f>
        <v>1251</v>
      </c>
      <c r="S899">
        <f t="shared" ref="S899" si="1668">ROUND((735*$N$2),0)</f>
        <v>779</v>
      </c>
      <c r="T899" t="s">
        <v>32</v>
      </c>
    </row>
    <row r="900" spans="1:20" x14ac:dyDescent="0.25">
      <c r="A900" t="s">
        <v>15</v>
      </c>
      <c r="B900" t="s">
        <v>208</v>
      </c>
      <c r="C900">
        <v>1</v>
      </c>
      <c r="D900" t="s">
        <v>147</v>
      </c>
      <c r="E900" s="1">
        <v>88004728</v>
      </c>
      <c r="H900" t="s">
        <v>16</v>
      </c>
      <c r="I900" t="s">
        <v>17</v>
      </c>
      <c r="J900" t="s">
        <v>18</v>
      </c>
      <c r="K900" t="s">
        <v>19</v>
      </c>
      <c r="L900" t="s">
        <v>207</v>
      </c>
      <c r="M900" t="str">
        <f>CONCATENATE(E900,"-G-C-N")</f>
        <v>88004728-G-C-N</v>
      </c>
      <c r="N900" t="str">
        <f>$I$2</f>
        <v>G - 1016 x 1525</v>
      </c>
      <c r="O900" t="str">
        <f>$C$15</f>
        <v>Canvas</v>
      </c>
      <c r="P900" t="str">
        <f>$D$15</f>
        <v>None</v>
      </c>
      <c r="Q900">
        <f>$I$15</f>
        <v>1982.2</v>
      </c>
      <c r="R900">
        <f t="shared" ref="R900" si="1669">ROUND((1275*$N$2),0)</f>
        <v>1352</v>
      </c>
      <c r="S900">
        <f t="shared" ref="S900" si="1670">ROUND((850*$N$2),0)</f>
        <v>901</v>
      </c>
      <c r="T900" t="s">
        <v>32</v>
      </c>
    </row>
    <row r="901" spans="1:20" x14ac:dyDescent="0.25">
      <c r="A901" t="s">
        <v>15</v>
      </c>
      <c r="B901" t="s">
        <v>208</v>
      </c>
      <c r="C901">
        <v>1</v>
      </c>
      <c r="D901" t="s">
        <v>147</v>
      </c>
      <c r="E901" s="1">
        <v>88004728</v>
      </c>
      <c r="H901" t="s">
        <v>16</v>
      </c>
      <c r="I901" t="s">
        <v>17</v>
      </c>
      <c r="J901" t="s">
        <v>18</v>
      </c>
      <c r="K901" t="s">
        <v>19</v>
      </c>
      <c r="L901" t="s">
        <v>207</v>
      </c>
      <c r="M901" t="str">
        <f>CONCATENATE(E901,"-G-P-W")</f>
        <v>88004728-G-P-W</v>
      </c>
      <c r="N901" t="str">
        <f>$I$2</f>
        <v>G - 1016 x 1525</v>
      </c>
      <c r="O901" t="str">
        <f>$C$3</f>
        <v>Photographic Paper</v>
      </c>
      <c r="P901" t="str">
        <f>$D$4</f>
        <v>White</v>
      </c>
      <c r="Q901">
        <f>$I$4</f>
        <v>3200</v>
      </c>
      <c r="R901">
        <f t="shared" ref="R901:R902" si="1671">ROUND((2000*$N$2),0)</f>
        <v>2120</v>
      </c>
      <c r="S901">
        <f t="shared" ref="S901" si="1672">ROUND((1535*$N$2),0)</f>
        <v>1627</v>
      </c>
      <c r="T901" t="s">
        <v>32</v>
      </c>
    </row>
    <row r="902" spans="1:20" x14ac:dyDescent="0.25">
      <c r="A902" t="s">
        <v>15</v>
      </c>
      <c r="B902" t="s">
        <v>208</v>
      </c>
      <c r="C902">
        <v>1</v>
      </c>
      <c r="D902" t="s">
        <v>147</v>
      </c>
      <c r="E902" s="1">
        <v>88004728</v>
      </c>
      <c r="H902" t="s">
        <v>16</v>
      </c>
      <c r="I902" t="s">
        <v>17</v>
      </c>
      <c r="J902" t="s">
        <v>18</v>
      </c>
      <c r="K902" t="s">
        <v>19</v>
      </c>
      <c r="L902" t="s">
        <v>207</v>
      </c>
      <c r="M902" t="str">
        <f>CONCATENATE(E902,"-G-C-W")</f>
        <v>88004728-G-C-W</v>
      </c>
      <c r="N902" t="str">
        <f>$I$2</f>
        <v>G - 1016 x 1525</v>
      </c>
      <c r="O902" t="str">
        <f>$C$15</f>
        <v>Canvas</v>
      </c>
      <c r="P902" t="str">
        <f>$D$16</f>
        <v xml:space="preserve">White </v>
      </c>
      <c r="Q902">
        <f>$I$16</f>
        <v>2915</v>
      </c>
      <c r="R902">
        <f t="shared" si="1671"/>
        <v>2120</v>
      </c>
      <c r="S902">
        <f t="shared" ref="S902" si="1673">ROUND((1250*$N$2),0)</f>
        <v>1325</v>
      </c>
      <c r="T902" t="s">
        <v>32</v>
      </c>
    </row>
    <row r="903" spans="1:20" x14ac:dyDescent="0.25">
      <c r="A903" t="s">
        <v>15</v>
      </c>
      <c r="B903" t="s">
        <v>208</v>
      </c>
      <c r="C903">
        <v>1</v>
      </c>
      <c r="D903" t="s">
        <v>148</v>
      </c>
      <c r="E903" s="1">
        <v>87922953</v>
      </c>
      <c r="H903" t="s">
        <v>16</v>
      </c>
      <c r="I903" t="s">
        <v>17</v>
      </c>
      <c r="J903" t="s">
        <v>18</v>
      </c>
      <c r="K903" t="s">
        <v>19</v>
      </c>
      <c r="L903" t="s">
        <v>207</v>
      </c>
      <c r="M903" t="str">
        <f>CONCATENATE(E903,"-C-P-N")</f>
        <v>87922953-C-P-N</v>
      </c>
      <c r="N903" t="str">
        <f>$E$2</f>
        <v>C - 406 x 508</v>
      </c>
      <c r="O903" t="str">
        <f>$C$3</f>
        <v>Photographic Paper</v>
      </c>
      <c r="P903" t="str">
        <f>$D$3</f>
        <v>None</v>
      </c>
      <c r="Q903">
        <f>$E$3</f>
        <v>553</v>
      </c>
      <c r="R903">
        <f t="shared" ref="R903" si="1674">ROUND((360*$N$2),0)</f>
        <v>382</v>
      </c>
      <c r="S903">
        <f t="shared" ref="S903" si="1675">ROUND((230*$N$2),0)</f>
        <v>244</v>
      </c>
      <c r="T903" t="s">
        <v>32</v>
      </c>
    </row>
    <row r="904" spans="1:20" x14ac:dyDescent="0.25">
      <c r="A904" t="s">
        <v>15</v>
      </c>
      <c r="B904" t="s">
        <v>208</v>
      </c>
      <c r="C904">
        <v>1</v>
      </c>
      <c r="D904" t="s">
        <v>148</v>
      </c>
      <c r="E904" s="1">
        <v>87922953</v>
      </c>
      <c r="H904" t="s">
        <v>16</v>
      </c>
      <c r="I904" t="s">
        <v>17</v>
      </c>
      <c r="J904" t="s">
        <v>18</v>
      </c>
      <c r="K904" t="s">
        <v>19</v>
      </c>
      <c r="L904" t="s">
        <v>207</v>
      </c>
      <c r="M904" t="str">
        <f>CONCATENATE(E904,"-C-P-W")</f>
        <v>87922953-C-P-W</v>
      </c>
      <c r="N904" t="str">
        <f>$E$2</f>
        <v>C - 406 x 508</v>
      </c>
      <c r="O904" t="str">
        <f>$C$3</f>
        <v>Photographic Paper</v>
      </c>
      <c r="P904" t="str">
        <f>$D$4</f>
        <v>White</v>
      </c>
      <c r="Q904">
        <f>$E$4</f>
        <v>1052</v>
      </c>
      <c r="R904">
        <f t="shared" ref="R904" si="1676">ROUND((704*$N$2),0)</f>
        <v>746</v>
      </c>
      <c r="S904">
        <f t="shared" ref="S904" si="1677">ROUND((440*$N$2),0)</f>
        <v>466</v>
      </c>
      <c r="T904" t="s">
        <v>32</v>
      </c>
    </row>
    <row r="905" spans="1:20" x14ac:dyDescent="0.25">
      <c r="A905" t="s">
        <v>15</v>
      </c>
      <c r="B905" t="s">
        <v>208</v>
      </c>
      <c r="C905">
        <v>1</v>
      </c>
      <c r="D905" t="s">
        <v>148</v>
      </c>
      <c r="E905" s="1">
        <v>87922953</v>
      </c>
      <c r="H905" t="s">
        <v>16</v>
      </c>
      <c r="I905" t="s">
        <v>17</v>
      </c>
      <c r="J905" t="s">
        <v>18</v>
      </c>
      <c r="K905" t="s">
        <v>19</v>
      </c>
      <c r="L905" t="s">
        <v>207</v>
      </c>
      <c r="M905" t="str">
        <f>CONCATENATE(E905,"-D-P-N")</f>
        <v>87922953-D-P-N</v>
      </c>
      <c r="N905" t="str">
        <f>$F$2</f>
        <v>D - 508 x 610</v>
      </c>
      <c r="O905" t="str">
        <f>$C$3</f>
        <v>Photographic Paper</v>
      </c>
      <c r="P905" t="str">
        <f>$D$3</f>
        <v>None</v>
      </c>
      <c r="Q905">
        <f>$F$3</f>
        <v>646</v>
      </c>
      <c r="R905">
        <f t="shared" ref="R905" si="1678">ROUND((432*$N$2),0)</f>
        <v>458</v>
      </c>
      <c r="S905">
        <f t="shared" ref="S905" si="1679">ROUND((270*$N$2),0)</f>
        <v>286</v>
      </c>
      <c r="T905" t="s">
        <v>32</v>
      </c>
    </row>
    <row r="906" spans="1:20" x14ac:dyDescent="0.25">
      <c r="A906" t="s">
        <v>15</v>
      </c>
      <c r="B906" t="s">
        <v>208</v>
      </c>
      <c r="C906">
        <v>1</v>
      </c>
      <c r="D906" t="s">
        <v>148</v>
      </c>
      <c r="E906" s="1">
        <v>87922953</v>
      </c>
      <c r="H906" t="s">
        <v>16</v>
      </c>
      <c r="I906" t="s">
        <v>17</v>
      </c>
      <c r="J906" t="s">
        <v>18</v>
      </c>
      <c r="K906" t="s">
        <v>19</v>
      </c>
      <c r="L906" t="s">
        <v>207</v>
      </c>
      <c r="M906" t="str">
        <f>CONCATENATE(E906,"-D-P-W")</f>
        <v>87922953-D-P-W</v>
      </c>
      <c r="N906" t="str">
        <f>$F$2</f>
        <v>D - 508 x 610</v>
      </c>
      <c r="O906" t="str">
        <f>$C$3</f>
        <v>Photographic Paper</v>
      </c>
      <c r="P906" t="str">
        <f>$D$4</f>
        <v>White</v>
      </c>
      <c r="Q906">
        <f>$F$4</f>
        <v>1313</v>
      </c>
      <c r="R906">
        <f t="shared" ref="R906" si="1680">ROUND((880*$N$2),0)</f>
        <v>933</v>
      </c>
      <c r="S906">
        <f t="shared" ref="S906" si="1681">ROUND((560*$N$2),0)</f>
        <v>594</v>
      </c>
      <c r="T906" t="s">
        <v>32</v>
      </c>
    </row>
    <row r="907" spans="1:20" x14ac:dyDescent="0.25">
      <c r="A907" t="s">
        <v>15</v>
      </c>
      <c r="B907" t="s">
        <v>208</v>
      </c>
      <c r="C907">
        <v>1</v>
      </c>
      <c r="D907" t="s">
        <v>148</v>
      </c>
      <c r="E907" s="1">
        <v>87922953</v>
      </c>
      <c r="H907" t="s">
        <v>16</v>
      </c>
      <c r="I907" t="s">
        <v>17</v>
      </c>
      <c r="J907" t="s">
        <v>18</v>
      </c>
      <c r="K907" t="s">
        <v>19</v>
      </c>
      <c r="L907" t="s">
        <v>207</v>
      </c>
      <c r="M907" t="str">
        <f>CONCATENATE(E907,"-E-P-N")</f>
        <v>87922953-E-P-N</v>
      </c>
      <c r="N907" t="str">
        <f>$G$2</f>
        <v>E - 508 x 762</v>
      </c>
      <c r="O907" t="str">
        <f>$C$3</f>
        <v>Photographic Paper</v>
      </c>
      <c r="P907" t="str">
        <f>$D$3</f>
        <v>None</v>
      </c>
      <c r="Q907">
        <f>$G$3</f>
        <v>825</v>
      </c>
      <c r="R907">
        <f t="shared" ref="R907" si="1682">ROUND((552*$N$2),0)</f>
        <v>585</v>
      </c>
      <c r="S907">
        <f t="shared" ref="S907" si="1683">ROUND((345*$N$2),0)</f>
        <v>366</v>
      </c>
      <c r="T907" t="s">
        <v>32</v>
      </c>
    </row>
    <row r="908" spans="1:20" x14ac:dyDescent="0.25">
      <c r="A908" t="s">
        <v>15</v>
      </c>
      <c r="B908" t="s">
        <v>208</v>
      </c>
      <c r="C908">
        <v>1</v>
      </c>
      <c r="D908" t="s">
        <v>148</v>
      </c>
      <c r="E908" s="1">
        <v>87922953</v>
      </c>
      <c r="H908" t="s">
        <v>16</v>
      </c>
      <c r="I908" t="s">
        <v>17</v>
      </c>
      <c r="J908" t="s">
        <v>18</v>
      </c>
      <c r="K908" t="s">
        <v>19</v>
      </c>
      <c r="L908" t="s">
        <v>207</v>
      </c>
      <c r="M908" t="str">
        <f>CONCATENATE(E908,"-E-C-N")</f>
        <v>87922953-E-C-N</v>
      </c>
      <c r="N908" t="str">
        <f>$G$2</f>
        <v>E - 508 x 762</v>
      </c>
      <c r="O908" t="str">
        <f>$C$15</f>
        <v>Canvas</v>
      </c>
      <c r="P908" t="str">
        <f>$D$15</f>
        <v>None</v>
      </c>
      <c r="Q908">
        <f>$G$15</f>
        <v>1324</v>
      </c>
      <c r="R908">
        <f t="shared" ref="R908" si="1684">ROUND((832*$N$2),0)</f>
        <v>882</v>
      </c>
      <c r="S908">
        <f t="shared" ref="S908" si="1685">ROUND((550*$N$2),0)</f>
        <v>583</v>
      </c>
      <c r="T908" t="s">
        <v>32</v>
      </c>
    </row>
    <row r="909" spans="1:20" x14ac:dyDescent="0.25">
      <c r="A909" t="s">
        <v>15</v>
      </c>
      <c r="B909" t="s">
        <v>208</v>
      </c>
      <c r="C909">
        <v>1</v>
      </c>
      <c r="D909" t="s">
        <v>148</v>
      </c>
      <c r="E909" s="1">
        <v>87922953</v>
      </c>
      <c r="H909" t="s">
        <v>16</v>
      </c>
      <c r="I909" t="s">
        <v>17</v>
      </c>
      <c r="J909" t="s">
        <v>18</v>
      </c>
      <c r="K909" t="s">
        <v>19</v>
      </c>
      <c r="L909" t="s">
        <v>207</v>
      </c>
      <c r="M909" t="str">
        <f>CONCATENATE(E909,"-E-P-W")</f>
        <v>87922953-E-P-W</v>
      </c>
      <c r="N909" t="str">
        <f>$G$2</f>
        <v>E - 508 x 762</v>
      </c>
      <c r="O909" t="str">
        <f>$C$3</f>
        <v>Photographic Paper</v>
      </c>
      <c r="P909" t="str">
        <f>$D$4</f>
        <v>White</v>
      </c>
      <c r="Q909">
        <f>$G$4</f>
        <v>1660</v>
      </c>
      <c r="R909">
        <f t="shared" ref="R909" si="1686">ROUND((1112*$N$2),0)</f>
        <v>1179</v>
      </c>
      <c r="S909">
        <f t="shared" ref="S909" si="1687">ROUND((760*$N$2),0)</f>
        <v>806</v>
      </c>
      <c r="T909" t="s">
        <v>32</v>
      </c>
    </row>
    <row r="910" spans="1:20" x14ac:dyDescent="0.25">
      <c r="A910" t="s">
        <v>15</v>
      </c>
      <c r="B910" t="s">
        <v>208</v>
      </c>
      <c r="C910">
        <v>1</v>
      </c>
      <c r="D910" t="s">
        <v>148</v>
      </c>
      <c r="E910" s="1">
        <v>87922953</v>
      </c>
      <c r="H910" t="s">
        <v>16</v>
      </c>
      <c r="I910" t="s">
        <v>17</v>
      </c>
      <c r="J910" t="s">
        <v>18</v>
      </c>
      <c r="K910" t="s">
        <v>19</v>
      </c>
      <c r="L910" t="s">
        <v>207</v>
      </c>
      <c r="M910" t="str">
        <f>CONCATENATE(E910,"-E-C-W")</f>
        <v>87922953-E-C-W</v>
      </c>
      <c r="N910" t="str">
        <f>$G$2</f>
        <v>E - 508 x 762</v>
      </c>
      <c r="O910" t="str">
        <f>$C$15</f>
        <v>Canvas</v>
      </c>
      <c r="P910" t="str">
        <f>$D$16</f>
        <v xml:space="preserve">White </v>
      </c>
      <c r="Q910">
        <f>$G$16</f>
        <v>1964</v>
      </c>
      <c r="R910" s="2">
        <f t="shared" ref="R910" si="1688">ROUND((1320*$N$2),0)</f>
        <v>1399</v>
      </c>
      <c r="S910">
        <f t="shared" ref="S910" si="1689">ROUND((825*$N$2),0)</f>
        <v>875</v>
      </c>
      <c r="T910" t="s">
        <v>32</v>
      </c>
    </row>
    <row r="911" spans="1:20" x14ac:dyDescent="0.25">
      <c r="A911" t="s">
        <v>15</v>
      </c>
      <c r="B911" t="s">
        <v>208</v>
      </c>
      <c r="C911">
        <v>1</v>
      </c>
      <c r="D911" t="s">
        <v>148</v>
      </c>
      <c r="E911" s="1">
        <v>87922953</v>
      </c>
      <c r="H911" t="s">
        <v>16</v>
      </c>
      <c r="I911" t="s">
        <v>17</v>
      </c>
      <c r="J911" t="s">
        <v>18</v>
      </c>
      <c r="K911" t="s">
        <v>19</v>
      </c>
      <c r="L911" t="s">
        <v>207</v>
      </c>
      <c r="M911" t="str">
        <f>CONCATENATE(E911,"-F-P-N")</f>
        <v>87922953-F-P-N</v>
      </c>
      <c r="N911" t="str">
        <f>$H$2</f>
        <v>F - 762 x 1016</v>
      </c>
      <c r="O911" t="str">
        <f>$C$3</f>
        <v>Photographic Paper</v>
      </c>
      <c r="P911" t="str">
        <f>$D$3</f>
        <v>None</v>
      </c>
      <c r="Q911">
        <f>$H$3</f>
        <v>1410</v>
      </c>
      <c r="R911">
        <f t="shared" ref="R911" si="1690">ROUND((944*$N$2),0)</f>
        <v>1001</v>
      </c>
      <c r="S911">
        <f t="shared" ref="S911" si="1691">ROUND((590*$N$2),0)</f>
        <v>625</v>
      </c>
      <c r="T911" t="s">
        <v>32</v>
      </c>
    </row>
    <row r="912" spans="1:20" x14ac:dyDescent="0.25">
      <c r="A912" t="s">
        <v>15</v>
      </c>
      <c r="B912" t="s">
        <v>208</v>
      </c>
      <c r="C912">
        <v>1</v>
      </c>
      <c r="D912" t="s">
        <v>148</v>
      </c>
      <c r="E912" s="1">
        <v>87922953</v>
      </c>
      <c r="H912" t="s">
        <v>16</v>
      </c>
      <c r="I912" t="s">
        <v>17</v>
      </c>
      <c r="J912" t="s">
        <v>18</v>
      </c>
      <c r="K912" t="s">
        <v>19</v>
      </c>
      <c r="L912" t="s">
        <v>207</v>
      </c>
      <c r="M912" t="str">
        <f>CONCATENATE(E912,"-F-C-N")</f>
        <v>87922953-F-C-N</v>
      </c>
      <c r="N912" t="str">
        <f>$H$2</f>
        <v>F - 762 x 1016</v>
      </c>
      <c r="O912" t="str">
        <f>$C$15</f>
        <v>Canvas</v>
      </c>
      <c r="P912" t="str">
        <f>$D$15</f>
        <v>None</v>
      </c>
      <c r="Q912">
        <f>$H$15</f>
        <v>1865.6000000000001</v>
      </c>
      <c r="R912">
        <f t="shared" ref="R912" si="1692">ROUND((1200*$N$2),0)</f>
        <v>1272</v>
      </c>
      <c r="S912">
        <f t="shared" ref="S912" si="1693">ROUND((800*$N$2),0)</f>
        <v>848</v>
      </c>
      <c r="T912" t="s">
        <v>32</v>
      </c>
    </row>
    <row r="913" spans="1:20" x14ac:dyDescent="0.25">
      <c r="A913" t="s">
        <v>15</v>
      </c>
      <c r="B913" t="s">
        <v>208</v>
      </c>
      <c r="C913">
        <v>1</v>
      </c>
      <c r="D913" t="s">
        <v>148</v>
      </c>
      <c r="E913" s="1">
        <v>87922953</v>
      </c>
      <c r="H913" t="s">
        <v>16</v>
      </c>
      <c r="I913" t="s">
        <v>17</v>
      </c>
      <c r="J913" t="s">
        <v>18</v>
      </c>
      <c r="K913" t="s">
        <v>19</v>
      </c>
      <c r="L913" t="s">
        <v>207</v>
      </c>
      <c r="M913" t="str">
        <f>CONCATENATE(E913,"-F-P-W")</f>
        <v>87922953-F-P-W</v>
      </c>
      <c r="N913" t="str">
        <f>$H$2</f>
        <v>F - 762 x 1016</v>
      </c>
      <c r="O913" t="str">
        <f>$C$3</f>
        <v>Photographic Paper</v>
      </c>
      <c r="P913" t="str">
        <f>$D$4</f>
        <v>White</v>
      </c>
      <c r="Q913">
        <f>$H$4</f>
        <v>2387</v>
      </c>
      <c r="R913">
        <f t="shared" ref="R913" si="1694">ROUND((1510*$N$2),0)</f>
        <v>1601</v>
      </c>
      <c r="S913">
        <f t="shared" ref="S913" si="1695">ROUND((1150*$N$2),0)</f>
        <v>1219</v>
      </c>
      <c r="T913" t="s">
        <v>32</v>
      </c>
    </row>
    <row r="914" spans="1:20" x14ac:dyDescent="0.25">
      <c r="A914" t="s">
        <v>15</v>
      </c>
      <c r="B914" t="s">
        <v>208</v>
      </c>
      <c r="C914">
        <v>1</v>
      </c>
      <c r="D914" t="s">
        <v>148</v>
      </c>
      <c r="E914" s="1">
        <v>87922953</v>
      </c>
      <c r="H914" t="s">
        <v>16</v>
      </c>
      <c r="I914" t="s">
        <v>17</v>
      </c>
      <c r="J914" t="s">
        <v>18</v>
      </c>
      <c r="K914" t="s">
        <v>19</v>
      </c>
      <c r="L914" t="s">
        <v>207</v>
      </c>
      <c r="M914" t="str">
        <f>CONCATENATE(E914,"-F-C-W")</f>
        <v>87922953-F-C-W</v>
      </c>
      <c r="N914" t="str">
        <f>$H$2</f>
        <v>F - 762 x 1016</v>
      </c>
      <c r="O914" t="str">
        <f>$C$15</f>
        <v>Canvas</v>
      </c>
      <c r="P914" t="str">
        <f>$D$16</f>
        <v xml:space="preserve">White </v>
      </c>
      <c r="Q914">
        <f>$H$16</f>
        <v>2565.2000000000003</v>
      </c>
      <c r="R914">
        <f t="shared" ref="R914" si="1696">ROUND((1760*$N$2),0)</f>
        <v>1866</v>
      </c>
      <c r="S914">
        <f t="shared" ref="S914" si="1697">ROUND((1100*$N$2),0)</f>
        <v>1166</v>
      </c>
      <c r="T914" t="s">
        <v>32</v>
      </c>
    </row>
    <row r="915" spans="1:20" x14ac:dyDescent="0.25">
      <c r="A915" t="s">
        <v>15</v>
      </c>
      <c r="B915" t="s">
        <v>208</v>
      </c>
      <c r="C915">
        <v>1</v>
      </c>
      <c r="D915" t="s">
        <v>148</v>
      </c>
      <c r="E915" s="1">
        <v>87922953</v>
      </c>
      <c r="H915" t="s">
        <v>16</v>
      </c>
      <c r="I915" t="s">
        <v>17</v>
      </c>
      <c r="J915" t="s">
        <v>18</v>
      </c>
      <c r="K915" t="s">
        <v>19</v>
      </c>
      <c r="L915" t="s">
        <v>207</v>
      </c>
      <c r="M915" t="str">
        <f>CONCATENATE(E915,"-G-P-N")</f>
        <v>87922953-G-P-N</v>
      </c>
      <c r="N915" t="str">
        <f>$I$2</f>
        <v>G - 1016 x 1525</v>
      </c>
      <c r="O915" t="str">
        <f>$C$3</f>
        <v>Photographic Paper</v>
      </c>
      <c r="P915" t="str">
        <f>$D$3</f>
        <v>None</v>
      </c>
      <c r="Q915">
        <f>$I$3</f>
        <v>1763</v>
      </c>
      <c r="R915">
        <f t="shared" ref="R915" si="1698">ROUND((1180*$N$2),0)</f>
        <v>1251</v>
      </c>
      <c r="S915">
        <f t="shared" ref="S915" si="1699">ROUND((735*$N$2),0)</f>
        <v>779</v>
      </c>
      <c r="T915" t="s">
        <v>32</v>
      </c>
    </row>
    <row r="916" spans="1:20" x14ac:dyDescent="0.25">
      <c r="A916" t="s">
        <v>15</v>
      </c>
      <c r="B916" t="s">
        <v>208</v>
      </c>
      <c r="C916">
        <v>1</v>
      </c>
      <c r="D916" t="s">
        <v>148</v>
      </c>
      <c r="E916" s="1">
        <v>87922953</v>
      </c>
      <c r="H916" t="s">
        <v>16</v>
      </c>
      <c r="I916" t="s">
        <v>17</v>
      </c>
      <c r="J916" t="s">
        <v>18</v>
      </c>
      <c r="K916" t="s">
        <v>19</v>
      </c>
      <c r="L916" t="s">
        <v>207</v>
      </c>
      <c r="M916" t="str">
        <f>CONCATENATE(E916,"-G-C-N")</f>
        <v>87922953-G-C-N</v>
      </c>
      <c r="N916" t="str">
        <f>$I$2</f>
        <v>G - 1016 x 1525</v>
      </c>
      <c r="O916" t="str">
        <f>$C$15</f>
        <v>Canvas</v>
      </c>
      <c r="P916" t="str">
        <f>$D$15</f>
        <v>None</v>
      </c>
      <c r="Q916">
        <f>$I$15</f>
        <v>1982.2</v>
      </c>
      <c r="R916">
        <f t="shared" ref="R916" si="1700">ROUND((1275*$N$2),0)</f>
        <v>1352</v>
      </c>
      <c r="S916">
        <f t="shared" ref="S916" si="1701">ROUND((850*$N$2),0)</f>
        <v>901</v>
      </c>
      <c r="T916" t="s">
        <v>32</v>
      </c>
    </row>
    <row r="917" spans="1:20" x14ac:dyDescent="0.25">
      <c r="A917" t="s">
        <v>15</v>
      </c>
      <c r="B917" t="s">
        <v>208</v>
      </c>
      <c r="C917">
        <v>1</v>
      </c>
      <c r="D917" t="s">
        <v>148</v>
      </c>
      <c r="E917" s="1">
        <v>87922953</v>
      </c>
      <c r="H917" t="s">
        <v>16</v>
      </c>
      <c r="I917" t="s">
        <v>17</v>
      </c>
      <c r="J917" t="s">
        <v>18</v>
      </c>
      <c r="K917" t="s">
        <v>19</v>
      </c>
      <c r="L917" t="s">
        <v>207</v>
      </c>
      <c r="M917" t="str">
        <f>CONCATENATE(E917,"-G-P-W")</f>
        <v>87922953-G-P-W</v>
      </c>
      <c r="N917" t="str">
        <f>$I$2</f>
        <v>G - 1016 x 1525</v>
      </c>
      <c r="O917" t="str">
        <f>$C$3</f>
        <v>Photographic Paper</v>
      </c>
      <c r="P917" t="str">
        <f>$D$4</f>
        <v>White</v>
      </c>
      <c r="Q917">
        <f>$I$4</f>
        <v>3200</v>
      </c>
      <c r="R917">
        <f t="shared" ref="R917:R918" si="1702">ROUND((2000*$N$2),0)</f>
        <v>2120</v>
      </c>
      <c r="S917">
        <f t="shared" ref="S917" si="1703">ROUND((1535*$N$2),0)</f>
        <v>1627</v>
      </c>
      <c r="T917" t="s">
        <v>32</v>
      </c>
    </row>
    <row r="918" spans="1:20" x14ac:dyDescent="0.25">
      <c r="A918" t="s">
        <v>15</v>
      </c>
      <c r="B918" t="s">
        <v>208</v>
      </c>
      <c r="C918">
        <v>1</v>
      </c>
      <c r="D918" t="s">
        <v>148</v>
      </c>
      <c r="E918" s="1">
        <v>87922953</v>
      </c>
      <c r="H918" t="s">
        <v>16</v>
      </c>
      <c r="I918" t="s">
        <v>17</v>
      </c>
      <c r="J918" t="s">
        <v>18</v>
      </c>
      <c r="K918" t="s">
        <v>19</v>
      </c>
      <c r="L918" t="s">
        <v>207</v>
      </c>
      <c r="M918" t="str">
        <f>CONCATENATE(E918,"-G-C-W")</f>
        <v>87922953-G-C-W</v>
      </c>
      <c r="N918" t="str">
        <f>$I$2</f>
        <v>G - 1016 x 1525</v>
      </c>
      <c r="O918" t="str">
        <f>$C$15</f>
        <v>Canvas</v>
      </c>
      <c r="P918" t="str">
        <f>$D$16</f>
        <v xml:space="preserve">White </v>
      </c>
      <c r="Q918">
        <f>$I$16</f>
        <v>2915</v>
      </c>
      <c r="R918">
        <f t="shared" si="1702"/>
        <v>2120</v>
      </c>
      <c r="S918">
        <f t="shared" ref="S918" si="1704">ROUND((1250*$N$2),0)</f>
        <v>1325</v>
      </c>
      <c r="T918" t="s">
        <v>32</v>
      </c>
    </row>
    <row r="919" spans="1:20" x14ac:dyDescent="0.25">
      <c r="A919" t="s">
        <v>15</v>
      </c>
      <c r="B919" t="s">
        <v>208</v>
      </c>
      <c r="C919">
        <v>1</v>
      </c>
      <c r="D919" t="s">
        <v>148</v>
      </c>
      <c r="E919" s="1">
        <v>120817062</v>
      </c>
      <c r="H919" t="s">
        <v>16</v>
      </c>
      <c r="I919" t="s">
        <v>17</v>
      </c>
      <c r="J919" t="s">
        <v>18</v>
      </c>
      <c r="K919" t="s">
        <v>19</v>
      </c>
      <c r="L919" t="s">
        <v>207</v>
      </c>
      <c r="M919" t="str">
        <f>CONCATENATE(E919,"-C-P-N")</f>
        <v>120817062-C-P-N</v>
      </c>
      <c r="N919" t="str">
        <f>$E$2</f>
        <v>C - 406 x 508</v>
      </c>
      <c r="O919" t="str">
        <f>$C$3</f>
        <v>Photographic Paper</v>
      </c>
      <c r="P919" t="str">
        <f>$D$3</f>
        <v>None</v>
      </c>
      <c r="Q919">
        <f>$E$3</f>
        <v>553</v>
      </c>
      <c r="R919">
        <f t="shared" ref="R919" si="1705">ROUND((360*$N$2),0)</f>
        <v>382</v>
      </c>
      <c r="S919">
        <f t="shared" ref="S919" si="1706">ROUND((230*$N$2),0)</f>
        <v>244</v>
      </c>
      <c r="T919" t="s">
        <v>32</v>
      </c>
    </row>
    <row r="920" spans="1:20" x14ac:dyDescent="0.25">
      <c r="A920" t="s">
        <v>15</v>
      </c>
      <c r="B920" t="s">
        <v>208</v>
      </c>
      <c r="C920">
        <v>1</v>
      </c>
      <c r="D920" t="s">
        <v>148</v>
      </c>
      <c r="E920" s="1">
        <v>120817062</v>
      </c>
      <c r="H920" t="s">
        <v>16</v>
      </c>
      <c r="I920" t="s">
        <v>17</v>
      </c>
      <c r="J920" t="s">
        <v>18</v>
      </c>
      <c r="K920" t="s">
        <v>19</v>
      </c>
      <c r="L920" t="s">
        <v>207</v>
      </c>
      <c r="M920" t="str">
        <f>CONCATENATE(E920,"-C-P-W")</f>
        <v>120817062-C-P-W</v>
      </c>
      <c r="N920" t="str">
        <f>$E$2</f>
        <v>C - 406 x 508</v>
      </c>
      <c r="O920" t="str">
        <f>$C$3</f>
        <v>Photographic Paper</v>
      </c>
      <c r="P920" t="str">
        <f>$D$4</f>
        <v>White</v>
      </c>
      <c r="Q920">
        <f>$E$4</f>
        <v>1052</v>
      </c>
      <c r="R920">
        <f t="shared" ref="R920" si="1707">ROUND((704*$N$2),0)</f>
        <v>746</v>
      </c>
      <c r="S920">
        <f t="shared" ref="S920" si="1708">ROUND((440*$N$2),0)</f>
        <v>466</v>
      </c>
      <c r="T920" t="s">
        <v>32</v>
      </c>
    </row>
    <row r="921" spans="1:20" x14ac:dyDescent="0.25">
      <c r="A921" t="s">
        <v>15</v>
      </c>
      <c r="B921" t="s">
        <v>208</v>
      </c>
      <c r="C921">
        <v>1</v>
      </c>
      <c r="D921" t="s">
        <v>148</v>
      </c>
      <c r="E921" s="1">
        <v>120817062</v>
      </c>
      <c r="H921" t="s">
        <v>16</v>
      </c>
      <c r="I921" t="s">
        <v>17</v>
      </c>
      <c r="J921" t="s">
        <v>18</v>
      </c>
      <c r="K921" t="s">
        <v>19</v>
      </c>
      <c r="L921" t="s">
        <v>207</v>
      </c>
      <c r="M921" t="str">
        <f>CONCATENATE(E921,"-D-P-N")</f>
        <v>120817062-D-P-N</v>
      </c>
      <c r="N921" t="str">
        <f>$F$2</f>
        <v>D - 508 x 610</v>
      </c>
      <c r="O921" t="str">
        <f>$C$3</f>
        <v>Photographic Paper</v>
      </c>
      <c r="P921" t="str">
        <f>$D$3</f>
        <v>None</v>
      </c>
      <c r="Q921">
        <f>$F$3</f>
        <v>646</v>
      </c>
      <c r="R921">
        <f t="shared" ref="R921" si="1709">ROUND((432*$N$2),0)</f>
        <v>458</v>
      </c>
      <c r="S921">
        <f t="shared" ref="S921" si="1710">ROUND((270*$N$2),0)</f>
        <v>286</v>
      </c>
      <c r="T921" t="s">
        <v>32</v>
      </c>
    </row>
    <row r="922" spans="1:20" x14ac:dyDescent="0.25">
      <c r="A922" t="s">
        <v>15</v>
      </c>
      <c r="B922" t="s">
        <v>208</v>
      </c>
      <c r="C922">
        <v>1</v>
      </c>
      <c r="D922" t="s">
        <v>148</v>
      </c>
      <c r="E922" s="1">
        <v>120817062</v>
      </c>
      <c r="H922" t="s">
        <v>16</v>
      </c>
      <c r="I922" t="s">
        <v>17</v>
      </c>
      <c r="J922" t="s">
        <v>18</v>
      </c>
      <c r="K922" t="s">
        <v>19</v>
      </c>
      <c r="L922" t="s">
        <v>207</v>
      </c>
      <c r="M922" t="str">
        <f>CONCATENATE(E922,"-D-P-W")</f>
        <v>120817062-D-P-W</v>
      </c>
      <c r="N922" t="str">
        <f>$F$2</f>
        <v>D - 508 x 610</v>
      </c>
      <c r="O922" t="str">
        <f>$C$3</f>
        <v>Photographic Paper</v>
      </c>
      <c r="P922" t="str">
        <f>$D$4</f>
        <v>White</v>
      </c>
      <c r="Q922">
        <f>$F$4</f>
        <v>1313</v>
      </c>
      <c r="R922">
        <f t="shared" ref="R922" si="1711">ROUND((880*$N$2),0)</f>
        <v>933</v>
      </c>
      <c r="S922">
        <f t="shared" ref="S922" si="1712">ROUND((560*$N$2),0)</f>
        <v>594</v>
      </c>
      <c r="T922" t="s">
        <v>32</v>
      </c>
    </row>
    <row r="923" spans="1:20" x14ac:dyDescent="0.25">
      <c r="A923" t="s">
        <v>15</v>
      </c>
      <c r="B923" t="s">
        <v>208</v>
      </c>
      <c r="C923">
        <v>1</v>
      </c>
      <c r="D923" t="s">
        <v>148</v>
      </c>
      <c r="E923" s="1">
        <v>120817062</v>
      </c>
      <c r="H923" t="s">
        <v>16</v>
      </c>
      <c r="I923" t="s">
        <v>17</v>
      </c>
      <c r="J923" t="s">
        <v>18</v>
      </c>
      <c r="K923" t="s">
        <v>19</v>
      </c>
      <c r="L923" t="s">
        <v>207</v>
      </c>
      <c r="M923" t="str">
        <f>CONCATENATE(E923,"-E-P-N")</f>
        <v>120817062-E-P-N</v>
      </c>
      <c r="N923" t="str">
        <f>$G$2</f>
        <v>E - 508 x 762</v>
      </c>
      <c r="O923" t="str">
        <f>$C$3</f>
        <v>Photographic Paper</v>
      </c>
      <c r="P923" t="str">
        <f>$D$3</f>
        <v>None</v>
      </c>
      <c r="Q923">
        <f>$G$3</f>
        <v>825</v>
      </c>
      <c r="R923">
        <f t="shared" ref="R923" si="1713">ROUND((552*$N$2),0)</f>
        <v>585</v>
      </c>
      <c r="S923">
        <f t="shared" ref="S923" si="1714">ROUND((345*$N$2),0)</f>
        <v>366</v>
      </c>
      <c r="T923" t="s">
        <v>32</v>
      </c>
    </row>
    <row r="924" spans="1:20" x14ac:dyDescent="0.25">
      <c r="A924" t="s">
        <v>15</v>
      </c>
      <c r="B924" t="s">
        <v>208</v>
      </c>
      <c r="C924">
        <v>1</v>
      </c>
      <c r="D924" t="s">
        <v>148</v>
      </c>
      <c r="E924" s="1">
        <v>120817062</v>
      </c>
      <c r="H924" t="s">
        <v>16</v>
      </c>
      <c r="I924" t="s">
        <v>17</v>
      </c>
      <c r="J924" t="s">
        <v>18</v>
      </c>
      <c r="K924" t="s">
        <v>19</v>
      </c>
      <c r="L924" t="s">
        <v>207</v>
      </c>
      <c r="M924" t="str">
        <f>CONCATENATE(E924,"-E-C-N")</f>
        <v>120817062-E-C-N</v>
      </c>
      <c r="N924" t="str">
        <f>$G$2</f>
        <v>E - 508 x 762</v>
      </c>
      <c r="O924" t="str">
        <f>$C$15</f>
        <v>Canvas</v>
      </c>
      <c r="P924" t="str">
        <f>$D$15</f>
        <v>None</v>
      </c>
      <c r="Q924">
        <f>$G$15</f>
        <v>1324</v>
      </c>
      <c r="R924">
        <f t="shared" ref="R924" si="1715">ROUND((832*$N$2),0)</f>
        <v>882</v>
      </c>
      <c r="S924">
        <f t="shared" ref="S924" si="1716">ROUND((550*$N$2),0)</f>
        <v>583</v>
      </c>
      <c r="T924" t="s">
        <v>32</v>
      </c>
    </row>
    <row r="925" spans="1:20" x14ac:dyDescent="0.25">
      <c r="A925" t="s">
        <v>15</v>
      </c>
      <c r="B925" t="s">
        <v>208</v>
      </c>
      <c r="C925">
        <v>1</v>
      </c>
      <c r="D925" t="s">
        <v>148</v>
      </c>
      <c r="E925" s="1">
        <v>120817062</v>
      </c>
      <c r="H925" t="s">
        <v>16</v>
      </c>
      <c r="I925" t="s">
        <v>17</v>
      </c>
      <c r="J925" t="s">
        <v>18</v>
      </c>
      <c r="K925" t="s">
        <v>19</v>
      </c>
      <c r="L925" t="s">
        <v>207</v>
      </c>
      <c r="M925" t="str">
        <f>CONCATENATE(E925,"-E-P-W")</f>
        <v>120817062-E-P-W</v>
      </c>
      <c r="N925" t="str">
        <f>$G$2</f>
        <v>E - 508 x 762</v>
      </c>
      <c r="O925" t="str">
        <f>$C$3</f>
        <v>Photographic Paper</v>
      </c>
      <c r="P925" t="str">
        <f>$D$4</f>
        <v>White</v>
      </c>
      <c r="Q925">
        <f>$G$4</f>
        <v>1660</v>
      </c>
      <c r="R925">
        <f t="shared" ref="R925" si="1717">ROUND((1112*$N$2),0)</f>
        <v>1179</v>
      </c>
      <c r="S925">
        <f t="shared" ref="S925" si="1718">ROUND((760*$N$2),0)</f>
        <v>806</v>
      </c>
      <c r="T925" t="s">
        <v>32</v>
      </c>
    </row>
    <row r="926" spans="1:20" x14ac:dyDescent="0.25">
      <c r="A926" t="s">
        <v>15</v>
      </c>
      <c r="B926" t="s">
        <v>208</v>
      </c>
      <c r="C926">
        <v>1</v>
      </c>
      <c r="D926" t="s">
        <v>148</v>
      </c>
      <c r="E926" s="1">
        <v>120817062</v>
      </c>
      <c r="H926" t="s">
        <v>16</v>
      </c>
      <c r="I926" t="s">
        <v>17</v>
      </c>
      <c r="J926" t="s">
        <v>18</v>
      </c>
      <c r="K926" t="s">
        <v>19</v>
      </c>
      <c r="L926" t="s">
        <v>207</v>
      </c>
      <c r="M926" t="str">
        <f>CONCATENATE(E926,"-E-C-W")</f>
        <v>120817062-E-C-W</v>
      </c>
      <c r="N926" t="str">
        <f>$G$2</f>
        <v>E - 508 x 762</v>
      </c>
      <c r="O926" t="str">
        <f>$C$15</f>
        <v>Canvas</v>
      </c>
      <c r="P926" t="str">
        <f>$D$16</f>
        <v xml:space="preserve">White </v>
      </c>
      <c r="Q926">
        <f>$G$16</f>
        <v>1964</v>
      </c>
      <c r="R926" s="2">
        <f t="shared" ref="R926" si="1719">ROUND((1320*$N$2),0)</f>
        <v>1399</v>
      </c>
      <c r="S926">
        <f t="shared" ref="S926" si="1720">ROUND((825*$N$2),0)</f>
        <v>875</v>
      </c>
      <c r="T926" t="s">
        <v>32</v>
      </c>
    </row>
    <row r="927" spans="1:20" x14ac:dyDescent="0.25">
      <c r="A927" t="s">
        <v>15</v>
      </c>
      <c r="B927" t="s">
        <v>208</v>
      </c>
      <c r="C927">
        <v>1</v>
      </c>
      <c r="D927" t="s">
        <v>148</v>
      </c>
      <c r="E927" s="1">
        <v>120817062</v>
      </c>
      <c r="H927" t="s">
        <v>16</v>
      </c>
      <c r="I927" t="s">
        <v>17</v>
      </c>
      <c r="J927" t="s">
        <v>18</v>
      </c>
      <c r="K927" t="s">
        <v>19</v>
      </c>
      <c r="L927" t="s">
        <v>207</v>
      </c>
      <c r="M927" t="str">
        <f>CONCATENATE(E927,"-F-P-N")</f>
        <v>120817062-F-P-N</v>
      </c>
      <c r="N927" t="str">
        <f>$H$2</f>
        <v>F - 762 x 1016</v>
      </c>
      <c r="O927" t="str">
        <f>$C$3</f>
        <v>Photographic Paper</v>
      </c>
      <c r="P927" t="str">
        <f>$D$3</f>
        <v>None</v>
      </c>
      <c r="Q927">
        <f>$H$3</f>
        <v>1410</v>
      </c>
      <c r="R927">
        <f t="shared" ref="R927" si="1721">ROUND((944*$N$2),0)</f>
        <v>1001</v>
      </c>
      <c r="S927">
        <f t="shared" ref="S927" si="1722">ROUND((590*$N$2),0)</f>
        <v>625</v>
      </c>
      <c r="T927" t="s">
        <v>32</v>
      </c>
    </row>
    <row r="928" spans="1:20" x14ac:dyDescent="0.25">
      <c r="A928" t="s">
        <v>15</v>
      </c>
      <c r="B928" t="s">
        <v>208</v>
      </c>
      <c r="C928">
        <v>1</v>
      </c>
      <c r="D928" t="s">
        <v>148</v>
      </c>
      <c r="E928" s="1">
        <v>120817062</v>
      </c>
      <c r="H928" t="s">
        <v>16</v>
      </c>
      <c r="I928" t="s">
        <v>17</v>
      </c>
      <c r="J928" t="s">
        <v>18</v>
      </c>
      <c r="K928" t="s">
        <v>19</v>
      </c>
      <c r="L928" t="s">
        <v>207</v>
      </c>
      <c r="M928" t="str">
        <f>CONCATENATE(E928,"-F-C-N")</f>
        <v>120817062-F-C-N</v>
      </c>
      <c r="N928" t="str">
        <f>$H$2</f>
        <v>F - 762 x 1016</v>
      </c>
      <c r="O928" t="str">
        <f>$C$15</f>
        <v>Canvas</v>
      </c>
      <c r="P928" t="str">
        <f>$D$15</f>
        <v>None</v>
      </c>
      <c r="Q928">
        <f>$H$15</f>
        <v>1865.6000000000001</v>
      </c>
      <c r="R928">
        <f t="shared" ref="R928" si="1723">ROUND((1200*$N$2),0)</f>
        <v>1272</v>
      </c>
      <c r="S928">
        <f t="shared" ref="S928" si="1724">ROUND((800*$N$2),0)</f>
        <v>848</v>
      </c>
      <c r="T928" t="s">
        <v>32</v>
      </c>
    </row>
    <row r="929" spans="1:20" x14ac:dyDescent="0.25">
      <c r="A929" t="s">
        <v>15</v>
      </c>
      <c r="B929" t="s">
        <v>208</v>
      </c>
      <c r="C929">
        <v>1</v>
      </c>
      <c r="D929" t="s">
        <v>148</v>
      </c>
      <c r="E929" s="1">
        <v>120817062</v>
      </c>
      <c r="H929" t="s">
        <v>16</v>
      </c>
      <c r="I929" t="s">
        <v>17</v>
      </c>
      <c r="J929" t="s">
        <v>18</v>
      </c>
      <c r="K929" t="s">
        <v>19</v>
      </c>
      <c r="L929" t="s">
        <v>207</v>
      </c>
      <c r="M929" t="str">
        <f>CONCATENATE(E929,"-F-P-W")</f>
        <v>120817062-F-P-W</v>
      </c>
      <c r="N929" t="str">
        <f>$H$2</f>
        <v>F - 762 x 1016</v>
      </c>
      <c r="O929" t="str">
        <f>$C$3</f>
        <v>Photographic Paper</v>
      </c>
      <c r="P929" t="str">
        <f>$D$4</f>
        <v>White</v>
      </c>
      <c r="Q929">
        <f>$H$4</f>
        <v>2387</v>
      </c>
      <c r="R929">
        <f t="shared" ref="R929" si="1725">ROUND((1510*$N$2),0)</f>
        <v>1601</v>
      </c>
      <c r="S929">
        <f t="shared" ref="S929" si="1726">ROUND((1150*$N$2),0)</f>
        <v>1219</v>
      </c>
      <c r="T929" t="s">
        <v>32</v>
      </c>
    </row>
    <row r="930" spans="1:20" x14ac:dyDescent="0.25">
      <c r="A930" t="s">
        <v>15</v>
      </c>
      <c r="B930" t="s">
        <v>208</v>
      </c>
      <c r="C930">
        <v>1</v>
      </c>
      <c r="D930" t="s">
        <v>148</v>
      </c>
      <c r="E930" s="1">
        <v>120817062</v>
      </c>
      <c r="H930" t="s">
        <v>16</v>
      </c>
      <c r="I930" t="s">
        <v>17</v>
      </c>
      <c r="J930" t="s">
        <v>18</v>
      </c>
      <c r="K930" t="s">
        <v>19</v>
      </c>
      <c r="L930" t="s">
        <v>207</v>
      </c>
      <c r="M930" t="str">
        <f>CONCATENATE(E930,"-F-C-W")</f>
        <v>120817062-F-C-W</v>
      </c>
      <c r="N930" t="str">
        <f>$H$2</f>
        <v>F - 762 x 1016</v>
      </c>
      <c r="O930" t="str">
        <f>$C$15</f>
        <v>Canvas</v>
      </c>
      <c r="P930" t="str">
        <f>$D$16</f>
        <v xml:space="preserve">White </v>
      </c>
      <c r="Q930">
        <f>$H$16</f>
        <v>2565.2000000000003</v>
      </c>
      <c r="R930">
        <f t="shared" ref="R930" si="1727">ROUND((1760*$N$2),0)</f>
        <v>1866</v>
      </c>
      <c r="S930">
        <f t="shared" ref="S930" si="1728">ROUND((1100*$N$2),0)</f>
        <v>1166</v>
      </c>
      <c r="T930" t="s">
        <v>32</v>
      </c>
    </row>
    <row r="931" spans="1:20" x14ac:dyDescent="0.25">
      <c r="A931" t="s">
        <v>15</v>
      </c>
      <c r="B931" t="s">
        <v>208</v>
      </c>
      <c r="C931">
        <v>1</v>
      </c>
      <c r="D931" t="s">
        <v>148</v>
      </c>
      <c r="E931" s="1">
        <v>120817062</v>
      </c>
      <c r="H931" t="s">
        <v>16</v>
      </c>
      <c r="I931" t="s">
        <v>17</v>
      </c>
      <c r="J931" t="s">
        <v>18</v>
      </c>
      <c r="K931" t="s">
        <v>19</v>
      </c>
      <c r="L931" t="s">
        <v>207</v>
      </c>
      <c r="M931" t="str">
        <f>CONCATENATE(E931,"-G-P-N")</f>
        <v>120817062-G-P-N</v>
      </c>
      <c r="N931" t="str">
        <f>$I$2</f>
        <v>G - 1016 x 1525</v>
      </c>
      <c r="O931" t="str">
        <f>$C$3</f>
        <v>Photographic Paper</v>
      </c>
      <c r="P931" t="str">
        <f>$D$3</f>
        <v>None</v>
      </c>
      <c r="Q931">
        <f>$I$3</f>
        <v>1763</v>
      </c>
      <c r="R931">
        <f t="shared" ref="R931" si="1729">ROUND((1180*$N$2),0)</f>
        <v>1251</v>
      </c>
      <c r="S931">
        <f t="shared" ref="S931" si="1730">ROUND((735*$N$2),0)</f>
        <v>779</v>
      </c>
      <c r="T931" t="s">
        <v>32</v>
      </c>
    </row>
    <row r="932" spans="1:20" x14ac:dyDescent="0.25">
      <c r="A932" t="s">
        <v>15</v>
      </c>
      <c r="B932" t="s">
        <v>208</v>
      </c>
      <c r="C932">
        <v>1</v>
      </c>
      <c r="D932" t="s">
        <v>148</v>
      </c>
      <c r="E932" s="1">
        <v>120817062</v>
      </c>
      <c r="H932" t="s">
        <v>16</v>
      </c>
      <c r="I932" t="s">
        <v>17</v>
      </c>
      <c r="J932" t="s">
        <v>18</v>
      </c>
      <c r="K932" t="s">
        <v>19</v>
      </c>
      <c r="L932" t="s">
        <v>207</v>
      </c>
      <c r="M932" t="str">
        <f>CONCATENATE(E932,"-G-C-N")</f>
        <v>120817062-G-C-N</v>
      </c>
      <c r="N932" t="str">
        <f>$I$2</f>
        <v>G - 1016 x 1525</v>
      </c>
      <c r="O932" t="str">
        <f>$C$15</f>
        <v>Canvas</v>
      </c>
      <c r="P932" t="str">
        <f>$D$15</f>
        <v>None</v>
      </c>
      <c r="Q932">
        <f>$I$15</f>
        <v>1982.2</v>
      </c>
      <c r="R932">
        <f t="shared" ref="R932" si="1731">ROUND((1275*$N$2),0)</f>
        <v>1352</v>
      </c>
      <c r="S932">
        <f t="shared" ref="S932" si="1732">ROUND((850*$N$2),0)</f>
        <v>901</v>
      </c>
      <c r="T932" t="s">
        <v>32</v>
      </c>
    </row>
    <row r="933" spans="1:20" x14ac:dyDescent="0.25">
      <c r="A933" t="s">
        <v>15</v>
      </c>
      <c r="B933" t="s">
        <v>208</v>
      </c>
      <c r="C933">
        <v>1</v>
      </c>
      <c r="D933" t="s">
        <v>148</v>
      </c>
      <c r="E933" s="1">
        <v>120817062</v>
      </c>
      <c r="H933" t="s">
        <v>16</v>
      </c>
      <c r="I933" t="s">
        <v>17</v>
      </c>
      <c r="J933" t="s">
        <v>18</v>
      </c>
      <c r="K933" t="s">
        <v>19</v>
      </c>
      <c r="L933" t="s">
        <v>207</v>
      </c>
      <c r="M933" t="str">
        <f>CONCATENATE(E933,"-G-P-W")</f>
        <v>120817062-G-P-W</v>
      </c>
      <c r="N933" t="str">
        <f>$I$2</f>
        <v>G - 1016 x 1525</v>
      </c>
      <c r="O933" t="str">
        <f>$C$3</f>
        <v>Photographic Paper</v>
      </c>
      <c r="P933" t="str">
        <f>$D$4</f>
        <v>White</v>
      </c>
      <c r="Q933">
        <f>$I$4</f>
        <v>3200</v>
      </c>
      <c r="R933">
        <f t="shared" ref="R933:R934" si="1733">ROUND((2000*$N$2),0)</f>
        <v>2120</v>
      </c>
      <c r="S933">
        <f t="shared" ref="S933" si="1734">ROUND((1535*$N$2),0)</f>
        <v>1627</v>
      </c>
      <c r="T933" t="s">
        <v>32</v>
      </c>
    </row>
    <row r="934" spans="1:20" x14ac:dyDescent="0.25">
      <c r="A934" t="s">
        <v>15</v>
      </c>
      <c r="B934" t="s">
        <v>208</v>
      </c>
      <c r="C934">
        <v>1</v>
      </c>
      <c r="D934" t="s">
        <v>148</v>
      </c>
      <c r="E934" s="1">
        <v>120817062</v>
      </c>
      <c r="H934" t="s">
        <v>16</v>
      </c>
      <c r="I934" t="s">
        <v>17</v>
      </c>
      <c r="J934" t="s">
        <v>18</v>
      </c>
      <c r="K934" t="s">
        <v>19</v>
      </c>
      <c r="L934" t="s">
        <v>207</v>
      </c>
      <c r="M934" t="str">
        <f>CONCATENATE(E934,"-G-C-W")</f>
        <v>120817062-G-C-W</v>
      </c>
      <c r="N934" t="str">
        <f>$I$2</f>
        <v>G - 1016 x 1525</v>
      </c>
      <c r="O934" t="str">
        <f>$C$15</f>
        <v>Canvas</v>
      </c>
      <c r="P934" t="str">
        <f>$D$16</f>
        <v xml:space="preserve">White </v>
      </c>
      <c r="Q934">
        <f>$I$16</f>
        <v>2915</v>
      </c>
      <c r="R934">
        <f t="shared" si="1733"/>
        <v>2120</v>
      </c>
      <c r="S934">
        <f t="shared" ref="S934" si="1735">ROUND((1250*$N$2),0)</f>
        <v>1325</v>
      </c>
      <c r="T934" t="s">
        <v>32</v>
      </c>
    </row>
    <row r="935" spans="1:20" x14ac:dyDescent="0.25">
      <c r="A935" t="s">
        <v>15</v>
      </c>
      <c r="B935" t="s">
        <v>208</v>
      </c>
      <c r="C935">
        <v>1</v>
      </c>
      <c r="D935" t="s">
        <v>148</v>
      </c>
      <c r="E935" s="1" t="s">
        <v>164</v>
      </c>
      <c r="H935" t="s">
        <v>16</v>
      </c>
      <c r="I935" t="s">
        <v>17</v>
      </c>
      <c r="J935" t="s">
        <v>18</v>
      </c>
      <c r="K935" t="s">
        <v>19</v>
      </c>
      <c r="L935" t="s">
        <v>207</v>
      </c>
      <c r="M935" t="str">
        <f>CONCATENATE(E935,"-C-P-N")</f>
        <v>51246669_8-C-P-N</v>
      </c>
      <c r="N935" t="str">
        <f>$E$2</f>
        <v>C - 406 x 508</v>
      </c>
      <c r="O935" t="str">
        <f>$C$3</f>
        <v>Photographic Paper</v>
      </c>
      <c r="P935" t="str">
        <f>$D$3</f>
        <v>None</v>
      </c>
      <c r="Q935">
        <f>$E$3</f>
        <v>553</v>
      </c>
      <c r="R935">
        <f t="shared" ref="R935" si="1736">ROUND((360*$N$2),0)</f>
        <v>382</v>
      </c>
      <c r="S935">
        <f t="shared" ref="S935" si="1737">ROUND((230*$N$2),0)</f>
        <v>244</v>
      </c>
      <c r="T935" t="s">
        <v>32</v>
      </c>
    </row>
    <row r="936" spans="1:20" x14ac:dyDescent="0.25">
      <c r="A936" t="s">
        <v>15</v>
      </c>
      <c r="B936" t="s">
        <v>208</v>
      </c>
      <c r="C936">
        <v>1</v>
      </c>
      <c r="D936" t="s">
        <v>148</v>
      </c>
      <c r="E936" s="1" t="s">
        <v>164</v>
      </c>
      <c r="H936" t="s">
        <v>16</v>
      </c>
      <c r="I936" t="s">
        <v>17</v>
      </c>
      <c r="J936" t="s">
        <v>18</v>
      </c>
      <c r="K936" t="s">
        <v>19</v>
      </c>
      <c r="L936" t="s">
        <v>207</v>
      </c>
      <c r="M936" t="str">
        <f>CONCATENATE(E936,"-C-P-W")</f>
        <v>51246669_8-C-P-W</v>
      </c>
      <c r="N936" t="str">
        <f>$E$2</f>
        <v>C - 406 x 508</v>
      </c>
      <c r="O936" t="str">
        <f>$C$3</f>
        <v>Photographic Paper</v>
      </c>
      <c r="P936" t="str">
        <f>$D$4</f>
        <v>White</v>
      </c>
      <c r="Q936">
        <f>$E$4</f>
        <v>1052</v>
      </c>
      <c r="R936">
        <f t="shared" ref="R936" si="1738">ROUND((704*$N$2),0)</f>
        <v>746</v>
      </c>
      <c r="S936">
        <f t="shared" ref="S936" si="1739">ROUND((440*$N$2),0)</f>
        <v>466</v>
      </c>
      <c r="T936" t="s">
        <v>32</v>
      </c>
    </row>
    <row r="937" spans="1:20" x14ac:dyDescent="0.25">
      <c r="A937" t="s">
        <v>15</v>
      </c>
      <c r="B937" t="s">
        <v>208</v>
      </c>
      <c r="C937">
        <v>1</v>
      </c>
      <c r="D937" t="s">
        <v>148</v>
      </c>
      <c r="E937" s="1" t="s">
        <v>164</v>
      </c>
      <c r="H937" t="s">
        <v>16</v>
      </c>
      <c r="I937" t="s">
        <v>17</v>
      </c>
      <c r="J937" t="s">
        <v>18</v>
      </c>
      <c r="K937" t="s">
        <v>19</v>
      </c>
      <c r="L937" t="s">
        <v>207</v>
      </c>
      <c r="M937" t="str">
        <f>CONCATENATE(E937,"-D-P-N")</f>
        <v>51246669_8-D-P-N</v>
      </c>
      <c r="N937" t="str">
        <f>$F$2</f>
        <v>D - 508 x 610</v>
      </c>
      <c r="O937" t="str">
        <f>$C$3</f>
        <v>Photographic Paper</v>
      </c>
      <c r="P937" t="str">
        <f>$D$3</f>
        <v>None</v>
      </c>
      <c r="Q937">
        <f>$F$3</f>
        <v>646</v>
      </c>
      <c r="R937">
        <f t="shared" ref="R937" si="1740">ROUND((432*$N$2),0)</f>
        <v>458</v>
      </c>
      <c r="S937">
        <f t="shared" ref="S937" si="1741">ROUND((270*$N$2),0)</f>
        <v>286</v>
      </c>
      <c r="T937" t="s">
        <v>32</v>
      </c>
    </row>
    <row r="938" spans="1:20" x14ac:dyDescent="0.25">
      <c r="A938" t="s">
        <v>15</v>
      </c>
      <c r="B938" t="s">
        <v>208</v>
      </c>
      <c r="C938">
        <v>1</v>
      </c>
      <c r="D938" t="s">
        <v>148</v>
      </c>
      <c r="E938" s="1" t="s">
        <v>164</v>
      </c>
      <c r="H938" t="s">
        <v>16</v>
      </c>
      <c r="I938" t="s">
        <v>17</v>
      </c>
      <c r="J938" t="s">
        <v>18</v>
      </c>
      <c r="K938" t="s">
        <v>19</v>
      </c>
      <c r="L938" t="s">
        <v>207</v>
      </c>
      <c r="M938" t="str">
        <f>CONCATENATE(E938,"-D-P-W")</f>
        <v>51246669_8-D-P-W</v>
      </c>
      <c r="N938" t="str">
        <f>$F$2</f>
        <v>D - 508 x 610</v>
      </c>
      <c r="O938" t="str">
        <f>$C$3</f>
        <v>Photographic Paper</v>
      </c>
      <c r="P938" t="str">
        <f>$D$4</f>
        <v>White</v>
      </c>
      <c r="Q938">
        <f>$F$4</f>
        <v>1313</v>
      </c>
      <c r="R938">
        <f t="shared" ref="R938" si="1742">ROUND((880*$N$2),0)</f>
        <v>933</v>
      </c>
      <c r="S938">
        <f t="shared" ref="S938" si="1743">ROUND((560*$N$2),0)</f>
        <v>594</v>
      </c>
      <c r="T938" t="s">
        <v>32</v>
      </c>
    </row>
    <row r="939" spans="1:20" x14ac:dyDescent="0.25">
      <c r="A939" t="s">
        <v>15</v>
      </c>
      <c r="B939" t="s">
        <v>208</v>
      </c>
      <c r="C939">
        <v>1</v>
      </c>
      <c r="D939" t="s">
        <v>148</v>
      </c>
      <c r="E939" s="1" t="s">
        <v>164</v>
      </c>
      <c r="H939" t="s">
        <v>16</v>
      </c>
      <c r="I939" t="s">
        <v>17</v>
      </c>
      <c r="J939" t="s">
        <v>18</v>
      </c>
      <c r="K939" t="s">
        <v>19</v>
      </c>
      <c r="L939" t="s">
        <v>207</v>
      </c>
      <c r="M939" t="str">
        <f>CONCATENATE(E939,"-E-P-N")</f>
        <v>51246669_8-E-P-N</v>
      </c>
      <c r="N939" t="str">
        <f>$G$2</f>
        <v>E - 508 x 762</v>
      </c>
      <c r="O939" t="str">
        <f>$C$3</f>
        <v>Photographic Paper</v>
      </c>
      <c r="P939" t="str">
        <f>$D$3</f>
        <v>None</v>
      </c>
      <c r="Q939">
        <f>$G$3</f>
        <v>825</v>
      </c>
      <c r="R939">
        <f t="shared" ref="R939" si="1744">ROUND((552*$N$2),0)</f>
        <v>585</v>
      </c>
      <c r="S939">
        <f t="shared" ref="S939" si="1745">ROUND((345*$N$2),0)</f>
        <v>366</v>
      </c>
      <c r="T939" t="s">
        <v>32</v>
      </c>
    </row>
    <row r="940" spans="1:20" x14ac:dyDescent="0.25">
      <c r="A940" t="s">
        <v>15</v>
      </c>
      <c r="B940" t="s">
        <v>208</v>
      </c>
      <c r="C940">
        <v>1</v>
      </c>
      <c r="D940" t="s">
        <v>148</v>
      </c>
      <c r="E940" s="1" t="s">
        <v>164</v>
      </c>
      <c r="H940" t="s">
        <v>16</v>
      </c>
      <c r="I940" t="s">
        <v>17</v>
      </c>
      <c r="J940" t="s">
        <v>18</v>
      </c>
      <c r="K940" t="s">
        <v>19</v>
      </c>
      <c r="L940" t="s">
        <v>207</v>
      </c>
      <c r="M940" t="str">
        <f>CONCATENATE(E940,"-E-C-N")</f>
        <v>51246669_8-E-C-N</v>
      </c>
      <c r="N940" t="str">
        <f>$G$2</f>
        <v>E - 508 x 762</v>
      </c>
      <c r="O940" t="str">
        <f>$C$15</f>
        <v>Canvas</v>
      </c>
      <c r="P940" t="str">
        <f>$D$15</f>
        <v>None</v>
      </c>
      <c r="Q940">
        <f>$G$15</f>
        <v>1324</v>
      </c>
      <c r="R940">
        <f t="shared" ref="R940" si="1746">ROUND((832*$N$2),0)</f>
        <v>882</v>
      </c>
      <c r="S940">
        <f t="shared" ref="S940" si="1747">ROUND((550*$N$2),0)</f>
        <v>583</v>
      </c>
      <c r="T940" t="s">
        <v>32</v>
      </c>
    </row>
    <row r="941" spans="1:20" x14ac:dyDescent="0.25">
      <c r="A941" t="s">
        <v>15</v>
      </c>
      <c r="B941" t="s">
        <v>208</v>
      </c>
      <c r="C941">
        <v>1</v>
      </c>
      <c r="D941" t="s">
        <v>148</v>
      </c>
      <c r="E941" s="1" t="s">
        <v>164</v>
      </c>
      <c r="H941" t="s">
        <v>16</v>
      </c>
      <c r="I941" t="s">
        <v>17</v>
      </c>
      <c r="J941" t="s">
        <v>18</v>
      </c>
      <c r="K941" t="s">
        <v>19</v>
      </c>
      <c r="L941" t="s">
        <v>207</v>
      </c>
      <c r="M941" t="str">
        <f>CONCATENATE(E941,"-E-P-W")</f>
        <v>51246669_8-E-P-W</v>
      </c>
      <c r="N941" t="str">
        <f>$G$2</f>
        <v>E - 508 x 762</v>
      </c>
      <c r="O941" t="str">
        <f>$C$3</f>
        <v>Photographic Paper</v>
      </c>
      <c r="P941" t="str">
        <f>$D$4</f>
        <v>White</v>
      </c>
      <c r="Q941">
        <f>$G$4</f>
        <v>1660</v>
      </c>
      <c r="R941">
        <f t="shared" ref="R941" si="1748">ROUND((1112*$N$2),0)</f>
        <v>1179</v>
      </c>
      <c r="S941">
        <f t="shared" ref="S941" si="1749">ROUND((760*$N$2),0)</f>
        <v>806</v>
      </c>
      <c r="T941" t="s">
        <v>32</v>
      </c>
    </row>
    <row r="942" spans="1:20" x14ac:dyDescent="0.25">
      <c r="A942" t="s">
        <v>15</v>
      </c>
      <c r="B942" t="s">
        <v>208</v>
      </c>
      <c r="C942">
        <v>1</v>
      </c>
      <c r="D942" t="s">
        <v>148</v>
      </c>
      <c r="E942" s="1" t="s">
        <v>164</v>
      </c>
      <c r="H942" t="s">
        <v>16</v>
      </c>
      <c r="I942" t="s">
        <v>17</v>
      </c>
      <c r="J942" t="s">
        <v>18</v>
      </c>
      <c r="K942" t="s">
        <v>19</v>
      </c>
      <c r="L942" t="s">
        <v>207</v>
      </c>
      <c r="M942" t="str">
        <f>CONCATENATE(E942,"-E-C-W")</f>
        <v>51246669_8-E-C-W</v>
      </c>
      <c r="N942" t="str">
        <f>$G$2</f>
        <v>E - 508 x 762</v>
      </c>
      <c r="O942" t="str">
        <f>$C$15</f>
        <v>Canvas</v>
      </c>
      <c r="P942" t="str">
        <f>$D$16</f>
        <v xml:space="preserve">White </v>
      </c>
      <c r="Q942">
        <f>$G$16</f>
        <v>1964</v>
      </c>
      <c r="R942" s="2">
        <f t="shared" ref="R942" si="1750">ROUND((1320*$N$2),0)</f>
        <v>1399</v>
      </c>
      <c r="S942">
        <f t="shared" ref="S942" si="1751">ROUND((825*$N$2),0)</f>
        <v>875</v>
      </c>
      <c r="T942" t="s">
        <v>32</v>
      </c>
    </row>
    <row r="943" spans="1:20" x14ac:dyDescent="0.25">
      <c r="A943" t="s">
        <v>15</v>
      </c>
      <c r="B943" t="s">
        <v>208</v>
      </c>
      <c r="C943">
        <v>1</v>
      </c>
      <c r="D943" t="s">
        <v>148</v>
      </c>
      <c r="E943" s="1" t="s">
        <v>164</v>
      </c>
      <c r="H943" t="s">
        <v>16</v>
      </c>
      <c r="I943" t="s">
        <v>17</v>
      </c>
      <c r="J943" t="s">
        <v>18</v>
      </c>
      <c r="K943" t="s">
        <v>19</v>
      </c>
      <c r="L943" t="s">
        <v>207</v>
      </c>
      <c r="M943" t="str">
        <f>CONCATENATE(E943,"-F-P-N")</f>
        <v>51246669_8-F-P-N</v>
      </c>
      <c r="N943" t="str">
        <f>$H$2</f>
        <v>F - 762 x 1016</v>
      </c>
      <c r="O943" t="str">
        <f>$C$3</f>
        <v>Photographic Paper</v>
      </c>
      <c r="P943" t="str">
        <f>$D$3</f>
        <v>None</v>
      </c>
      <c r="Q943">
        <f>$H$3</f>
        <v>1410</v>
      </c>
      <c r="R943">
        <f t="shared" ref="R943" si="1752">ROUND((944*$N$2),0)</f>
        <v>1001</v>
      </c>
      <c r="S943">
        <f t="shared" ref="S943" si="1753">ROUND((590*$N$2),0)</f>
        <v>625</v>
      </c>
      <c r="T943" t="s">
        <v>32</v>
      </c>
    </row>
    <row r="944" spans="1:20" x14ac:dyDescent="0.25">
      <c r="A944" t="s">
        <v>15</v>
      </c>
      <c r="B944" t="s">
        <v>208</v>
      </c>
      <c r="C944">
        <v>1</v>
      </c>
      <c r="D944" t="s">
        <v>148</v>
      </c>
      <c r="E944" s="1" t="s">
        <v>164</v>
      </c>
      <c r="H944" t="s">
        <v>16</v>
      </c>
      <c r="I944" t="s">
        <v>17</v>
      </c>
      <c r="J944" t="s">
        <v>18</v>
      </c>
      <c r="K944" t="s">
        <v>19</v>
      </c>
      <c r="L944" t="s">
        <v>207</v>
      </c>
      <c r="M944" t="str">
        <f>CONCATENATE(E944,"-F-C-N")</f>
        <v>51246669_8-F-C-N</v>
      </c>
      <c r="N944" t="str">
        <f>$H$2</f>
        <v>F - 762 x 1016</v>
      </c>
      <c r="O944" t="str">
        <f>$C$15</f>
        <v>Canvas</v>
      </c>
      <c r="P944" t="str">
        <f>$D$15</f>
        <v>None</v>
      </c>
      <c r="Q944">
        <f>$H$15</f>
        <v>1865.6000000000001</v>
      </c>
      <c r="R944">
        <f t="shared" ref="R944" si="1754">ROUND((1200*$N$2),0)</f>
        <v>1272</v>
      </c>
      <c r="S944">
        <f t="shared" ref="S944" si="1755">ROUND((800*$N$2),0)</f>
        <v>848</v>
      </c>
      <c r="T944" t="s">
        <v>32</v>
      </c>
    </row>
    <row r="945" spans="1:20" x14ac:dyDescent="0.25">
      <c r="A945" t="s">
        <v>15</v>
      </c>
      <c r="B945" t="s">
        <v>208</v>
      </c>
      <c r="C945">
        <v>1</v>
      </c>
      <c r="D945" t="s">
        <v>148</v>
      </c>
      <c r="E945" s="1" t="s">
        <v>164</v>
      </c>
      <c r="H945" t="s">
        <v>16</v>
      </c>
      <c r="I945" t="s">
        <v>17</v>
      </c>
      <c r="J945" t="s">
        <v>18</v>
      </c>
      <c r="K945" t="s">
        <v>19</v>
      </c>
      <c r="L945" t="s">
        <v>207</v>
      </c>
      <c r="M945" t="str">
        <f>CONCATENATE(E945,"-F-P-W")</f>
        <v>51246669_8-F-P-W</v>
      </c>
      <c r="N945" t="str">
        <f>$H$2</f>
        <v>F - 762 x 1016</v>
      </c>
      <c r="O945" t="str">
        <f>$C$3</f>
        <v>Photographic Paper</v>
      </c>
      <c r="P945" t="str">
        <f>$D$4</f>
        <v>White</v>
      </c>
      <c r="Q945">
        <f>$H$4</f>
        <v>2387</v>
      </c>
      <c r="R945">
        <f t="shared" ref="R945" si="1756">ROUND((1510*$N$2),0)</f>
        <v>1601</v>
      </c>
      <c r="S945">
        <f t="shared" ref="S945" si="1757">ROUND((1150*$N$2),0)</f>
        <v>1219</v>
      </c>
      <c r="T945" t="s">
        <v>32</v>
      </c>
    </row>
    <row r="946" spans="1:20" x14ac:dyDescent="0.25">
      <c r="A946" t="s">
        <v>15</v>
      </c>
      <c r="B946" t="s">
        <v>208</v>
      </c>
      <c r="C946">
        <v>1</v>
      </c>
      <c r="D946" t="s">
        <v>148</v>
      </c>
      <c r="E946" s="1" t="s">
        <v>164</v>
      </c>
      <c r="H946" t="s">
        <v>16</v>
      </c>
      <c r="I946" t="s">
        <v>17</v>
      </c>
      <c r="J946" t="s">
        <v>18</v>
      </c>
      <c r="K946" t="s">
        <v>19</v>
      </c>
      <c r="L946" t="s">
        <v>207</v>
      </c>
      <c r="M946" t="str">
        <f>CONCATENATE(E946,"-F-C-W")</f>
        <v>51246669_8-F-C-W</v>
      </c>
      <c r="N946" t="str">
        <f>$H$2</f>
        <v>F - 762 x 1016</v>
      </c>
      <c r="O946" t="str">
        <f>$C$15</f>
        <v>Canvas</v>
      </c>
      <c r="P946" t="str">
        <f>$D$16</f>
        <v xml:space="preserve">White </v>
      </c>
      <c r="Q946">
        <f>$H$16</f>
        <v>2565.2000000000003</v>
      </c>
      <c r="R946">
        <f t="shared" ref="R946" si="1758">ROUND((1760*$N$2),0)</f>
        <v>1866</v>
      </c>
      <c r="S946">
        <f t="shared" ref="S946" si="1759">ROUND((1100*$N$2),0)</f>
        <v>1166</v>
      </c>
      <c r="T946" t="s">
        <v>32</v>
      </c>
    </row>
    <row r="947" spans="1:20" x14ac:dyDescent="0.25">
      <c r="A947" t="s">
        <v>15</v>
      </c>
      <c r="B947" t="s">
        <v>208</v>
      </c>
      <c r="C947">
        <v>1</v>
      </c>
      <c r="D947" t="s">
        <v>148</v>
      </c>
      <c r="E947" s="1" t="s">
        <v>164</v>
      </c>
      <c r="H947" t="s">
        <v>16</v>
      </c>
      <c r="I947" t="s">
        <v>17</v>
      </c>
      <c r="J947" t="s">
        <v>18</v>
      </c>
      <c r="K947" t="s">
        <v>19</v>
      </c>
      <c r="L947" t="s">
        <v>207</v>
      </c>
      <c r="M947" t="str">
        <f>CONCATENATE(E947,"-G-P-N")</f>
        <v>51246669_8-G-P-N</v>
      </c>
      <c r="N947" t="str">
        <f>$I$2</f>
        <v>G - 1016 x 1525</v>
      </c>
      <c r="O947" t="str">
        <f>$C$3</f>
        <v>Photographic Paper</v>
      </c>
      <c r="P947" t="str">
        <f>$D$3</f>
        <v>None</v>
      </c>
      <c r="Q947">
        <f>$I$3</f>
        <v>1763</v>
      </c>
      <c r="R947">
        <f t="shared" ref="R947" si="1760">ROUND((1180*$N$2),0)</f>
        <v>1251</v>
      </c>
      <c r="S947">
        <f t="shared" ref="S947" si="1761">ROUND((735*$N$2),0)</f>
        <v>779</v>
      </c>
      <c r="T947" t="s">
        <v>32</v>
      </c>
    </row>
    <row r="948" spans="1:20" x14ac:dyDescent="0.25">
      <c r="A948" t="s">
        <v>15</v>
      </c>
      <c r="B948" t="s">
        <v>208</v>
      </c>
      <c r="C948">
        <v>1</v>
      </c>
      <c r="D948" t="s">
        <v>148</v>
      </c>
      <c r="E948" s="1" t="s">
        <v>164</v>
      </c>
      <c r="H948" t="s">
        <v>16</v>
      </c>
      <c r="I948" t="s">
        <v>17</v>
      </c>
      <c r="J948" t="s">
        <v>18</v>
      </c>
      <c r="K948" t="s">
        <v>19</v>
      </c>
      <c r="L948" t="s">
        <v>207</v>
      </c>
      <c r="M948" t="str">
        <f>CONCATENATE(E948,"-G-C-N")</f>
        <v>51246669_8-G-C-N</v>
      </c>
      <c r="N948" t="str">
        <f>$I$2</f>
        <v>G - 1016 x 1525</v>
      </c>
      <c r="O948" t="str">
        <f>$C$15</f>
        <v>Canvas</v>
      </c>
      <c r="P948" t="str">
        <f>$D$15</f>
        <v>None</v>
      </c>
      <c r="Q948">
        <f>$I$15</f>
        <v>1982.2</v>
      </c>
      <c r="R948">
        <f t="shared" ref="R948" si="1762">ROUND((1275*$N$2),0)</f>
        <v>1352</v>
      </c>
      <c r="S948">
        <f t="shared" ref="S948" si="1763">ROUND((850*$N$2),0)</f>
        <v>901</v>
      </c>
      <c r="T948" t="s">
        <v>32</v>
      </c>
    </row>
    <row r="949" spans="1:20" x14ac:dyDescent="0.25">
      <c r="A949" t="s">
        <v>15</v>
      </c>
      <c r="B949" t="s">
        <v>208</v>
      </c>
      <c r="C949">
        <v>1</v>
      </c>
      <c r="D949" t="s">
        <v>148</v>
      </c>
      <c r="E949" s="1" t="s">
        <v>164</v>
      </c>
      <c r="H949" t="s">
        <v>16</v>
      </c>
      <c r="I949" t="s">
        <v>17</v>
      </c>
      <c r="J949" t="s">
        <v>18</v>
      </c>
      <c r="K949" t="s">
        <v>19</v>
      </c>
      <c r="L949" t="s">
        <v>207</v>
      </c>
      <c r="M949" t="str">
        <f>CONCATENATE(E949,"-G-P-W")</f>
        <v>51246669_8-G-P-W</v>
      </c>
      <c r="N949" t="str">
        <f>$I$2</f>
        <v>G - 1016 x 1525</v>
      </c>
      <c r="O949" t="str">
        <f>$C$3</f>
        <v>Photographic Paper</v>
      </c>
      <c r="P949" t="str">
        <f>$D$4</f>
        <v>White</v>
      </c>
      <c r="Q949">
        <f>$I$4</f>
        <v>3200</v>
      </c>
      <c r="R949">
        <f t="shared" ref="R949:R950" si="1764">ROUND((2000*$N$2),0)</f>
        <v>2120</v>
      </c>
      <c r="S949">
        <f t="shared" ref="S949" si="1765">ROUND((1535*$N$2),0)</f>
        <v>1627</v>
      </c>
      <c r="T949" t="s">
        <v>32</v>
      </c>
    </row>
    <row r="950" spans="1:20" x14ac:dyDescent="0.25">
      <c r="A950" t="s">
        <v>15</v>
      </c>
      <c r="B950" t="s">
        <v>208</v>
      </c>
      <c r="C950">
        <v>1</v>
      </c>
      <c r="D950" t="s">
        <v>148</v>
      </c>
      <c r="E950" s="1" t="s">
        <v>164</v>
      </c>
      <c r="H950" t="s">
        <v>16</v>
      </c>
      <c r="I950" t="s">
        <v>17</v>
      </c>
      <c r="J950" t="s">
        <v>18</v>
      </c>
      <c r="K950" t="s">
        <v>19</v>
      </c>
      <c r="L950" t="s">
        <v>207</v>
      </c>
      <c r="M950" t="str">
        <f>CONCATENATE(E950,"-G-C-W")</f>
        <v>51246669_8-G-C-W</v>
      </c>
      <c r="N950" t="str">
        <f>$I$2</f>
        <v>G - 1016 x 1525</v>
      </c>
      <c r="O950" t="str">
        <f>$C$15</f>
        <v>Canvas</v>
      </c>
      <c r="P950" t="str">
        <f>$D$16</f>
        <v xml:space="preserve">White </v>
      </c>
      <c r="Q950">
        <f>$I$16</f>
        <v>2915</v>
      </c>
      <c r="R950">
        <f t="shared" si="1764"/>
        <v>2120</v>
      </c>
      <c r="S950">
        <f t="shared" ref="S950" si="1766">ROUND((1250*$N$2),0)</f>
        <v>1325</v>
      </c>
      <c r="T950" t="s">
        <v>32</v>
      </c>
    </row>
    <row r="951" spans="1:20" x14ac:dyDescent="0.25">
      <c r="A951" t="s">
        <v>15</v>
      </c>
      <c r="B951" t="s">
        <v>208</v>
      </c>
      <c r="C951">
        <v>1</v>
      </c>
      <c r="D951" t="s">
        <v>148</v>
      </c>
      <c r="E951" s="1" t="s">
        <v>149</v>
      </c>
      <c r="H951" t="s">
        <v>16</v>
      </c>
      <c r="I951" t="s">
        <v>17</v>
      </c>
      <c r="J951" t="s">
        <v>18</v>
      </c>
      <c r="K951" t="s">
        <v>19</v>
      </c>
      <c r="L951" t="s">
        <v>207</v>
      </c>
      <c r="M951" t="str">
        <f>CONCATENATE(E951,"-C-P-N")</f>
        <v>53405310_8-C-P-N</v>
      </c>
      <c r="N951" t="str">
        <f>$E$2</f>
        <v>C - 406 x 508</v>
      </c>
      <c r="O951" t="str">
        <f>$C$3</f>
        <v>Photographic Paper</v>
      </c>
      <c r="P951" t="str">
        <f>$D$3</f>
        <v>None</v>
      </c>
      <c r="Q951">
        <f>$E$3</f>
        <v>553</v>
      </c>
      <c r="R951">
        <f t="shared" ref="R951" si="1767">ROUND((360*$N$2),0)</f>
        <v>382</v>
      </c>
      <c r="S951">
        <f t="shared" ref="S951" si="1768">ROUND((230*$N$2),0)</f>
        <v>244</v>
      </c>
      <c r="T951" t="s">
        <v>32</v>
      </c>
    </row>
    <row r="952" spans="1:20" x14ac:dyDescent="0.25">
      <c r="A952" t="s">
        <v>15</v>
      </c>
      <c r="B952" t="s">
        <v>208</v>
      </c>
      <c r="C952">
        <v>1</v>
      </c>
      <c r="D952" t="s">
        <v>148</v>
      </c>
      <c r="E952" s="1" t="s">
        <v>149</v>
      </c>
      <c r="H952" t="s">
        <v>16</v>
      </c>
      <c r="I952" t="s">
        <v>17</v>
      </c>
      <c r="J952" t="s">
        <v>18</v>
      </c>
      <c r="K952" t="s">
        <v>19</v>
      </c>
      <c r="L952" t="s">
        <v>207</v>
      </c>
      <c r="M952" t="str">
        <f>CONCATENATE(E952,"-C-P-W")</f>
        <v>53405310_8-C-P-W</v>
      </c>
      <c r="N952" t="str">
        <f>$E$2</f>
        <v>C - 406 x 508</v>
      </c>
      <c r="O952" t="str">
        <f>$C$3</f>
        <v>Photographic Paper</v>
      </c>
      <c r="P952" t="str">
        <f>$D$4</f>
        <v>White</v>
      </c>
      <c r="Q952">
        <f>$E$4</f>
        <v>1052</v>
      </c>
      <c r="R952">
        <f t="shared" ref="R952" si="1769">ROUND((704*$N$2),0)</f>
        <v>746</v>
      </c>
      <c r="S952">
        <f t="shared" ref="S952" si="1770">ROUND((440*$N$2),0)</f>
        <v>466</v>
      </c>
      <c r="T952" t="s">
        <v>32</v>
      </c>
    </row>
    <row r="953" spans="1:20" x14ac:dyDescent="0.25">
      <c r="A953" t="s">
        <v>15</v>
      </c>
      <c r="B953" t="s">
        <v>208</v>
      </c>
      <c r="C953">
        <v>1</v>
      </c>
      <c r="D953" t="s">
        <v>148</v>
      </c>
      <c r="E953" s="1" t="s">
        <v>149</v>
      </c>
      <c r="H953" t="s">
        <v>16</v>
      </c>
      <c r="I953" t="s">
        <v>17</v>
      </c>
      <c r="J953" t="s">
        <v>18</v>
      </c>
      <c r="K953" t="s">
        <v>19</v>
      </c>
      <c r="L953" t="s">
        <v>207</v>
      </c>
      <c r="M953" t="str">
        <f>CONCATENATE(E953,"-D-P-N")</f>
        <v>53405310_8-D-P-N</v>
      </c>
      <c r="N953" t="str">
        <f>$F$2</f>
        <v>D - 508 x 610</v>
      </c>
      <c r="O953" t="str">
        <f>$C$3</f>
        <v>Photographic Paper</v>
      </c>
      <c r="P953" t="str">
        <f>$D$3</f>
        <v>None</v>
      </c>
      <c r="Q953">
        <f>$F$3</f>
        <v>646</v>
      </c>
      <c r="R953">
        <f t="shared" ref="R953" si="1771">ROUND((432*$N$2),0)</f>
        <v>458</v>
      </c>
      <c r="S953">
        <f t="shared" ref="S953" si="1772">ROUND((270*$N$2),0)</f>
        <v>286</v>
      </c>
      <c r="T953" t="s">
        <v>32</v>
      </c>
    </row>
    <row r="954" spans="1:20" x14ac:dyDescent="0.25">
      <c r="A954" t="s">
        <v>15</v>
      </c>
      <c r="B954" t="s">
        <v>208</v>
      </c>
      <c r="C954">
        <v>1</v>
      </c>
      <c r="D954" t="s">
        <v>148</v>
      </c>
      <c r="E954" s="1" t="s">
        <v>149</v>
      </c>
      <c r="H954" t="s">
        <v>16</v>
      </c>
      <c r="I954" t="s">
        <v>17</v>
      </c>
      <c r="J954" t="s">
        <v>18</v>
      </c>
      <c r="K954" t="s">
        <v>19</v>
      </c>
      <c r="L954" t="s">
        <v>207</v>
      </c>
      <c r="M954" t="str">
        <f>CONCATENATE(E954,"-D-P-W")</f>
        <v>53405310_8-D-P-W</v>
      </c>
      <c r="N954" t="str">
        <f>$F$2</f>
        <v>D - 508 x 610</v>
      </c>
      <c r="O954" t="str">
        <f>$C$3</f>
        <v>Photographic Paper</v>
      </c>
      <c r="P954" t="str">
        <f>$D$4</f>
        <v>White</v>
      </c>
      <c r="Q954">
        <f>$F$4</f>
        <v>1313</v>
      </c>
      <c r="R954">
        <f t="shared" ref="R954" si="1773">ROUND((880*$N$2),0)</f>
        <v>933</v>
      </c>
      <c r="S954">
        <f t="shared" ref="S954" si="1774">ROUND((560*$N$2),0)</f>
        <v>594</v>
      </c>
      <c r="T954" t="s">
        <v>32</v>
      </c>
    </row>
    <row r="955" spans="1:20" x14ac:dyDescent="0.25">
      <c r="A955" t="s">
        <v>15</v>
      </c>
      <c r="B955" t="s">
        <v>208</v>
      </c>
      <c r="C955">
        <v>1</v>
      </c>
      <c r="D955" t="s">
        <v>148</v>
      </c>
      <c r="E955" s="1" t="s">
        <v>149</v>
      </c>
      <c r="H955" t="s">
        <v>16</v>
      </c>
      <c r="I955" t="s">
        <v>17</v>
      </c>
      <c r="J955" t="s">
        <v>18</v>
      </c>
      <c r="K955" t="s">
        <v>19</v>
      </c>
      <c r="L955" t="s">
        <v>207</v>
      </c>
      <c r="M955" t="str">
        <f>CONCATENATE(E955,"-E-P-N")</f>
        <v>53405310_8-E-P-N</v>
      </c>
      <c r="N955" t="str">
        <f>$G$2</f>
        <v>E - 508 x 762</v>
      </c>
      <c r="O955" t="str">
        <f>$C$3</f>
        <v>Photographic Paper</v>
      </c>
      <c r="P955" t="str">
        <f>$D$3</f>
        <v>None</v>
      </c>
      <c r="Q955">
        <f>$G$3</f>
        <v>825</v>
      </c>
      <c r="R955">
        <f t="shared" ref="R955" si="1775">ROUND((552*$N$2),0)</f>
        <v>585</v>
      </c>
      <c r="S955">
        <f t="shared" ref="S955" si="1776">ROUND((345*$N$2),0)</f>
        <v>366</v>
      </c>
      <c r="T955" t="s">
        <v>32</v>
      </c>
    </row>
    <row r="956" spans="1:20" x14ac:dyDescent="0.25">
      <c r="A956" t="s">
        <v>15</v>
      </c>
      <c r="B956" t="s">
        <v>208</v>
      </c>
      <c r="C956">
        <v>1</v>
      </c>
      <c r="D956" t="s">
        <v>148</v>
      </c>
      <c r="E956" s="1" t="s">
        <v>149</v>
      </c>
      <c r="H956" t="s">
        <v>16</v>
      </c>
      <c r="I956" t="s">
        <v>17</v>
      </c>
      <c r="J956" t="s">
        <v>18</v>
      </c>
      <c r="K956" t="s">
        <v>19</v>
      </c>
      <c r="L956" t="s">
        <v>207</v>
      </c>
      <c r="M956" t="str">
        <f>CONCATENATE(E956,"-E-C-N")</f>
        <v>53405310_8-E-C-N</v>
      </c>
      <c r="N956" t="str">
        <f>$G$2</f>
        <v>E - 508 x 762</v>
      </c>
      <c r="O956" t="str">
        <f>$C$15</f>
        <v>Canvas</v>
      </c>
      <c r="P956" t="str">
        <f>$D$15</f>
        <v>None</v>
      </c>
      <c r="Q956">
        <f>$G$15</f>
        <v>1324</v>
      </c>
      <c r="R956">
        <f t="shared" ref="R956" si="1777">ROUND((832*$N$2),0)</f>
        <v>882</v>
      </c>
      <c r="S956">
        <f t="shared" ref="S956" si="1778">ROUND((550*$N$2),0)</f>
        <v>583</v>
      </c>
      <c r="T956" t="s">
        <v>32</v>
      </c>
    </row>
    <row r="957" spans="1:20" x14ac:dyDescent="0.25">
      <c r="A957" t="s">
        <v>15</v>
      </c>
      <c r="B957" t="s">
        <v>208</v>
      </c>
      <c r="C957">
        <v>1</v>
      </c>
      <c r="D957" t="s">
        <v>148</v>
      </c>
      <c r="E957" s="1" t="s">
        <v>149</v>
      </c>
      <c r="H957" t="s">
        <v>16</v>
      </c>
      <c r="I957" t="s">
        <v>17</v>
      </c>
      <c r="J957" t="s">
        <v>18</v>
      </c>
      <c r="K957" t="s">
        <v>19</v>
      </c>
      <c r="L957" t="s">
        <v>207</v>
      </c>
      <c r="M957" t="str">
        <f>CONCATENATE(E957,"-E-P-W")</f>
        <v>53405310_8-E-P-W</v>
      </c>
      <c r="N957" t="str">
        <f>$G$2</f>
        <v>E - 508 x 762</v>
      </c>
      <c r="O957" t="str">
        <f>$C$3</f>
        <v>Photographic Paper</v>
      </c>
      <c r="P957" t="str">
        <f>$D$4</f>
        <v>White</v>
      </c>
      <c r="Q957">
        <f>$G$4</f>
        <v>1660</v>
      </c>
      <c r="R957">
        <f t="shared" ref="R957" si="1779">ROUND((1112*$N$2),0)</f>
        <v>1179</v>
      </c>
      <c r="S957">
        <f t="shared" ref="S957" si="1780">ROUND((760*$N$2),0)</f>
        <v>806</v>
      </c>
      <c r="T957" t="s">
        <v>32</v>
      </c>
    </row>
    <row r="958" spans="1:20" x14ac:dyDescent="0.25">
      <c r="A958" t="s">
        <v>15</v>
      </c>
      <c r="B958" t="s">
        <v>208</v>
      </c>
      <c r="C958">
        <v>1</v>
      </c>
      <c r="D958" t="s">
        <v>148</v>
      </c>
      <c r="E958" s="1" t="s">
        <v>149</v>
      </c>
      <c r="H958" t="s">
        <v>16</v>
      </c>
      <c r="I958" t="s">
        <v>17</v>
      </c>
      <c r="J958" t="s">
        <v>18</v>
      </c>
      <c r="K958" t="s">
        <v>19</v>
      </c>
      <c r="L958" t="s">
        <v>207</v>
      </c>
      <c r="M958" t="str">
        <f>CONCATENATE(E958,"-E-C-W")</f>
        <v>53405310_8-E-C-W</v>
      </c>
      <c r="N958" t="str">
        <f>$G$2</f>
        <v>E - 508 x 762</v>
      </c>
      <c r="O958" t="str">
        <f>$C$15</f>
        <v>Canvas</v>
      </c>
      <c r="P958" t="str">
        <f>$D$16</f>
        <v xml:space="preserve">White </v>
      </c>
      <c r="Q958">
        <f>$G$16</f>
        <v>1964</v>
      </c>
      <c r="R958" s="2">
        <f t="shared" ref="R958" si="1781">ROUND((1320*$N$2),0)</f>
        <v>1399</v>
      </c>
      <c r="S958">
        <f t="shared" ref="S958" si="1782">ROUND((825*$N$2),0)</f>
        <v>875</v>
      </c>
      <c r="T958" t="s">
        <v>32</v>
      </c>
    </row>
    <row r="959" spans="1:20" x14ac:dyDescent="0.25">
      <c r="A959" t="s">
        <v>15</v>
      </c>
      <c r="B959" t="s">
        <v>208</v>
      </c>
      <c r="C959">
        <v>1</v>
      </c>
      <c r="D959" t="s">
        <v>148</v>
      </c>
      <c r="E959" s="1" t="s">
        <v>149</v>
      </c>
      <c r="H959" t="s">
        <v>16</v>
      </c>
      <c r="I959" t="s">
        <v>17</v>
      </c>
      <c r="J959" t="s">
        <v>18</v>
      </c>
      <c r="K959" t="s">
        <v>19</v>
      </c>
      <c r="L959" t="s">
        <v>207</v>
      </c>
      <c r="M959" t="str">
        <f>CONCATENATE(E959,"-F-P-N")</f>
        <v>53405310_8-F-P-N</v>
      </c>
      <c r="N959" t="str">
        <f>$H$2</f>
        <v>F - 762 x 1016</v>
      </c>
      <c r="O959" t="str">
        <f>$C$3</f>
        <v>Photographic Paper</v>
      </c>
      <c r="P959" t="str">
        <f>$D$3</f>
        <v>None</v>
      </c>
      <c r="Q959">
        <f>$H$3</f>
        <v>1410</v>
      </c>
      <c r="R959">
        <f t="shared" ref="R959" si="1783">ROUND((944*$N$2),0)</f>
        <v>1001</v>
      </c>
      <c r="S959">
        <f t="shared" ref="S959" si="1784">ROUND((590*$N$2),0)</f>
        <v>625</v>
      </c>
      <c r="T959" t="s">
        <v>32</v>
      </c>
    </row>
    <row r="960" spans="1:20" x14ac:dyDescent="0.25">
      <c r="A960" t="s">
        <v>15</v>
      </c>
      <c r="B960" t="s">
        <v>208</v>
      </c>
      <c r="C960">
        <v>1</v>
      </c>
      <c r="D960" t="s">
        <v>148</v>
      </c>
      <c r="E960" s="1" t="s">
        <v>149</v>
      </c>
      <c r="H960" t="s">
        <v>16</v>
      </c>
      <c r="I960" t="s">
        <v>17</v>
      </c>
      <c r="J960" t="s">
        <v>18</v>
      </c>
      <c r="K960" t="s">
        <v>19</v>
      </c>
      <c r="L960" t="s">
        <v>207</v>
      </c>
      <c r="M960" t="str">
        <f>CONCATENATE(E960,"-F-C-N")</f>
        <v>53405310_8-F-C-N</v>
      </c>
      <c r="N960" t="str">
        <f>$H$2</f>
        <v>F - 762 x 1016</v>
      </c>
      <c r="O960" t="str">
        <f>$C$15</f>
        <v>Canvas</v>
      </c>
      <c r="P960" t="str">
        <f>$D$15</f>
        <v>None</v>
      </c>
      <c r="Q960">
        <f>$H$15</f>
        <v>1865.6000000000001</v>
      </c>
      <c r="R960">
        <f t="shared" ref="R960" si="1785">ROUND((1200*$N$2),0)</f>
        <v>1272</v>
      </c>
      <c r="S960">
        <f t="shared" ref="S960" si="1786">ROUND((800*$N$2),0)</f>
        <v>848</v>
      </c>
      <c r="T960" t="s">
        <v>32</v>
      </c>
    </row>
    <row r="961" spans="1:20" x14ac:dyDescent="0.25">
      <c r="A961" t="s">
        <v>15</v>
      </c>
      <c r="B961" t="s">
        <v>208</v>
      </c>
      <c r="C961">
        <v>1</v>
      </c>
      <c r="D961" t="s">
        <v>148</v>
      </c>
      <c r="E961" s="1" t="s">
        <v>149</v>
      </c>
      <c r="H961" t="s">
        <v>16</v>
      </c>
      <c r="I961" t="s">
        <v>17</v>
      </c>
      <c r="J961" t="s">
        <v>18</v>
      </c>
      <c r="K961" t="s">
        <v>19</v>
      </c>
      <c r="L961" t="s">
        <v>207</v>
      </c>
      <c r="M961" t="str">
        <f>CONCATENATE(E961,"-F-P-W")</f>
        <v>53405310_8-F-P-W</v>
      </c>
      <c r="N961" t="str">
        <f>$H$2</f>
        <v>F - 762 x 1016</v>
      </c>
      <c r="O961" t="str">
        <f>$C$3</f>
        <v>Photographic Paper</v>
      </c>
      <c r="P961" t="str">
        <f>$D$4</f>
        <v>White</v>
      </c>
      <c r="Q961">
        <f>$H$4</f>
        <v>2387</v>
      </c>
      <c r="R961">
        <f t="shared" ref="R961" si="1787">ROUND((1510*$N$2),0)</f>
        <v>1601</v>
      </c>
      <c r="S961">
        <f t="shared" ref="S961" si="1788">ROUND((1150*$N$2),0)</f>
        <v>1219</v>
      </c>
      <c r="T961" t="s">
        <v>32</v>
      </c>
    </row>
    <row r="962" spans="1:20" x14ac:dyDescent="0.25">
      <c r="A962" t="s">
        <v>15</v>
      </c>
      <c r="B962" t="s">
        <v>208</v>
      </c>
      <c r="C962">
        <v>1</v>
      </c>
      <c r="D962" t="s">
        <v>148</v>
      </c>
      <c r="E962" s="1" t="s">
        <v>149</v>
      </c>
      <c r="H962" t="s">
        <v>16</v>
      </c>
      <c r="I962" t="s">
        <v>17</v>
      </c>
      <c r="J962" t="s">
        <v>18</v>
      </c>
      <c r="K962" t="s">
        <v>19</v>
      </c>
      <c r="L962" t="s">
        <v>207</v>
      </c>
      <c r="M962" t="str">
        <f>CONCATENATE(E962,"-F-C-W")</f>
        <v>53405310_8-F-C-W</v>
      </c>
      <c r="N962" t="str">
        <f>$H$2</f>
        <v>F - 762 x 1016</v>
      </c>
      <c r="O962" t="str">
        <f>$C$15</f>
        <v>Canvas</v>
      </c>
      <c r="P962" t="str">
        <f>$D$16</f>
        <v xml:space="preserve">White </v>
      </c>
      <c r="Q962">
        <f>$H$16</f>
        <v>2565.2000000000003</v>
      </c>
      <c r="R962">
        <f t="shared" ref="R962" si="1789">ROUND((1760*$N$2),0)</f>
        <v>1866</v>
      </c>
      <c r="S962">
        <f t="shared" ref="S962" si="1790">ROUND((1100*$N$2),0)</f>
        <v>1166</v>
      </c>
      <c r="T962" t="s">
        <v>32</v>
      </c>
    </row>
    <row r="963" spans="1:20" x14ac:dyDescent="0.25">
      <c r="A963" t="s">
        <v>15</v>
      </c>
      <c r="B963" t="s">
        <v>208</v>
      </c>
      <c r="C963">
        <v>1</v>
      </c>
      <c r="D963" t="s">
        <v>148</v>
      </c>
      <c r="E963" s="1" t="s">
        <v>149</v>
      </c>
      <c r="H963" t="s">
        <v>16</v>
      </c>
      <c r="I963" t="s">
        <v>17</v>
      </c>
      <c r="J963" t="s">
        <v>18</v>
      </c>
      <c r="K963" t="s">
        <v>19</v>
      </c>
      <c r="L963" t="s">
        <v>207</v>
      </c>
      <c r="M963" t="str">
        <f>CONCATENATE(E963,"-G-P-N")</f>
        <v>53405310_8-G-P-N</v>
      </c>
      <c r="N963" t="str">
        <f>$I$2</f>
        <v>G - 1016 x 1525</v>
      </c>
      <c r="O963" t="str">
        <f>$C$3</f>
        <v>Photographic Paper</v>
      </c>
      <c r="P963" t="str">
        <f>$D$3</f>
        <v>None</v>
      </c>
      <c r="Q963">
        <f>$I$3</f>
        <v>1763</v>
      </c>
      <c r="R963">
        <f t="shared" ref="R963" si="1791">ROUND((1180*$N$2),0)</f>
        <v>1251</v>
      </c>
      <c r="S963">
        <f t="shared" ref="S963" si="1792">ROUND((735*$N$2),0)</f>
        <v>779</v>
      </c>
      <c r="T963" t="s">
        <v>32</v>
      </c>
    </row>
    <row r="964" spans="1:20" x14ac:dyDescent="0.25">
      <c r="A964" t="s">
        <v>15</v>
      </c>
      <c r="B964" t="s">
        <v>208</v>
      </c>
      <c r="C964">
        <v>1</v>
      </c>
      <c r="D964" t="s">
        <v>148</v>
      </c>
      <c r="E964" s="1" t="s">
        <v>149</v>
      </c>
      <c r="H964" t="s">
        <v>16</v>
      </c>
      <c r="I964" t="s">
        <v>17</v>
      </c>
      <c r="J964" t="s">
        <v>18</v>
      </c>
      <c r="K964" t="s">
        <v>19</v>
      </c>
      <c r="L964" t="s">
        <v>207</v>
      </c>
      <c r="M964" t="str">
        <f>CONCATENATE(E964,"-G-C-N")</f>
        <v>53405310_8-G-C-N</v>
      </c>
      <c r="N964" t="str">
        <f>$I$2</f>
        <v>G - 1016 x 1525</v>
      </c>
      <c r="O964" t="str">
        <f>$C$15</f>
        <v>Canvas</v>
      </c>
      <c r="P964" t="str">
        <f>$D$15</f>
        <v>None</v>
      </c>
      <c r="Q964">
        <f>$I$15</f>
        <v>1982.2</v>
      </c>
      <c r="R964">
        <f t="shared" ref="R964" si="1793">ROUND((1275*$N$2),0)</f>
        <v>1352</v>
      </c>
      <c r="S964">
        <f t="shared" ref="S964" si="1794">ROUND((850*$N$2),0)</f>
        <v>901</v>
      </c>
      <c r="T964" t="s">
        <v>32</v>
      </c>
    </row>
    <row r="965" spans="1:20" x14ac:dyDescent="0.25">
      <c r="A965" t="s">
        <v>15</v>
      </c>
      <c r="B965" t="s">
        <v>208</v>
      </c>
      <c r="C965">
        <v>1</v>
      </c>
      <c r="D965" t="s">
        <v>148</v>
      </c>
      <c r="E965" s="1" t="s">
        <v>149</v>
      </c>
      <c r="H965" t="s">
        <v>16</v>
      </c>
      <c r="I965" t="s">
        <v>17</v>
      </c>
      <c r="J965" t="s">
        <v>18</v>
      </c>
      <c r="K965" t="s">
        <v>19</v>
      </c>
      <c r="L965" t="s">
        <v>207</v>
      </c>
      <c r="M965" t="str">
        <f>CONCATENATE(E965,"-G-P-W")</f>
        <v>53405310_8-G-P-W</v>
      </c>
      <c r="N965" t="str">
        <f>$I$2</f>
        <v>G - 1016 x 1525</v>
      </c>
      <c r="O965" t="str">
        <f>$C$3</f>
        <v>Photographic Paper</v>
      </c>
      <c r="P965" t="str">
        <f>$D$4</f>
        <v>White</v>
      </c>
      <c r="Q965">
        <f>$I$4</f>
        <v>3200</v>
      </c>
      <c r="R965">
        <f t="shared" ref="R965:R966" si="1795">ROUND((2000*$N$2),0)</f>
        <v>2120</v>
      </c>
      <c r="S965">
        <f t="shared" ref="S965" si="1796">ROUND((1535*$N$2),0)</f>
        <v>1627</v>
      </c>
      <c r="T965" t="s">
        <v>32</v>
      </c>
    </row>
    <row r="966" spans="1:20" x14ac:dyDescent="0.25">
      <c r="A966" t="s">
        <v>15</v>
      </c>
      <c r="B966" t="s">
        <v>208</v>
      </c>
      <c r="C966">
        <v>1</v>
      </c>
      <c r="D966" t="s">
        <v>148</v>
      </c>
      <c r="E966" s="1" t="s">
        <v>149</v>
      </c>
      <c r="H966" t="s">
        <v>16</v>
      </c>
      <c r="I966" t="s">
        <v>17</v>
      </c>
      <c r="J966" t="s">
        <v>18</v>
      </c>
      <c r="K966" t="s">
        <v>19</v>
      </c>
      <c r="L966" t="s">
        <v>207</v>
      </c>
      <c r="M966" t="str">
        <f>CONCATENATE(E966,"-G-C-W")</f>
        <v>53405310_8-G-C-W</v>
      </c>
      <c r="N966" t="str">
        <f>$I$2</f>
        <v>G - 1016 x 1525</v>
      </c>
      <c r="O966" t="str">
        <f>$C$15</f>
        <v>Canvas</v>
      </c>
      <c r="P966" t="str">
        <f>$D$16</f>
        <v xml:space="preserve">White </v>
      </c>
      <c r="Q966">
        <f>$I$16</f>
        <v>2915</v>
      </c>
      <c r="R966">
        <f t="shared" si="1795"/>
        <v>2120</v>
      </c>
      <c r="S966">
        <f t="shared" ref="S966" si="1797">ROUND((1250*$N$2),0)</f>
        <v>1325</v>
      </c>
      <c r="T966" t="s">
        <v>32</v>
      </c>
    </row>
    <row r="967" spans="1:20" x14ac:dyDescent="0.25">
      <c r="A967" t="s">
        <v>15</v>
      </c>
      <c r="B967" t="s">
        <v>208</v>
      </c>
      <c r="C967">
        <v>1</v>
      </c>
      <c r="D967" t="s">
        <v>152</v>
      </c>
      <c r="E967" s="1">
        <v>475371105</v>
      </c>
      <c r="H967" t="s">
        <v>16</v>
      </c>
      <c r="I967" t="s">
        <v>17</v>
      </c>
      <c r="J967" t="s">
        <v>18</v>
      </c>
      <c r="K967" t="s">
        <v>19</v>
      </c>
      <c r="L967" t="s">
        <v>207</v>
      </c>
      <c r="M967" t="str">
        <f>CONCATENATE(E967,"-C-P-N")</f>
        <v>475371105-C-P-N</v>
      </c>
      <c r="N967" t="str">
        <f>$E$2</f>
        <v>C - 406 x 508</v>
      </c>
      <c r="O967" t="str">
        <f>$C$3</f>
        <v>Photographic Paper</v>
      </c>
      <c r="P967" t="str">
        <f>$D$3</f>
        <v>None</v>
      </c>
      <c r="Q967">
        <f>$E$3</f>
        <v>553</v>
      </c>
      <c r="R967">
        <f t="shared" ref="R967" si="1798">ROUND((360*$N$2),0)</f>
        <v>382</v>
      </c>
      <c r="S967">
        <f t="shared" ref="S967" si="1799">ROUND((230*$N$2),0)</f>
        <v>244</v>
      </c>
      <c r="T967" t="s">
        <v>32</v>
      </c>
    </row>
    <row r="968" spans="1:20" x14ac:dyDescent="0.25">
      <c r="A968" t="s">
        <v>15</v>
      </c>
      <c r="B968" t="s">
        <v>208</v>
      </c>
      <c r="C968">
        <v>1</v>
      </c>
      <c r="D968" t="s">
        <v>152</v>
      </c>
      <c r="E968" s="1">
        <v>475371105</v>
      </c>
      <c r="H968" t="s">
        <v>16</v>
      </c>
      <c r="I968" t="s">
        <v>17</v>
      </c>
      <c r="J968" t="s">
        <v>18</v>
      </c>
      <c r="K968" t="s">
        <v>19</v>
      </c>
      <c r="L968" t="s">
        <v>207</v>
      </c>
      <c r="M968" t="str">
        <f>CONCATENATE(E968,"-C-P-W")</f>
        <v>475371105-C-P-W</v>
      </c>
      <c r="N968" t="str">
        <f>$E$2</f>
        <v>C - 406 x 508</v>
      </c>
      <c r="O968" t="str">
        <f>$C$3</f>
        <v>Photographic Paper</v>
      </c>
      <c r="P968" t="str">
        <f>$D$4</f>
        <v>White</v>
      </c>
      <c r="Q968">
        <f>$E$4</f>
        <v>1052</v>
      </c>
      <c r="R968">
        <f t="shared" ref="R968" si="1800">ROUND((704*$N$2),0)</f>
        <v>746</v>
      </c>
      <c r="S968">
        <f t="shared" ref="S968" si="1801">ROUND((440*$N$2),0)</f>
        <v>466</v>
      </c>
      <c r="T968" t="s">
        <v>32</v>
      </c>
    </row>
    <row r="969" spans="1:20" x14ac:dyDescent="0.25">
      <c r="A969" t="s">
        <v>15</v>
      </c>
      <c r="B969" t="s">
        <v>208</v>
      </c>
      <c r="C969">
        <v>1</v>
      </c>
      <c r="D969" t="s">
        <v>152</v>
      </c>
      <c r="E969" s="1">
        <v>475371105</v>
      </c>
      <c r="H969" t="s">
        <v>16</v>
      </c>
      <c r="I969" t="s">
        <v>17</v>
      </c>
      <c r="J969" t="s">
        <v>18</v>
      </c>
      <c r="K969" t="s">
        <v>19</v>
      </c>
      <c r="L969" t="s">
        <v>207</v>
      </c>
      <c r="M969" t="str">
        <f>CONCATENATE(E969,"-D-P-N")</f>
        <v>475371105-D-P-N</v>
      </c>
      <c r="N969" t="str">
        <f>$F$2</f>
        <v>D - 508 x 610</v>
      </c>
      <c r="O969" t="str">
        <f>$C$3</f>
        <v>Photographic Paper</v>
      </c>
      <c r="P969" t="str">
        <f>$D$3</f>
        <v>None</v>
      </c>
      <c r="Q969">
        <f>$F$3</f>
        <v>646</v>
      </c>
      <c r="R969">
        <f t="shared" ref="R969" si="1802">ROUND((432*$N$2),0)</f>
        <v>458</v>
      </c>
      <c r="S969">
        <f t="shared" ref="S969" si="1803">ROUND((270*$N$2),0)</f>
        <v>286</v>
      </c>
      <c r="T969" t="s">
        <v>32</v>
      </c>
    </row>
    <row r="970" spans="1:20" x14ac:dyDescent="0.25">
      <c r="A970" t="s">
        <v>15</v>
      </c>
      <c r="B970" t="s">
        <v>208</v>
      </c>
      <c r="C970">
        <v>1</v>
      </c>
      <c r="D970" t="s">
        <v>152</v>
      </c>
      <c r="E970" s="1">
        <v>475371105</v>
      </c>
      <c r="H970" t="s">
        <v>16</v>
      </c>
      <c r="I970" t="s">
        <v>17</v>
      </c>
      <c r="J970" t="s">
        <v>18</v>
      </c>
      <c r="K970" t="s">
        <v>19</v>
      </c>
      <c r="L970" t="s">
        <v>207</v>
      </c>
      <c r="M970" t="str">
        <f>CONCATENATE(E970,"-D-P-W")</f>
        <v>475371105-D-P-W</v>
      </c>
      <c r="N970" t="str">
        <f>$F$2</f>
        <v>D - 508 x 610</v>
      </c>
      <c r="O970" t="str">
        <f>$C$3</f>
        <v>Photographic Paper</v>
      </c>
      <c r="P970" t="str">
        <f>$D$4</f>
        <v>White</v>
      </c>
      <c r="Q970">
        <f>$F$4</f>
        <v>1313</v>
      </c>
      <c r="R970">
        <f t="shared" ref="R970" si="1804">ROUND((880*$N$2),0)</f>
        <v>933</v>
      </c>
      <c r="S970">
        <f t="shared" ref="S970" si="1805">ROUND((560*$N$2),0)</f>
        <v>594</v>
      </c>
      <c r="T970" t="s">
        <v>32</v>
      </c>
    </row>
    <row r="971" spans="1:20" x14ac:dyDescent="0.25">
      <c r="A971" t="s">
        <v>15</v>
      </c>
      <c r="B971" t="s">
        <v>208</v>
      </c>
      <c r="C971">
        <v>1</v>
      </c>
      <c r="D971" t="s">
        <v>152</v>
      </c>
      <c r="E971" s="1">
        <v>475371105</v>
      </c>
      <c r="H971" t="s">
        <v>16</v>
      </c>
      <c r="I971" t="s">
        <v>17</v>
      </c>
      <c r="J971" t="s">
        <v>18</v>
      </c>
      <c r="K971" t="s">
        <v>19</v>
      </c>
      <c r="L971" t="s">
        <v>207</v>
      </c>
      <c r="M971" t="str">
        <f>CONCATENATE(E971,"-E-P-N")</f>
        <v>475371105-E-P-N</v>
      </c>
      <c r="N971" t="str">
        <f>$G$2</f>
        <v>E - 508 x 762</v>
      </c>
      <c r="O971" t="str">
        <f>$C$3</f>
        <v>Photographic Paper</v>
      </c>
      <c r="P971" t="str">
        <f>$D$3</f>
        <v>None</v>
      </c>
      <c r="Q971">
        <f>$G$3</f>
        <v>825</v>
      </c>
      <c r="R971">
        <f t="shared" ref="R971" si="1806">ROUND((552*$N$2),0)</f>
        <v>585</v>
      </c>
      <c r="S971">
        <f t="shared" ref="S971" si="1807">ROUND((345*$N$2),0)</f>
        <v>366</v>
      </c>
      <c r="T971" t="s">
        <v>32</v>
      </c>
    </row>
    <row r="972" spans="1:20" x14ac:dyDescent="0.25">
      <c r="A972" t="s">
        <v>15</v>
      </c>
      <c r="B972" t="s">
        <v>208</v>
      </c>
      <c r="C972">
        <v>1</v>
      </c>
      <c r="D972" t="s">
        <v>152</v>
      </c>
      <c r="E972" s="1">
        <v>475371105</v>
      </c>
      <c r="H972" t="s">
        <v>16</v>
      </c>
      <c r="I972" t="s">
        <v>17</v>
      </c>
      <c r="J972" t="s">
        <v>18</v>
      </c>
      <c r="K972" t="s">
        <v>19</v>
      </c>
      <c r="L972" t="s">
        <v>207</v>
      </c>
      <c r="M972" t="str">
        <f>CONCATENATE(E972,"-E-C-N")</f>
        <v>475371105-E-C-N</v>
      </c>
      <c r="N972" t="str">
        <f>$G$2</f>
        <v>E - 508 x 762</v>
      </c>
      <c r="O972" t="str">
        <f>$C$15</f>
        <v>Canvas</v>
      </c>
      <c r="P972" t="str">
        <f>$D$15</f>
        <v>None</v>
      </c>
      <c r="Q972">
        <f>$G$15</f>
        <v>1324</v>
      </c>
      <c r="R972">
        <f t="shared" ref="R972" si="1808">ROUND((832*$N$2),0)</f>
        <v>882</v>
      </c>
      <c r="S972">
        <f t="shared" ref="S972" si="1809">ROUND((550*$N$2),0)</f>
        <v>583</v>
      </c>
      <c r="T972" t="s">
        <v>32</v>
      </c>
    </row>
    <row r="973" spans="1:20" x14ac:dyDescent="0.25">
      <c r="A973" t="s">
        <v>15</v>
      </c>
      <c r="B973" t="s">
        <v>208</v>
      </c>
      <c r="C973">
        <v>1</v>
      </c>
      <c r="D973" t="s">
        <v>152</v>
      </c>
      <c r="E973" s="1">
        <v>475371105</v>
      </c>
      <c r="H973" t="s">
        <v>16</v>
      </c>
      <c r="I973" t="s">
        <v>17</v>
      </c>
      <c r="J973" t="s">
        <v>18</v>
      </c>
      <c r="K973" t="s">
        <v>19</v>
      </c>
      <c r="L973" t="s">
        <v>207</v>
      </c>
      <c r="M973" t="str">
        <f>CONCATENATE(E973,"-E-P-W")</f>
        <v>475371105-E-P-W</v>
      </c>
      <c r="N973" t="str">
        <f>$G$2</f>
        <v>E - 508 x 762</v>
      </c>
      <c r="O973" t="str">
        <f>$C$3</f>
        <v>Photographic Paper</v>
      </c>
      <c r="P973" t="str">
        <f>$D$4</f>
        <v>White</v>
      </c>
      <c r="Q973">
        <f>$G$4</f>
        <v>1660</v>
      </c>
      <c r="R973">
        <f t="shared" ref="R973" si="1810">ROUND((1112*$N$2),0)</f>
        <v>1179</v>
      </c>
      <c r="S973">
        <f t="shared" ref="S973" si="1811">ROUND((760*$N$2),0)</f>
        <v>806</v>
      </c>
      <c r="T973" t="s">
        <v>32</v>
      </c>
    </row>
    <row r="974" spans="1:20" x14ac:dyDescent="0.25">
      <c r="A974" t="s">
        <v>15</v>
      </c>
      <c r="B974" t="s">
        <v>208</v>
      </c>
      <c r="C974">
        <v>1</v>
      </c>
      <c r="D974" t="s">
        <v>152</v>
      </c>
      <c r="E974" s="1">
        <v>475371105</v>
      </c>
      <c r="H974" t="s">
        <v>16</v>
      </c>
      <c r="I974" t="s">
        <v>17</v>
      </c>
      <c r="J974" t="s">
        <v>18</v>
      </c>
      <c r="K974" t="s">
        <v>19</v>
      </c>
      <c r="L974" t="s">
        <v>207</v>
      </c>
      <c r="M974" t="str">
        <f>CONCATENATE(E974,"-E-C-W")</f>
        <v>475371105-E-C-W</v>
      </c>
      <c r="N974" t="str">
        <f>$G$2</f>
        <v>E - 508 x 762</v>
      </c>
      <c r="O974" t="str">
        <f>$C$15</f>
        <v>Canvas</v>
      </c>
      <c r="P974" t="str">
        <f>$D$16</f>
        <v xml:space="preserve">White </v>
      </c>
      <c r="Q974">
        <f>$G$16</f>
        <v>1964</v>
      </c>
      <c r="R974" s="2">
        <f t="shared" ref="R974" si="1812">ROUND((1320*$N$2),0)</f>
        <v>1399</v>
      </c>
      <c r="S974">
        <f t="shared" ref="S974" si="1813">ROUND((825*$N$2),0)</f>
        <v>875</v>
      </c>
      <c r="T974" t="s">
        <v>32</v>
      </c>
    </row>
    <row r="975" spans="1:20" x14ac:dyDescent="0.25">
      <c r="A975" t="s">
        <v>15</v>
      </c>
      <c r="B975" t="s">
        <v>208</v>
      </c>
      <c r="C975">
        <v>1</v>
      </c>
      <c r="D975" t="s">
        <v>152</v>
      </c>
      <c r="E975" s="1">
        <v>475371105</v>
      </c>
      <c r="H975" t="s">
        <v>16</v>
      </c>
      <c r="I975" t="s">
        <v>17</v>
      </c>
      <c r="J975" t="s">
        <v>18</v>
      </c>
      <c r="K975" t="s">
        <v>19</v>
      </c>
      <c r="L975" t="s">
        <v>207</v>
      </c>
      <c r="M975" t="str">
        <f>CONCATENATE(E975,"-F-P-N")</f>
        <v>475371105-F-P-N</v>
      </c>
      <c r="N975" t="str">
        <f>$H$2</f>
        <v>F - 762 x 1016</v>
      </c>
      <c r="O975" t="str">
        <f>$C$3</f>
        <v>Photographic Paper</v>
      </c>
      <c r="P975" t="str">
        <f>$D$3</f>
        <v>None</v>
      </c>
      <c r="Q975">
        <f>$H$3</f>
        <v>1410</v>
      </c>
      <c r="R975">
        <f t="shared" ref="R975" si="1814">ROUND((944*$N$2),0)</f>
        <v>1001</v>
      </c>
      <c r="S975">
        <f t="shared" ref="S975" si="1815">ROUND((590*$N$2),0)</f>
        <v>625</v>
      </c>
      <c r="T975" t="s">
        <v>32</v>
      </c>
    </row>
    <row r="976" spans="1:20" x14ac:dyDescent="0.25">
      <c r="A976" t="s">
        <v>15</v>
      </c>
      <c r="B976" t="s">
        <v>208</v>
      </c>
      <c r="C976">
        <v>1</v>
      </c>
      <c r="D976" t="s">
        <v>152</v>
      </c>
      <c r="E976" s="1">
        <v>475371105</v>
      </c>
      <c r="H976" t="s">
        <v>16</v>
      </c>
      <c r="I976" t="s">
        <v>17</v>
      </c>
      <c r="J976" t="s">
        <v>18</v>
      </c>
      <c r="K976" t="s">
        <v>19</v>
      </c>
      <c r="L976" t="s">
        <v>207</v>
      </c>
      <c r="M976" t="str">
        <f>CONCATENATE(E976,"-F-C-N")</f>
        <v>475371105-F-C-N</v>
      </c>
      <c r="N976" t="str">
        <f>$H$2</f>
        <v>F - 762 x 1016</v>
      </c>
      <c r="O976" t="str">
        <f>$C$15</f>
        <v>Canvas</v>
      </c>
      <c r="P976" t="str">
        <f>$D$15</f>
        <v>None</v>
      </c>
      <c r="Q976">
        <f>$H$15</f>
        <v>1865.6000000000001</v>
      </c>
      <c r="R976">
        <f t="shared" ref="R976" si="1816">ROUND((1200*$N$2),0)</f>
        <v>1272</v>
      </c>
      <c r="S976">
        <f t="shared" ref="S976" si="1817">ROUND((800*$N$2),0)</f>
        <v>848</v>
      </c>
      <c r="T976" t="s">
        <v>32</v>
      </c>
    </row>
    <row r="977" spans="1:20" x14ac:dyDescent="0.25">
      <c r="A977" t="s">
        <v>15</v>
      </c>
      <c r="B977" t="s">
        <v>208</v>
      </c>
      <c r="C977">
        <v>1</v>
      </c>
      <c r="D977" t="s">
        <v>152</v>
      </c>
      <c r="E977" s="1">
        <v>475371105</v>
      </c>
      <c r="H977" t="s">
        <v>16</v>
      </c>
      <c r="I977" t="s">
        <v>17</v>
      </c>
      <c r="J977" t="s">
        <v>18</v>
      </c>
      <c r="K977" t="s">
        <v>19</v>
      </c>
      <c r="L977" t="s">
        <v>207</v>
      </c>
      <c r="M977" t="str">
        <f>CONCATENATE(E977,"-F-P-W")</f>
        <v>475371105-F-P-W</v>
      </c>
      <c r="N977" t="str">
        <f>$H$2</f>
        <v>F - 762 x 1016</v>
      </c>
      <c r="O977" t="str">
        <f>$C$3</f>
        <v>Photographic Paper</v>
      </c>
      <c r="P977" t="str">
        <f>$D$4</f>
        <v>White</v>
      </c>
      <c r="Q977">
        <f>$H$4</f>
        <v>2387</v>
      </c>
      <c r="R977">
        <f t="shared" ref="R977" si="1818">ROUND((1510*$N$2),0)</f>
        <v>1601</v>
      </c>
      <c r="S977">
        <f t="shared" ref="S977" si="1819">ROUND((1150*$N$2),0)</f>
        <v>1219</v>
      </c>
      <c r="T977" t="s">
        <v>32</v>
      </c>
    </row>
    <row r="978" spans="1:20" x14ac:dyDescent="0.25">
      <c r="A978" t="s">
        <v>15</v>
      </c>
      <c r="B978" t="s">
        <v>208</v>
      </c>
      <c r="C978">
        <v>1</v>
      </c>
      <c r="D978" t="s">
        <v>152</v>
      </c>
      <c r="E978" s="1">
        <v>475371105</v>
      </c>
      <c r="H978" t="s">
        <v>16</v>
      </c>
      <c r="I978" t="s">
        <v>17</v>
      </c>
      <c r="J978" t="s">
        <v>18</v>
      </c>
      <c r="K978" t="s">
        <v>19</v>
      </c>
      <c r="L978" t="s">
        <v>207</v>
      </c>
      <c r="M978" t="str">
        <f>CONCATENATE(E978,"-F-C-W")</f>
        <v>475371105-F-C-W</v>
      </c>
      <c r="N978" t="str">
        <f>$H$2</f>
        <v>F - 762 x 1016</v>
      </c>
      <c r="O978" t="str">
        <f>$C$15</f>
        <v>Canvas</v>
      </c>
      <c r="P978" t="str">
        <f>$D$16</f>
        <v xml:space="preserve">White </v>
      </c>
      <c r="Q978">
        <f>$H$16</f>
        <v>2565.2000000000003</v>
      </c>
      <c r="R978">
        <f t="shared" ref="R978" si="1820">ROUND((1760*$N$2),0)</f>
        <v>1866</v>
      </c>
      <c r="S978">
        <f t="shared" ref="S978" si="1821">ROUND((1100*$N$2),0)</f>
        <v>1166</v>
      </c>
      <c r="T978" t="s">
        <v>32</v>
      </c>
    </row>
    <row r="979" spans="1:20" x14ac:dyDescent="0.25">
      <c r="A979" t="s">
        <v>15</v>
      </c>
      <c r="B979" t="s">
        <v>208</v>
      </c>
      <c r="C979">
        <v>1</v>
      </c>
      <c r="D979" t="s">
        <v>152</v>
      </c>
      <c r="E979" s="1">
        <v>475371105</v>
      </c>
      <c r="H979" t="s">
        <v>16</v>
      </c>
      <c r="I979" t="s">
        <v>17</v>
      </c>
      <c r="J979" t="s">
        <v>18</v>
      </c>
      <c r="K979" t="s">
        <v>19</v>
      </c>
      <c r="L979" t="s">
        <v>207</v>
      </c>
      <c r="M979" t="str">
        <f>CONCATENATE(E979,"-G-P-N")</f>
        <v>475371105-G-P-N</v>
      </c>
      <c r="N979" t="str">
        <f>$I$2</f>
        <v>G - 1016 x 1525</v>
      </c>
      <c r="O979" t="str">
        <f>$C$3</f>
        <v>Photographic Paper</v>
      </c>
      <c r="P979" t="str">
        <f>$D$3</f>
        <v>None</v>
      </c>
      <c r="Q979">
        <f>$I$3</f>
        <v>1763</v>
      </c>
      <c r="R979">
        <f t="shared" ref="R979" si="1822">ROUND((1180*$N$2),0)</f>
        <v>1251</v>
      </c>
      <c r="S979">
        <f t="shared" ref="S979" si="1823">ROUND((735*$N$2),0)</f>
        <v>779</v>
      </c>
      <c r="T979" t="s">
        <v>32</v>
      </c>
    </row>
    <row r="980" spans="1:20" x14ac:dyDescent="0.25">
      <c r="A980" t="s">
        <v>15</v>
      </c>
      <c r="B980" t="s">
        <v>208</v>
      </c>
      <c r="C980">
        <v>1</v>
      </c>
      <c r="D980" t="s">
        <v>152</v>
      </c>
      <c r="E980" s="1">
        <v>475371105</v>
      </c>
      <c r="H980" t="s">
        <v>16</v>
      </c>
      <c r="I980" t="s">
        <v>17</v>
      </c>
      <c r="J980" t="s">
        <v>18</v>
      </c>
      <c r="K980" t="s">
        <v>19</v>
      </c>
      <c r="L980" t="s">
        <v>207</v>
      </c>
      <c r="M980" t="str">
        <f>CONCATENATE(E980,"-G-C-N")</f>
        <v>475371105-G-C-N</v>
      </c>
      <c r="N980" t="str">
        <f>$I$2</f>
        <v>G - 1016 x 1525</v>
      </c>
      <c r="O980" t="str">
        <f>$C$15</f>
        <v>Canvas</v>
      </c>
      <c r="P980" t="str">
        <f>$D$15</f>
        <v>None</v>
      </c>
      <c r="Q980">
        <f>$I$15</f>
        <v>1982.2</v>
      </c>
      <c r="R980">
        <f t="shared" ref="R980" si="1824">ROUND((1275*$N$2),0)</f>
        <v>1352</v>
      </c>
      <c r="S980">
        <f t="shared" ref="S980" si="1825">ROUND((850*$N$2),0)</f>
        <v>901</v>
      </c>
      <c r="T980" t="s">
        <v>32</v>
      </c>
    </row>
    <row r="981" spans="1:20" x14ac:dyDescent="0.25">
      <c r="A981" t="s">
        <v>15</v>
      </c>
      <c r="B981" t="s">
        <v>208</v>
      </c>
      <c r="C981">
        <v>1</v>
      </c>
      <c r="D981" t="s">
        <v>152</v>
      </c>
      <c r="E981" s="1">
        <v>475371105</v>
      </c>
      <c r="H981" t="s">
        <v>16</v>
      </c>
      <c r="I981" t="s">
        <v>17</v>
      </c>
      <c r="J981" t="s">
        <v>18</v>
      </c>
      <c r="K981" t="s">
        <v>19</v>
      </c>
      <c r="L981" t="s">
        <v>207</v>
      </c>
      <c r="M981" t="str">
        <f>CONCATENATE(E981,"-G-P-W")</f>
        <v>475371105-G-P-W</v>
      </c>
      <c r="N981" t="str">
        <f>$I$2</f>
        <v>G - 1016 x 1525</v>
      </c>
      <c r="O981" t="str">
        <f>$C$3</f>
        <v>Photographic Paper</v>
      </c>
      <c r="P981" t="str">
        <f>$D$4</f>
        <v>White</v>
      </c>
      <c r="Q981">
        <f>$I$4</f>
        <v>3200</v>
      </c>
      <c r="R981">
        <f t="shared" ref="R981:R982" si="1826">ROUND((2000*$N$2),0)</f>
        <v>2120</v>
      </c>
      <c r="S981">
        <f t="shared" ref="S981" si="1827">ROUND((1535*$N$2),0)</f>
        <v>1627</v>
      </c>
      <c r="T981" t="s">
        <v>32</v>
      </c>
    </row>
    <row r="982" spans="1:20" x14ac:dyDescent="0.25">
      <c r="A982" t="s">
        <v>15</v>
      </c>
      <c r="B982" t="s">
        <v>208</v>
      </c>
      <c r="C982">
        <v>1</v>
      </c>
      <c r="D982" t="s">
        <v>152</v>
      </c>
      <c r="E982" s="1">
        <v>475371105</v>
      </c>
      <c r="H982" t="s">
        <v>16</v>
      </c>
      <c r="I982" t="s">
        <v>17</v>
      </c>
      <c r="J982" t="s">
        <v>18</v>
      </c>
      <c r="K982" t="s">
        <v>19</v>
      </c>
      <c r="L982" t="s">
        <v>207</v>
      </c>
      <c r="M982" t="str">
        <f>CONCATENATE(E982,"-G-C-W")</f>
        <v>475371105-G-C-W</v>
      </c>
      <c r="N982" t="str">
        <f>$I$2</f>
        <v>G - 1016 x 1525</v>
      </c>
      <c r="O982" t="str">
        <f>$C$15</f>
        <v>Canvas</v>
      </c>
      <c r="P982" t="str">
        <f>$D$16</f>
        <v xml:space="preserve">White </v>
      </c>
      <c r="Q982">
        <f>$I$16</f>
        <v>2915</v>
      </c>
      <c r="R982">
        <f t="shared" si="1826"/>
        <v>2120</v>
      </c>
      <c r="S982">
        <f t="shared" ref="S982" si="1828">ROUND((1250*$N$2),0)</f>
        <v>1325</v>
      </c>
      <c r="T982" t="s">
        <v>32</v>
      </c>
    </row>
    <row r="983" spans="1:20" x14ac:dyDescent="0.25">
      <c r="A983" t="s">
        <v>15</v>
      </c>
      <c r="B983" t="s">
        <v>208</v>
      </c>
      <c r="C983">
        <v>1</v>
      </c>
      <c r="D983" t="s">
        <v>152</v>
      </c>
      <c r="E983" s="1">
        <v>475373393</v>
      </c>
      <c r="H983" t="s">
        <v>16</v>
      </c>
      <c r="I983" t="s">
        <v>17</v>
      </c>
      <c r="J983" t="s">
        <v>18</v>
      </c>
      <c r="K983" t="s">
        <v>19</v>
      </c>
      <c r="L983" t="s">
        <v>207</v>
      </c>
      <c r="M983" t="str">
        <f>CONCATENATE(E983,"-C-P-N")</f>
        <v>475373393-C-P-N</v>
      </c>
      <c r="N983" t="str">
        <f>$E$2</f>
        <v>C - 406 x 508</v>
      </c>
      <c r="O983" t="str">
        <f>$C$3</f>
        <v>Photographic Paper</v>
      </c>
      <c r="P983" t="str">
        <f>$D$3</f>
        <v>None</v>
      </c>
      <c r="Q983">
        <f>$E$3</f>
        <v>553</v>
      </c>
      <c r="R983">
        <f t="shared" ref="R983" si="1829">ROUND((360*$N$2),0)</f>
        <v>382</v>
      </c>
      <c r="S983">
        <f t="shared" ref="S983" si="1830">ROUND((230*$N$2),0)</f>
        <v>244</v>
      </c>
      <c r="T983" t="s">
        <v>32</v>
      </c>
    </row>
    <row r="984" spans="1:20" x14ac:dyDescent="0.25">
      <c r="A984" t="s">
        <v>15</v>
      </c>
      <c r="B984" t="s">
        <v>208</v>
      </c>
      <c r="C984">
        <v>1</v>
      </c>
      <c r="D984" t="s">
        <v>152</v>
      </c>
      <c r="E984" s="1">
        <v>475373393</v>
      </c>
      <c r="H984" t="s">
        <v>16</v>
      </c>
      <c r="I984" t="s">
        <v>17</v>
      </c>
      <c r="J984" t="s">
        <v>18</v>
      </c>
      <c r="K984" t="s">
        <v>19</v>
      </c>
      <c r="L984" t="s">
        <v>207</v>
      </c>
      <c r="M984" t="str">
        <f>CONCATENATE(E984,"-C-P-W")</f>
        <v>475373393-C-P-W</v>
      </c>
      <c r="N984" t="str">
        <f>$E$2</f>
        <v>C - 406 x 508</v>
      </c>
      <c r="O984" t="str">
        <f>$C$3</f>
        <v>Photographic Paper</v>
      </c>
      <c r="P984" t="str">
        <f>$D$4</f>
        <v>White</v>
      </c>
      <c r="Q984">
        <f>$E$4</f>
        <v>1052</v>
      </c>
      <c r="R984">
        <f t="shared" ref="R984" si="1831">ROUND((704*$N$2),0)</f>
        <v>746</v>
      </c>
      <c r="S984">
        <f t="shared" ref="S984" si="1832">ROUND((440*$N$2),0)</f>
        <v>466</v>
      </c>
      <c r="T984" t="s">
        <v>32</v>
      </c>
    </row>
    <row r="985" spans="1:20" x14ac:dyDescent="0.25">
      <c r="A985" t="s">
        <v>15</v>
      </c>
      <c r="B985" t="s">
        <v>208</v>
      </c>
      <c r="C985">
        <v>1</v>
      </c>
      <c r="D985" t="s">
        <v>152</v>
      </c>
      <c r="E985" s="1">
        <v>475373393</v>
      </c>
      <c r="H985" t="s">
        <v>16</v>
      </c>
      <c r="I985" t="s">
        <v>17</v>
      </c>
      <c r="J985" t="s">
        <v>18</v>
      </c>
      <c r="K985" t="s">
        <v>19</v>
      </c>
      <c r="L985" t="s">
        <v>207</v>
      </c>
      <c r="M985" t="str">
        <f>CONCATENATE(E985,"-D-P-N")</f>
        <v>475373393-D-P-N</v>
      </c>
      <c r="N985" t="str">
        <f>$F$2</f>
        <v>D - 508 x 610</v>
      </c>
      <c r="O985" t="str">
        <f>$C$3</f>
        <v>Photographic Paper</v>
      </c>
      <c r="P985" t="str">
        <f>$D$3</f>
        <v>None</v>
      </c>
      <c r="Q985">
        <f>$F$3</f>
        <v>646</v>
      </c>
      <c r="R985">
        <f t="shared" ref="R985" si="1833">ROUND((432*$N$2),0)</f>
        <v>458</v>
      </c>
      <c r="S985">
        <f t="shared" ref="S985" si="1834">ROUND((270*$N$2),0)</f>
        <v>286</v>
      </c>
      <c r="T985" t="s">
        <v>32</v>
      </c>
    </row>
    <row r="986" spans="1:20" x14ac:dyDescent="0.25">
      <c r="A986" t="s">
        <v>15</v>
      </c>
      <c r="B986" t="s">
        <v>208</v>
      </c>
      <c r="C986">
        <v>1</v>
      </c>
      <c r="D986" t="s">
        <v>152</v>
      </c>
      <c r="E986" s="1">
        <v>475373393</v>
      </c>
      <c r="H986" t="s">
        <v>16</v>
      </c>
      <c r="I986" t="s">
        <v>17</v>
      </c>
      <c r="J986" t="s">
        <v>18</v>
      </c>
      <c r="K986" t="s">
        <v>19</v>
      </c>
      <c r="L986" t="s">
        <v>207</v>
      </c>
      <c r="M986" t="str">
        <f>CONCATENATE(E986,"-D-P-W")</f>
        <v>475373393-D-P-W</v>
      </c>
      <c r="N986" t="str">
        <f>$F$2</f>
        <v>D - 508 x 610</v>
      </c>
      <c r="O986" t="str">
        <f>$C$3</f>
        <v>Photographic Paper</v>
      </c>
      <c r="P986" t="str">
        <f>$D$4</f>
        <v>White</v>
      </c>
      <c r="Q986">
        <f>$F$4</f>
        <v>1313</v>
      </c>
      <c r="R986">
        <f t="shared" ref="R986" si="1835">ROUND((880*$N$2),0)</f>
        <v>933</v>
      </c>
      <c r="S986">
        <f t="shared" ref="S986" si="1836">ROUND((560*$N$2),0)</f>
        <v>594</v>
      </c>
      <c r="T986" t="s">
        <v>32</v>
      </c>
    </row>
    <row r="987" spans="1:20" x14ac:dyDescent="0.25">
      <c r="A987" t="s">
        <v>15</v>
      </c>
      <c r="B987" t="s">
        <v>208</v>
      </c>
      <c r="C987">
        <v>1</v>
      </c>
      <c r="D987" t="s">
        <v>152</v>
      </c>
      <c r="E987" s="1">
        <v>475373393</v>
      </c>
      <c r="H987" t="s">
        <v>16</v>
      </c>
      <c r="I987" t="s">
        <v>17</v>
      </c>
      <c r="J987" t="s">
        <v>18</v>
      </c>
      <c r="K987" t="s">
        <v>19</v>
      </c>
      <c r="L987" t="s">
        <v>207</v>
      </c>
      <c r="M987" t="str">
        <f>CONCATENATE(E987,"-E-P-N")</f>
        <v>475373393-E-P-N</v>
      </c>
      <c r="N987" t="str">
        <f>$G$2</f>
        <v>E - 508 x 762</v>
      </c>
      <c r="O987" t="str">
        <f>$C$3</f>
        <v>Photographic Paper</v>
      </c>
      <c r="P987" t="str">
        <f>$D$3</f>
        <v>None</v>
      </c>
      <c r="Q987">
        <f>$G$3</f>
        <v>825</v>
      </c>
      <c r="R987">
        <f t="shared" ref="R987" si="1837">ROUND((552*$N$2),0)</f>
        <v>585</v>
      </c>
      <c r="S987">
        <f t="shared" ref="S987" si="1838">ROUND((345*$N$2),0)</f>
        <v>366</v>
      </c>
      <c r="T987" t="s">
        <v>32</v>
      </c>
    </row>
    <row r="988" spans="1:20" x14ac:dyDescent="0.25">
      <c r="A988" t="s">
        <v>15</v>
      </c>
      <c r="B988" t="s">
        <v>208</v>
      </c>
      <c r="C988">
        <v>1</v>
      </c>
      <c r="D988" t="s">
        <v>152</v>
      </c>
      <c r="E988" s="1">
        <v>475373393</v>
      </c>
      <c r="H988" t="s">
        <v>16</v>
      </c>
      <c r="I988" t="s">
        <v>17</v>
      </c>
      <c r="J988" t="s">
        <v>18</v>
      </c>
      <c r="K988" t="s">
        <v>19</v>
      </c>
      <c r="L988" t="s">
        <v>207</v>
      </c>
      <c r="M988" t="str">
        <f>CONCATENATE(E988,"-E-C-N")</f>
        <v>475373393-E-C-N</v>
      </c>
      <c r="N988" t="str">
        <f>$G$2</f>
        <v>E - 508 x 762</v>
      </c>
      <c r="O988" t="str">
        <f>$C$15</f>
        <v>Canvas</v>
      </c>
      <c r="P988" t="str">
        <f>$D$15</f>
        <v>None</v>
      </c>
      <c r="Q988">
        <f>$G$15</f>
        <v>1324</v>
      </c>
      <c r="R988">
        <f t="shared" ref="R988" si="1839">ROUND((832*$N$2),0)</f>
        <v>882</v>
      </c>
      <c r="S988">
        <f t="shared" ref="S988" si="1840">ROUND((550*$N$2),0)</f>
        <v>583</v>
      </c>
      <c r="T988" t="s">
        <v>32</v>
      </c>
    </row>
    <row r="989" spans="1:20" x14ac:dyDescent="0.25">
      <c r="A989" t="s">
        <v>15</v>
      </c>
      <c r="B989" t="s">
        <v>208</v>
      </c>
      <c r="C989">
        <v>1</v>
      </c>
      <c r="D989" t="s">
        <v>152</v>
      </c>
      <c r="E989" s="1">
        <v>475373393</v>
      </c>
      <c r="H989" t="s">
        <v>16</v>
      </c>
      <c r="I989" t="s">
        <v>17</v>
      </c>
      <c r="J989" t="s">
        <v>18</v>
      </c>
      <c r="K989" t="s">
        <v>19</v>
      </c>
      <c r="L989" t="s">
        <v>207</v>
      </c>
      <c r="M989" t="str">
        <f>CONCATENATE(E989,"-E-P-W")</f>
        <v>475373393-E-P-W</v>
      </c>
      <c r="N989" t="str">
        <f>$G$2</f>
        <v>E - 508 x 762</v>
      </c>
      <c r="O989" t="str">
        <f>$C$3</f>
        <v>Photographic Paper</v>
      </c>
      <c r="P989" t="str">
        <f>$D$4</f>
        <v>White</v>
      </c>
      <c r="Q989">
        <f>$G$4</f>
        <v>1660</v>
      </c>
      <c r="R989">
        <f t="shared" ref="R989" si="1841">ROUND((1112*$N$2),0)</f>
        <v>1179</v>
      </c>
      <c r="S989">
        <f t="shared" ref="S989" si="1842">ROUND((760*$N$2),0)</f>
        <v>806</v>
      </c>
      <c r="T989" t="s">
        <v>32</v>
      </c>
    </row>
    <row r="990" spans="1:20" x14ac:dyDescent="0.25">
      <c r="A990" t="s">
        <v>15</v>
      </c>
      <c r="B990" t="s">
        <v>208</v>
      </c>
      <c r="C990">
        <v>1</v>
      </c>
      <c r="D990" t="s">
        <v>152</v>
      </c>
      <c r="E990" s="1">
        <v>475373393</v>
      </c>
      <c r="H990" t="s">
        <v>16</v>
      </c>
      <c r="I990" t="s">
        <v>17</v>
      </c>
      <c r="J990" t="s">
        <v>18</v>
      </c>
      <c r="K990" t="s">
        <v>19</v>
      </c>
      <c r="L990" t="s">
        <v>207</v>
      </c>
      <c r="M990" t="str">
        <f>CONCATENATE(E990,"-E-C-W")</f>
        <v>475373393-E-C-W</v>
      </c>
      <c r="N990" t="str">
        <f>$G$2</f>
        <v>E - 508 x 762</v>
      </c>
      <c r="O990" t="str">
        <f>$C$15</f>
        <v>Canvas</v>
      </c>
      <c r="P990" t="str">
        <f>$D$16</f>
        <v xml:space="preserve">White </v>
      </c>
      <c r="Q990">
        <f>$G$16</f>
        <v>1964</v>
      </c>
      <c r="R990" s="2">
        <f t="shared" ref="R990" si="1843">ROUND((1320*$N$2),0)</f>
        <v>1399</v>
      </c>
      <c r="S990">
        <f t="shared" ref="S990" si="1844">ROUND((825*$N$2),0)</f>
        <v>875</v>
      </c>
      <c r="T990" t="s">
        <v>32</v>
      </c>
    </row>
    <row r="991" spans="1:20" x14ac:dyDescent="0.25">
      <c r="A991" t="s">
        <v>15</v>
      </c>
      <c r="B991" t="s">
        <v>208</v>
      </c>
      <c r="C991">
        <v>1</v>
      </c>
      <c r="D991" t="s">
        <v>152</v>
      </c>
      <c r="E991" s="1">
        <v>475373393</v>
      </c>
      <c r="H991" t="s">
        <v>16</v>
      </c>
      <c r="I991" t="s">
        <v>17</v>
      </c>
      <c r="J991" t="s">
        <v>18</v>
      </c>
      <c r="K991" t="s">
        <v>19</v>
      </c>
      <c r="L991" t="s">
        <v>207</v>
      </c>
      <c r="M991" t="str">
        <f>CONCATENATE(E991,"-F-P-N")</f>
        <v>475373393-F-P-N</v>
      </c>
      <c r="N991" t="str">
        <f>$H$2</f>
        <v>F - 762 x 1016</v>
      </c>
      <c r="O991" t="str">
        <f>$C$3</f>
        <v>Photographic Paper</v>
      </c>
      <c r="P991" t="str">
        <f>$D$3</f>
        <v>None</v>
      </c>
      <c r="Q991">
        <f>$H$3</f>
        <v>1410</v>
      </c>
      <c r="R991">
        <f t="shared" ref="R991" si="1845">ROUND((944*$N$2),0)</f>
        <v>1001</v>
      </c>
      <c r="S991">
        <f t="shared" ref="S991" si="1846">ROUND((590*$N$2),0)</f>
        <v>625</v>
      </c>
      <c r="T991" t="s">
        <v>32</v>
      </c>
    </row>
    <row r="992" spans="1:20" x14ac:dyDescent="0.25">
      <c r="A992" t="s">
        <v>15</v>
      </c>
      <c r="B992" t="s">
        <v>208</v>
      </c>
      <c r="C992">
        <v>1</v>
      </c>
      <c r="D992" t="s">
        <v>152</v>
      </c>
      <c r="E992" s="1">
        <v>475373393</v>
      </c>
      <c r="H992" t="s">
        <v>16</v>
      </c>
      <c r="I992" t="s">
        <v>17</v>
      </c>
      <c r="J992" t="s">
        <v>18</v>
      </c>
      <c r="K992" t="s">
        <v>19</v>
      </c>
      <c r="L992" t="s">
        <v>207</v>
      </c>
      <c r="M992" t="str">
        <f>CONCATENATE(E992,"-F-C-N")</f>
        <v>475373393-F-C-N</v>
      </c>
      <c r="N992" t="str">
        <f>$H$2</f>
        <v>F - 762 x 1016</v>
      </c>
      <c r="O992" t="str">
        <f>$C$15</f>
        <v>Canvas</v>
      </c>
      <c r="P992" t="str">
        <f>$D$15</f>
        <v>None</v>
      </c>
      <c r="Q992">
        <f>$H$15</f>
        <v>1865.6000000000001</v>
      </c>
      <c r="R992">
        <f t="shared" ref="R992" si="1847">ROUND((1200*$N$2),0)</f>
        <v>1272</v>
      </c>
      <c r="S992">
        <f t="shared" ref="S992" si="1848">ROUND((800*$N$2),0)</f>
        <v>848</v>
      </c>
      <c r="T992" t="s">
        <v>32</v>
      </c>
    </row>
    <row r="993" spans="1:20" x14ac:dyDescent="0.25">
      <c r="A993" t="s">
        <v>15</v>
      </c>
      <c r="B993" t="s">
        <v>208</v>
      </c>
      <c r="C993">
        <v>1</v>
      </c>
      <c r="D993" t="s">
        <v>152</v>
      </c>
      <c r="E993" s="1">
        <v>475373393</v>
      </c>
      <c r="H993" t="s">
        <v>16</v>
      </c>
      <c r="I993" t="s">
        <v>17</v>
      </c>
      <c r="J993" t="s">
        <v>18</v>
      </c>
      <c r="K993" t="s">
        <v>19</v>
      </c>
      <c r="L993" t="s">
        <v>207</v>
      </c>
      <c r="M993" t="str">
        <f>CONCATENATE(E993,"-F-P-W")</f>
        <v>475373393-F-P-W</v>
      </c>
      <c r="N993" t="str">
        <f>$H$2</f>
        <v>F - 762 x 1016</v>
      </c>
      <c r="O993" t="str">
        <f>$C$3</f>
        <v>Photographic Paper</v>
      </c>
      <c r="P993" t="str">
        <f>$D$4</f>
        <v>White</v>
      </c>
      <c r="Q993">
        <f>$H$4</f>
        <v>2387</v>
      </c>
      <c r="R993">
        <f t="shared" ref="R993" si="1849">ROUND((1510*$N$2),0)</f>
        <v>1601</v>
      </c>
      <c r="S993">
        <f t="shared" ref="S993" si="1850">ROUND((1150*$N$2),0)</f>
        <v>1219</v>
      </c>
      <c r="T993" t="s">
        <v>32</v>
      </c>
    </row>
    <row r="994" spans="1:20" x14ac:dyDescent="0.25">
      <c r="A994" t="s">
        <v>15</v>
      </c>
      <c r="B994" t="s">
        <v>208</v>
      </c>
      <c r="C994">
        <v>1</v>
      </c>
      <c r="D994" t="s">
        <v>152</v>
      </c>
      <c r="E994" s="1">
        <v>475373393</v>
      </c>
      <c r="H994" t="s">
        <v>16</v>
      </c>
      <c r="I994" t="s">
        <v>17</v>
      </c>
      <c r="J994" t="s">
        <v>18</v>
      </c>
      <c r="K994" t="s">
        <v>19</v>
      </c>
      <c r="L994" t="s">
        <v>207</v>
      </c>
      <c r="M994" t="str">
        <f>CONCATENATE(E994,"-F-C-W")</f>
        <v>475373393-F-C-W</v>
      </c>
      <c r="N994" t="str">
        <f>$H$2</f>
        <v>F - 762 x 1016</v>
      </c>
      <c r="O994" t="str">
        <f>$C$15</f>
        <v>Canvas</v>
      </c>
      <c r="P994" t="str">
        <f>$D$16</f>
        <v xml:space="preserve">White </v>
      </c>
      <c r="Q994">
        <f>$H$16</f>
        <v>2565.2000000000003</v>
      </c>
      <c r="R994">
        <f t="shared" ref="R994" si="1851">ROUND((1760*$N$2),0)</f>
        <v>1866</v>
      </c>
      <c r="S994">
        <f t="shared" ref="S994" si="1852">ROUND((1100*$N$2),0)</f>
        <v>1166</v>
      </c>
      <c r="T994" t="s">
        <v>32</v>
      </c>
    </row>
    <row r="995" spans="1:20" x14ac:dyDescent="0.25">
      <c r="A995" t="s">
        <v>15</v>
      </c>
      <c r="B995" t="s">
        <v>208</v>
      </c>
      <c r="C995">
        <v>1</v>
      </c>
      <c r="D995" t="s">
        <v>152</v>
      </c>
      <c r="E995" s="1">
        <v>475373393</v>
      </c>
      <c r="H995" t="s">
        <v>16</v>
      </c>
      <c r="I995" t="s">
        <v>17</v>
      </c>
      <c r="J995" t="s">
        <v>18</v>
      </c>
      <c r="K995" t="s">
        <v>19</v>
      </c>
      <c r="L995" t="s">
        <v>207</v>
      </c>
      <c r="M995" t="str">
        <f>CONCATENATE(E995,"-G-P-N")</f>
        <v>475373393-G-P-N</v>
      </c>
      <c r="N995" t="str">
        <f>$I$2</f>
        <v>G - 1016 x 1525</v>
      </c>
      <c r="O995" t="str">
        <f>$C$3</f>
        <v>Photographic Paper</v>
      </c>
      <c r="P995" t="str">
        <f>$D$3</f>
        <v>None</v>
      </c>
      <c r="Q995">
        <f>$I$3</f>
        <v>1763</v>
      </c>
      <c r="R995">
        <f t="shared" ref="R995" si="1853">ROUND((1180*$N$2),0)</f>
        <v>1251</v>
      </c>
      <c r="S995">
        <f t="shared" ref="S995" si="1854">ROUND((735*$N$2),0)</f>
        <v>779</v>
      </c>
      <c r="T995" t="s">
        <v>32</v>
      </c>
    </row>
    <row r="996" spans="1:20" x14ac:dyDescent="0.25">
      <c r="A996" t="s">
        <v>15</v>
      </c>
      <c r="B996" t="s">
        <v>208</v>
      </c>
      <c r="C996">
        <v>1</v>
      </c>
      <c r="D996" t="s">
        <v>152</v>
      </c>
      <c r="E996" s="1">
        <v>475373393</v>
      </c>
      <c r="H996" t="s">
        <v>16</v>
      </c>
      <c r="I996" t="s">
        <v>17</v>
      </c>
      <c r="J996" t="s">
        <v>18</v>
      </c>
      <c r="K996" t="s">
        <v>19</v>
      </c>
      <c r="L996" t="s">
        <v>207</v>
      </c>
      <c r="M996" t="str">
        <f>CONCATENATE(E996,"-G-C-N")</f>
        <v>475373393-G-C-N</v>
      </c>
      <c r="N996" t="str">
        <f>$I$2</f>
        <v>G - 1016 x 1525</v>
      </c>
      <c r="O996" t="str">
        <f>$C$15</f>
        <v>Canvas</v>
      </c>
      <c r="P996" t="str">
        <f>$D$15</f>
        <v>None</v>
      </c>
      <c r="Q996">
        <f>$I$15</f>
        <v>1982.2</v>
      </c>
      <c r="R996">
        <f t="shared" ref="R996" si="1855">ROUND((1275*$N$2),0)</f>
        <v>1352</v>
      </c>
      <c r="S996">
        <f t="shared" ref="S996" si="1856">ROUND((850*$N$2),0)</f>
        <v>901</v>
      </c>
      <c r="T996" t="s">
        <v>32</v>
      </c>
    </row>
    <row r="997" spans="1:20" x14ac:dyDescent="0.25">
      <c r="A997" t="s">
        <v>15</v>
      </c>
      <c r="B997" t="s">
        <v>208</v>
      </c>
      <c r="C997">
        <v>1</v>
      </c>
      <c r="D997" t="s">
        <v>152</v>
      </c>
      <c r="E997" s="1">
        <v>475373393</v>
      </c>
      <c r="H997" t="s">
        <v>16</v>
      </c>
      <c r="I997" t="s">
        <v>17</v>
      </c>
      <c r="J997" t="s">
        <v>18</v>
      </c>
      <c r="K997" t="s">
        <v>19</v>
      </c>
      <c r="L997" t="s">
        <v>207</v>
      </c>
      <c r="M997" t="str">
        <f>CONCATENATE(E997,"-G-P-W")</f>
        <v>475373393-G-P-W</v>
      </c>
      <c r="N997" t="str">
        <f>$I$2</f>
        <v>G - 1016 x 1525</v>
      </c>
      <c r="O997" t="str">
        <f>$C$3</f>
        <v>Photographic Paper</v>
      </c>
      <c r="P997" t="str">
        <f>$D$4</f>
        <v>White</v>
      </c>
      <c r="Q997">
        <f>$I$4</f>
        <v>3200</v>
      </c>
      <c r="R997">
        <f t="shared" ref="R997:R998" si="1857">ROUND((2000*$N$2),0)</f>
        <v>2120</v>
      </c>
      <c r="S997">
        <f t="shared" ref="S997" si="1858">ROUND((1535*$N$2),0)</f>
        <v>1627</v>
      </c>
      <c r="T997" t="s">
        <v>32</v>
      </c>
    </row>
    <row r="998" spans="1:20" x14ac:dyDescent="0.25">
      <c r="A998" t="s">
        <v>15</v>
      </c>
      <c r="B998" t="s">
        <v>208</v>
      </c>
      <c r="C998">
        <v>1</v>
      </c>
      <c r="D998" t="s">
        <v>152</v>
      </c>
      <c r="E998" s="1">
        <v>475373393</v>
      </c>
      <c r="H998" t="s">
        <v>16</v>
      </c>
      <c r="I998" t="s">
        <v>17</v>
      </c>
      <c r="J998" t="s">
        <v>18</v>
      </c>
      <c r="K998" t="s">
        <v>19</v>
      </c>
      <c r="L998" t="s">
        <v>207</v>
      </c>
      <c r="M998" t="str">
        <f>CONCATENATE(E998,"-G-C-W")</f>
        <v>475373393-G-C-W</v>
      </c>
      <c r="N998" t="str">
        <f>$I$2</f>
        <v>G - 1016 x 1525</v>
      </c>
      <c r="O998" t="str">
        <f>$C$15</f>
        <v>Canvas</v>
      </c>
      <c r="P998" t="str">
        <f>$D$16</f>
        <v xml:space="preserve">White </v>
      </c>
      <c r="Q998">
        <f>$I$16</f>
        <v>2915</v>
      </c>
      <c r="R998">
        <f t="shared" si="1857"/>
        <v>2120</v>
      </c>
      <c r="S998">
        <f t="shared" ref="S998" si="1859">ROUND((1250*$N$2),0)</f>
        <v>1325</v>
      </c>
      <c r="T998" t="s">
        <v>32</v>
      </c>
    </row>
    <row r="999" spans="1:20" x14ac:dyDescent="0.25">
      <c r="A999" t="s">
        <v>15</v>
      </c>
      <c r="B999" t="s">
        <v>208</v>
      </c>
      <c r="C999">
        <v>1</v>
      </c>
      <c r="D999" t="s">
        <v>152</v>
      </c>
      <c r="E999" s="1">
        <v>475373743</v>
      </c>
      <c r="H999" t="s">
        <v>16</v>
      </c>
      <c r="I999" t="s">
        <v>17</v>
      </c>
      <c r="J999" t="s">
        <v>18</v>
      </c>
      <c r="K999" t="s">
        <v>19</v>
      </c>
      <c r="L999" t="s">
        <v>207</v>
      </c>
      <c r="M999" t="str">
        <f>CONCATENATE(E999,"-C-P-N")</f>
        <v>475373743-C-P-N</v>
      </c>
      <c r="N999" t="str">
        <f>$E$2</f>
        <v>C - 406 x 508</v>
      </c>
      <c r="O999" t="str">
        <f>$C$3</f>
        <v>Photographic Paper</v>
      </c>
      <c r="P999" t="str">
        <f>$D$3</f>
        <v>None</v>
      </c>
      <c r="Q999">
        <f>$E$3</f>
        <v>553</v>
      </c>
      <c r="R999">
        <f t="shared" ref="R999" si="1860">ROUND((360*$N$2),0)</f>
        <v>382</v>
      </c>
      <c r="S999">
        <f t="shared" ref="S999" si="1861">ROUND((230*$N$2),0)</f>
        <v>244</v>
      </c>
      <c r="T999" t="s">
        <v>32</v>
      </c>
    </row>
    <row r="1000" spans="1:20" x14ac:dyDescent="0.25">
      <c r="A1000" t="s">
        <v>15</v>
      </c>
      <c r="B1000" t="s">
        <v>208</v>
      </c>
      <c r="C1000">
        <v>1</v>
      </c>
      <c r="D1000" t="s">
        <v>152</v>
      </c>
      <c r="E1000" s="1">
        <v>475373743</v>
      </c>
      <c r="H1000" t="s">
        <v>16</v>
      </c>
      <c r="I1000" t="s">
        <v>17</v>
      </c>
      <c r="J1000" t="s">
        <v>18</v>
      </c>
      <c r="K1000" t="s">
        <v>19</v>
      </c>
      <c r="L1000" t="s">
        <v>207</v>
      </c>
      <c r="M1000" t="str">
        <f>CONCATENATE(E1000,"-C-P-W")</f>
        <v>475373743-C-P-W</v>
      </c>
      <c r="N1000" t="str">
        <f>$E$2</f>
        <v>C - 406 x 508</v>
      </c>
      <c r="O1000" t="str">
        <f>$C$3</f>
        <v>Photographic Paper</v>
      </c>
      <c r="P1000" t="str">
        <f>$D$4</f>
        <v>White</v>
      </c>
      <c r="Q1000">
        <f>$E$4</f>
        <v>1052</v>
      </c>
      <c r="R1000">
        <f t="shared" ref="R1000" si="1862">ROUND((704*$N$2),0)</f>
        <v>746</v>
      </c>
      <c r="S1000">
        <f t="shared" ref="S1000" si="1863">ROUND((440*$N$2),0)</f>
        <v>466</v>
      </c>
      <c r="T1000" t="s">
        <v>32</v>
      </c>
    </row>
    <row r="1001" spans="1:20" x14ac:dyDescent="0.25">
      <c r="A1001" t="s">
        <v>15</v>
      </c>
      <c r="B1001" t="s">
        <v>208</v>
      </c>
      <c r="C1001">
        <v>1</v>
      </c>
      <c r="D1001" t="s">
        <v>152</v>
      </c>
      <c r="E1001" s="1">
        <v>475373743</v>
      </c>
      <c r="H1001" t="s">
        <v>16</v>
      </c>
      <c r="I1001" t="s">
        <v>17</v>
      </c>
      <c r="J1001" t="s">
        <v>18</v>
      </c>
      <c r="K1001" t="s">
        <v>19</v>
      </c>
      <c r="L1001" t="s">
        <v>207</v>
      </c>
      <c r="M1001" t="str">
        <f>CONCATENATE(E1001,"-D-P-N")</f>
        <v>475373743-D-P-N</v>
      </c>
      <c r="N1001" t="str">
        <f>$F$2</f>
        <v>D - 508 x 610</v>
      </c>
      <c r="O1001" t="str">
        <f>$C$3</f>
        <v>Photographic Paper</v>
      </c>
      <c r="P1001" t="str">
        <f>$D$3</f>
        <v>None</v>
      </c>
      <c r="Q1001">
        <f>$F$3</f>
        <v>646</v>
      </c>
      <c r="R1001">
        <f t="shared" ref="R1001" si="1864">ROUND((432*$N$2),0)</f>
        <v>458</v>
      </c>
      <c r="S1001">
        <f t="shared" ref="S1001" si="1865">ROUND((270*$N$2),0)</f>
        <v>286</v>
      </c>
      <c r="T1001" t="s">
        <v>32</v>
      </c>
    </row>
    <row r="1002" spans="1:20" x14ac:dyDescent="0.25">
      <c r="A1002" t="s">
        <v>15</v>
      </c>
      <c r="B1002" t="s">
        <v>208</v>
      </c>
      <c r="C1002">
        <v>1</v>
      </c>
      <c r="D1002" t="s">
        <v>152</v>
      </c>
      <c r="E1002" s="1">
        <v>475373743</v>
      </c>
      <c r="H1002" t="s">
        <v>16</v>
      </c>
      <c r="I1002" t="s">
        <v>17</v>
      </c>
      <c r="J1002" t="s">
        <v>18</v>
      </c>
      <c r="K1002" t="s">
        <v>19</v>
      </c>
      <c r="L1002" t="s">
        <v>207</v>
      </c>
      <c r="M1002" t="str">
        <f>CONCATENATE(E1002,"-D-P-W")</f>
        <v>475373743-D-P-W</v>
      </c>
      <c r="N1002" t="str">
        <f>$F$2</f>
        <v>D - 508 x 610</v>
      </c>
      <c r="O1002" t="str">
        <f>$C$3</f>
        <v>Photographic Paper</v>
      </c>
      <c r="P1002" t="str">
        <f>$D$4</f>
        <v>White</v>
      </c>
      <c r="Q1002">
        <f>$F$4</f>
        <v>1313</v>
      </c>
      <c r="R1002">
        <f t="shared" ref="R1002" si="1866">ROUND((880*$N$2),0)</f>
        <v>933</v>
      </c>
      <c r="S1002">
        <f t="shared" ref="S1002" si="1867">ROUND((560*$N$2),0)</f>
        <v>594</v>
      </c>
      <c r="T1002" t="s">
        <v>32</v>
      </c>
    </row>
    <row r="1003" spans="1:20" x14ac:dyDescent="0.25">
      <c r="A1003" t="s">
        <v>15</v>
      </c>
      <c r="B1003" t="s">
        <v>208</v>
      </c>
      <c r="C1003">
        <v>1</v>
      </c>
      <c r="D1003" t="s">
        <v>152</v>
      </c>
      <c r="E1003" s="1">
        <v>475373743</v>
      </c>
      <c r="H1003" t="s">
        <v>16</v>
      </c>
      <c r="I1003" t="s">
        <v>17</v>
      </c>
      <c r="J1003" t="s">
        <v>18</v>
      </c>
      <c r="K1003" t="s">
        <v>19</v>
      </c>
      <c r="L1003" t="s">
        <v>207</v>
      </c>
      <c r="M1003" t="str">
        <f>CONCATENATE(E1003,"-E-P-N")</f>
        <v>475373743-E-P-N</v>
      </c>
      <c r="N1003" t="str">
        <f>$G$2</f>
        <v>E - 508 x 762</v>
      </c>
      <c r="O1003" t="str">
        <f>$C$3</f>
        <v>Photographic Paper</v>
      </c>
      <c r="P1003" t="str">
        <f>$D$3</f>
        <v>None</v>
      </c>
      <c r="Q1003">
        <f>$G$3</f>
        <v>825</v>
      </c>
      <c r="R1003">
        <f t="shared" ref="R1003" si="1868">ROUND((552*$N$2),0)</f>
        <v>585</v>
      </c>
      <c r="S1003">
        <f t="shared" ref="S1003" si="1869">ROUND((345*$N$2),0)</f>
        <v>366</v>
      </c>
      <c r="T1003" t="s">
        <v>32</v>
      </c>
    </row>
    <row r="1004" spans="1:20" x14ac:dyDescent="0.25">
      <c r="A1004" t="s">
        <v>15</v>
      </c>
      <c r="B1004" t="s">
        <v>208</v>
      </c>
      <c r="C1004">
        <v>1</v>
      </c>
      <c r="D1004" t="s">
        <v>152</v>
      </c>
      <c r="E1004" s="1">
        <v>475373743</v>
      </c>
      <c r="H1004" t="s">
        <v>16</v>
      </c>
      <c r="I1004" t="s">
        <v>17</v>
      </c>
      <c r="J1004" t="s">
        <v>18</v>
      </c>
      <c r="K1004" t="s">
        <v>19</v>
      </c>
      <c r="L1004" t="s">
        <v>207</v>
      </c>
      <c r="M1004" t="str">
        <f>CONCATENATE(E1004,"-E-C-N")</f>
        <v>475373743-E-C-N</v>
      </c>
      <c r="N1004" t="str">
        <f>$G$2</f>
        <v>E - 508 x 762</v>
      </c>
      <c r="O1004" t="str">
        <f>$C$15</f>
        <v>Canvas</v>
      </c>
      <c r="P1004" t="str">
        <f>$D$15</f>
        <v>None</v>
      </c>
      <c r="Q1004">
        <f>$G$15</f>
        <v>1324</v>
      </c>
      <c r="R1004">
        <f t="shared" ref="R1004" si="1870">ROUND((832*$N$2),0)</f>
        <v>882</v>
      </c>
      <c r="S1004">
        <f t="shared" ref="S1004" si="1871">ROUND((550*$N$2),0)</f>
        <v>583</v>
      </c>
      <c r="T1004" t="s">
        <v>32</v>
      </c>
    </row>
    <row r="1005" spans="1:20" x14ac:dyDescent="0.25">
      <c r="A1005" t="s">
        <v>15</v>
      </c>
      <c r="B1005" t="s">
        <v>208</v>
      </c>
      <c r="C1005">
        <v>1</v>
      </c>
      <c r="D1005" t="s">
        <v>152</v>
      </c>
      <c r="E1005" s="1">
        <v>475373743</v>
      </c>
      <c r="H1005" t="s">
        <v>16</v>
      </c>
      <c r="I1005" t="s">
        <v>17</v>
      </c>
      <c r="J1005" t="s">
        <v>18</v>
      </c>
      <c r="K1005" t="s">
        <v>19</v>
      </c>
      <c r="L1005" t="s">
        <v>207</v>
      </c>
      <c r="M1005" t="str">
        <f>CONCATENATE(E1005,"-E-P-W")</f>
        <v>475373743-E-P-W</v>
      </c>
      <c r="N1005" t="str">
        <f>$G$2</f>
        <v>E - 508 x 762</v>
      </c>
      <c r="O1005" t="str">
        <f>$C$3</f>
        <v>Photographic Paper</v>
      </c>
      <c r="P1005" t="str">
        <f>$D$4</f>
        <v>White</v>
      </c>
      <c r="Q1005">
        <f>$G$4</f>
        <v>1660</v>
      </c>
      <c r="R1005">
        <f t="shared" ref="R1005" si="1872">ROUND((1112*$N$2),0)</f>
        <v>1179</v>
      </c>
      <c r="S1005">
        <f t="shared" ref="S1005" si="1873">ROUND((760*$N$2),0)</f>
        <v>806</v>
      </c>
      <c r="T1005" t="s">
        <v>32</v>
      </c>
    </row>
    <row r="1006" spans="1:20" x14ac:dyDescent="0.25">
      <c r="A1006" t="s">
        <v>15</v>
      </c>
      <c r="B1006" t="s">
        <v>208</v>
      </c>
      <c r="C1006">
        <v>1</v>
      </c>
      <c r="D1006" t="s">
        <v>152</v>
      </c>
      <c r="E1006" s="1">
        <v>475373743</v>
      </c>
      <c r="H1006" t="s">
        <v>16</v>
      </c>
      <c r="I1006" t="s">
        <v>17</v>
      </c>
      <c r="J1006" t="s">
        <v>18</v>
      </c>
      <c r="K1006" t="s">
        <v>19</v>
      </c>
      <c r="L1006" t="s">
        <v>207</v>
      </c>
      <c r="M1006" t="str">
        <f>CONCATENATE(E1006,"-E-C-W")</f>
        <v>475373743-E-C-W</v>
      </c>
      <c r="N1006" t="str">
        <f>$G$2</f>
        <v>E - 508 x 762</v>
      </c>
      <c r="O1006" t="str">
        <f>$C$15</f>
        <v>Canvas</v>
      </c>
      <c r="P1006" t="str">
        <f>$D$16</f>
        <v xml:space="preserve">White </v>
      </c>
      <c r="Q1006">
        <f>$G$16</f>
        <v>1964</v>
      </c>
      <c r="R1006" s="2">
        <f t="shared" ref="R1006" si="1874">ROUND((1320*$N$2),0)</f>
        <v>1399</v>
      </c>
      <c r="S1006">
        <f t="shared" ref="S1006" si="1875">ROUND((825*$N$2),0)</f>
        <v>875</v>
      </c>
      <c r="T1006" t="s">
        <v>32</v>
      </c>
    </row>
    <row r="1007" spans="1:20" x14ac:dyDescent="0.25">
      <c r="A1007" t="s">
        <v>15</v>
      </c>
      <c r="B1007" t="s">
        <v>208</v>
      </c>
      <c r="C1007">
        <v>1</v>
      </c>
      <c r="D1007" t="s">
        <v>152</v>
      </c>
      <c r="E1007" s="1">
        <v>475373743</v>
      </c>
      <c r="H1007" t="s">
        <v>16</v>
      </c>
      <c r="I1007" t="s">
        <v>17</v>
      </c>
      <c r="J1007" t="s">
        <v>18</v>
      </c>
      <c r="K1007" t="s">
        <v>19</v>
      </c>
      <c r="L1007" t="s">
        <v>207</v>
      </c>
      <c r="M1007" t="str">
        <f>CONCATENATE(E1007,"-F-P-N")</f>
        <v>475373743-F-P-N</v>
      </c>
      <c r="N1007" t="str">
        <f>$H$2</f>
        <v>F - 762 x 1016</v>
      </c>
      <c r="O1007" t="str">
        <f>$C$3</f>
        <v>Photographic Paper</v>
      </c>
      <c r="P1007" t="str">
        <f>$D$3</f>
        <v>None</v>
      </c>
      <c r="Q1007">
        <f>$H$3</f>
        <v>1410</v>
      </c>
      <c r="R1007">
        <f t="shared" ref="R1007" si="1876">ROUND((944*$N$2),0)</f>
        <v>1001</v>
      </c>
      <c r="S1007">
        <f t="shared" ref="S1007" si="1877">ROUND((590*$N$2),0)</f>
        <v>625</v>
      </c>
      <c r="T1007" t="s">
        <v>32</v>
      </c>
    </row>
    <row r="1008" spans="1:20" x14ac:dyDescent="0.25">
      <c r="A1008" t="s">
        <v>15</v>
      </c>
      <c r="B1008" t="s">
        <v>208</v>
      </c>
      <c r="C1008">
        <v>1</v>
      </c>
      <c r="D1008" t="s">
        <v>152</v>
      </c>
      <c r="E1008" s="1">
        <v>475373743</v>
      </c>
      <c r="H1008" t="s">
        <v>16</v>
      </c>
      <c r="I1008" t="s">
        <v>17</v>
      </c>
      <c r="J1008" t="s">
        <v>18</v>
      </c>
      <c r="K1008" t="s">
        <v>19</v>
      </c>
      <c r="L1008" t="s">
        <v>207</v>
      </c>
      <c r="M1008" t="str">
        <f>CONCATENATE(E1008,"-F-C-N")</f>
        <v>475373743-F-C-N</v>
      </c>
      <c r="N1008" t="str">
        <f>$H$2</f>
        <v>F - 762 x 1016</v>
      </c>
      <c r="O1008" t="str">
        <f>$C$15</f>
        <v>Canvas</v>
      </c>
      <c r="P1008" t="str">
        <f>$D$15</f>
        <v>None</v>
      </c>
      <c r="Q1008">
        <f>$H$15</f>
        <v>1865.6000000000001</v>
      </c>
      <c r="R1008">
        <f t="shared" ref="R1008" si="1878">ROUND((1200*$N$2),0)</f>
        <v>1272</v>
      </c>
      <c r="S1008">
        <f t="shared" ref="S1008" si="1879">ROUND((800*$N$2),0)</f>
        <v>848</v>
      </c>
      <c r="T1008" t="s">
        <v>32</v>
      </c>
    </row>
    <row r="1009" spans="1:20" x14ac:dyDescent="0.25">
      <c r="A1009" t="s">
        <v>15</v>
      </c>
      <c r="B1009" t="s">
        <v>208</v>
      </c>
      <c r="C1009">
        <v>1</v>
      </c>
      <c r="D1009" t="s">
        <v>152</v>
      </c>
      <c r="E1009" s="1">
        <v>475373743</v>
      </c>
      <c r="H1009" t="s">
        <v>16</v>
      </c>
      <c r="I1009" t="s">
        <v>17</v>
      </c>
      <c r="J1009" t="s">
        <v>18</v>
      </c>
      <c r="K1009" t="s">
        <v>19</v>
      </c>
      <c r="L1009" t="s">
        <v>207</v>
      </c>
      <c r="M1009" t="str">
        <f>CONCATENATE(E1009,"-F-P-W")</f>
        <v>475373743-F-P-W</v>
      </c>
      <c r="N1009" t="str">
        <f>$H$2</f>
        <v>F - 762 x 1016</v>
      </c>
      <c r="O1009" t="str">
        <f>$C$3</f>
        <v>Photographic Paper</v>
      </c>
      <c r="P1009" t="str">
        <f>$D$4</f>
        <v>White</v>
      </c>
      <c r="Q1009">
        <f>$H$4</f>
        <v>2387</v>
      </c>
      <c r="R1009">
        <f t="shared" ref="R1009" si="1880">ROUND((1510*$N$2),0)</f>
        <v>1601</v>
      </c>
      <c r="S1009">
        <f t="shared" ref="S1009" si="1881">ROUND((1150*$N$2),0)</f>
        <v>1219</v>
      </c>
      <c r="T1009" t="s">
        <v>32</v>
      </c>
    </row>
    <row r="1010" spans="1:20" x14ac:dyDescent="0.25">
      <c r="A1010" t="s">
        <v>15</v>
      </c>
      <c r="B1010" t="s">
        <v>208</v>
      </c>
      <c r="C1010">
        <v>1</v>
      </c>
      <c r="D1010" t="s">
        <v>152</v>
      </c>
      <c r="E1010" s="1">
        <v>475373743</v>
      </c>
      <c r="H1010" t="s">
        <v>16</v>
      </c>
      <c r="I1010" t="s">
        <v>17</v>
      </c>
      <c r="J1010" t="s">
        <v>18</v>
      </c>
      <c r="K1010" t="s">
        <v>19</v>
      </c>
      <c r="L1010" t="s">
        <v>207</v>
      </c>
      <c r="M1010" t="str">
        <f>CONCATENATE(E1010,"-F-C-W")</f>
        <v>475373743-F-C-W</v>
      </c>
      <c r="N1010" t="str">
        <f>$H$2</f>
        <v>F - 762 x 1016</v>
      </c>
      <c r="O1010" t="str">
        <f>$C$15</f>
        <v>Canvas</v>
      </c>
      <c r="P1010" t="str">
        <f>$D$16</f>
        <v xml:space="preserve">White </v>
      </c>
      <c r="Q1010">
        <f>$H$16</f>
        <v>2565.2000000000003</v>
      </c>
      <c r="R1010">
        <f t="shared" ref="R1010" si="1882">ROUND((1760*$N$2),0)</f>
        <v>1866</v>
      </c>
      <c r="S1010">
        <f t="shared" ref="S1010" si="1883">ROUND((1100*$N$2),0)</f>
        <v>1166</v>
      </c>
      <c r="T1010" t="s">
        <v>32</v>
      </c>
    </row>
    <row r="1011" spans="1:20" x14ac:dyDescent="0.25">
      <c r="A1011" t="s">
        <v>15</v>
      </c>
      <c r="B1011" t="s">
        <v>208</v>
      </c>
      <c r="C1011">
        <v>1</v>
      </c>
      <c r="D1011" t="s">
        <v>152</v>
      </c>
      <c r="E1011" s="1">
        <v>475373743</v>
      </c>
      <c r="H1011" t="s">
        <v>16</v>
      </c>
      <c r="I1011" t="s">
        <v>17</v>
      </c>
      <c r="J1011" t="s">
        <v>18</v>
      </c>
      <c r="K1011" t="s">
        <v>19</v>
      </c>
      <c r="L1011" t="s">
        <v>207</v>
      </c>
      <c r="M1011" t="str">
        <f>CONCATENATE(E1011,"-G-P-N")</f>
        <v>475373743-G-P-N</v>
      </c>
      <c r="N1011" t="str">
        <f>$I$2</f>
        <v>G - 1016 x 1525</v>
      </c>
      <c r="O1011" t="str">
        <f>$C$3</f>
        <v>Photographic Paper</v>
      </c>
      <c r="P1011" t="str">
        <f>$D$3</f>
        <v>None</v>
      </c>
      <c r="Q1011">
        <f>$I$3</f>
        <v>1763</v>
      </c>
      <c r="R1011">
        <f t="shared" ref="R1011" si="1884">ROUND((1180*$N$2),0)</f>
        <v>1251</v>
      </c>
      <c r="S1011">
        <f t="shared" ref="S1011" si="1885">ROUND((735*$N$2),0)</f>
        <v>779</v>
      </c>
      <c r="T1011" t="s">
        <v>32</v>
      </c>
    </row>
    <row r="1012" spans="1:20" x14ac:dyDescent="0.25">
      <c r="A1012" t="s">
        <v>15</v>
      </c>
      <c r="B1012" t="s">
        <v>208</v>
      </c>
      <c r="C1012">
        <v>1</v>
      </c>
      <c r="D1012" t="s">
        <v>152</v>
      </c>
      <c r="E1012" s="1">
        <v>475373743</v>
      </c>
      <c r="H1012" t="s">
        <v>16</v>
      </c>
      <c r="I1012" t="s">
        <v>17</v>
      </c>
      <c r="J1012" t="s">
        <v>18</v>
      </c>
      <c r="K1012" t="s">
        <v>19</v>
      </c>
      <c r="L1012" t="s">
        <v>207</v>
      </c>
      <c r="M1012" t="str">
        <f>CONCATENATE(E1012,"-G-C-N")</f>
        <v>475373743-G-C-N</v>
      </c>
      <c r="N1012" t="str">
        <f>$I$2</f>
        <v>G - 1016 x 1525</v>
      </c>
      <c r="O1012" t="str">
        <f>$C$15</f>
        <v>Canvas</v>
      </c>
      <c r="P1012" t="str">
        <f>$D$15</f>
        <v>None</v>
      </c>
      <c r="Q1012">
        <f>$I$15</f>
        <v>1982.2</v>
      </c>
      <c r="R1012">
        <f t="shared" ref="R1012" si="1886">ROUND((1275*$N$2),0)</f>
        <v>1352</v>
      </c>
      <c r="S1012">
        <f t="shared" ref="S1012" si="1887">ROUND((850*$N$2),0)</f>
        <v>901</v>
      </c>
      <c r="T1012" t="s">
        <v>32</v>
      </c>
    </row>
    <row r="1013" spans="1:20" x14ac:dyDescent="0.25">
      <c r="A1013" t="s">
        <v>15</v>
      </c>
      <c r="B1013" t="s">
        <v>208</v>
      </c>
      <c r="C1013">
        <v>1</v>
      </c>
      <c r="D1013" t="s">
        <v>152</v>
      </c>
      <c r="E1013" s="1">
        <v>475373743</v>
      </c>
      <c r="H1013" t="s">
        <v>16</v>
      </c>
      <c r="I1013" t="s">
        <v>17</v>
      </c>
      <c r="J1013" t="s">
        <v>18</v>
      </c>
      <c r="K1013" t="s">
        <v>19</v>
      </c>
      <c r="L1013" t="s">
        <v>207</v>
      </c>
      <c r="M1013" t="str">
        <f>CONCATENATE(E1013,"-G-P-W")</f>
        <v>475373743-G-P-W</v>
      </c>
      <c r="N1013" t="str">
        <f>$I$2</f>
        <v>G - 1016 x 1525</v>
      </c>
      <c r="O1013" t="str">
        <f>$C$3</f>
        <v>Photographic Paper</v>
      </c>
      <c r="P1013" t="str">
        <f>$D$4</f>
        <v>White</v>
      </c>
      <c r="Q1013">
        <f>$I$4</f>
        <v>3200</v>
      </c>
      <c r="R1013">
        <f t="shared" ref="R1013:R1014" si="1888">ROUND((2000*$N$2),0)</f>
        <v>2120</v>
      </c>
      <c r="S1013">
        <f t="shared" ref="S1013" si="1889">ROUND((1535*$N$2),0)</f>
        <v>1627</v>
      </c>
      <c r="T1013" t="s">
        <v>32</v>
      </c>
    </row>
    <row r="1014" spans="1:20" x14ac:dyDescent="0.25">
      <c r="A1014" t="s">
        <v>15</v>
      </c>
      <c r="B1014" t="s">
        <v>208</v>
      </c>
      <c r="C1014">
        <v>1</v>
      </c>
      <c r="D1014" t="s">
        <v>152</v>
      </c>
      <c r="E1014" s="1">
        <v>475373743</v>
      </c>
      <c r="H1014" t="s">
        <v>16</v>
      </c>
      <c r="I1014" t="s">
        <v>17</v>
      </c>
      <c r="J1014" t="s">
        <v>18</v>
      </c>
      <c r="K1014" t="s">
        <v>19</v>
      </c>
      <c r="L1014" t="s">
        <v>207</v>
      </c>
      <c r="M1014" t="str">
        <f>CONCATENATE(E1014,"-G-C-W")</f>
        <v>475373743-G-C-W</v>
      </c>
      <c r="N1014" t="str">
        <f>$I$2</f>
        <v>G - 1016 x 1525</v>
      </c>
      <c r="O1014" t="str">
        <f>$C$15</f>
        <v>Canvas</v>
      </c>
      <c r="P1014" t="str">
        <f>$D$16</f>
        <v xml:space="preserve">White </v>
      </c>
      <c r="Q1014">
        <f>$I$16</f>
        <v>2915</v>
      </c>
      <c r="R1014">
        <f t="shared" si="1888"/>
        <v>2120</v>
      </c>
      <c r="S1014">
        <f t="shared" ref="S1014" si="1890">ROUND((1250*$N$2),0)</f>
        <v>1325</v>
      </c>
      <c r="T1014" t="s">
        <v>32</v>
      </c>
    </row>
    <row r="1015" spans="1:20" x14ac:dyDescent="0.25">
      <c r="A1015" t="s">
        <v>15</v>
      </c>
      <c r="B1015" t="s">
        <v>208</v>
      </c>
      <c r="C1015">
        <v>1</v>
      </c>
      <c r="D1015" t="s">
        <v>153</v>
      </c>
      <c r="E1015" s="1">
        <v>102061209</v>
      </c>
      <c r="H1015" t="s">
        <v>16</v>
      </c>
      <c r="I1015" t="s">
        <v>17</v>
      </c>
      <c r="J1015" t="s">
        <v>18</v>
      </c>
      <c r="K1015" t="s">
        <v>19</v>
      </c>
      <c r="L1015" t="s">
        <v>207</v>
      </c>
      <c r="M1015" t="str">
        <f>CONCATENATE(E1015,"-C-P-N")</f>
        <v>102061209-C-P-N</v>
      </c>
      <c r="N1015" t="str">
        <f>$E$2</f>
        <v>C - 406 x 508</v>
      </c>
      <c r="O1015" t="str">
        <f>$C$3</f>
        <v>Photographic Paper</v>
      </c>
      <c r="P1015" t="str">
        <f>$D$3</f>
        <v>None</v>
      </c>
      <c r="Q1015">
        <f>$E$3</f>
        <v>553</v>
      </c>
      <c r="R1015">
        <f t="shared" ref="R1015" si="1891">ROUND((360*$N$2),0)</f>
        <v>382</v>
      </c>
      <c r="S1015">
        <f t="shared" ref="S1015" si="1892">ROUND((230*$N$2),0)</f>
        <v>244</v>
      </c>
      <c r="T1015" t="s">
        <v>32</v>
      </c>
    </row>
    <row r="1016" spans="1:20" x14ac:dyDescent="0.25">
      <c r="A1016" t="s">
        <v>15</v>
      </c>
      <c r="B1016" t="s">
        <v>208</v>
      </c>
      <c r="C1016">
        <v>1</v>
      </c>
      <c r="D1016" t="s">
        <v>153</v>
      </c>
      <c r="E1016" s="1">
        <v>102061209</v>
      </c>
      <c r="H1016" t="s">
        <v>16</v>
      </c>
      <c r="I1016" t="s">
        <v>17</v>
      </c>
      <c r="J1016" t="s">
        <v>18</v>
      </c>
      <c r="K1016" t="s">
        <v>19</v>
      </c>
      <c r="L1016" t="s">
        <v>207</v>
      </c>
      <c r="M1016" t="str">
        <f>CONCATENATE(E1016,"-C-P-W")</f>
        <v>102061209-C-P-W</v>
      </c>
      <c r="N1016" t="str">
        <f>$E$2</f>
        <v>C - 406 x 508</v>
      </c>
      <c r="O1016" t="str">
        <f>$C$3</f>
        <v>Photographic Paper</v>
      </c>
      <c r="P1016" t="str">
        <f>$D$4</f>
        <v>White</v>
      </c>
      <c r="Q1016">
        <f>$E$4</f>
        <v>1052</v>
      </c>
      <c r="R1016">
        <f t="shared" ref="R1016" si="1893">ROUND((704*$N$2),0)</f>
        <v>746</v>
      </c>
      <c r="S1016">
        <f t="shared" ref="S1016" si="1894">ROUND((440*$N$2),0)</f>
        <v>466</v>
      </c>
      <c r="T1016" t="s">
        <v>32</v>
      </c>
    </row>
    <row r="1017" spans="1:20" x14ac:dyDescent="0.25">
      <c r="A1017" t="s">
        <v>15</v>
      </c>
      <c r="B1017" t="s">
        <v>208</v>
      </c>
      <c r="C1017">
        <v>1</v>
      </c>
      <c r="D1017" t="s">
        <v>153</v>
      </c>
      <c r="E1017" s="1">
        <v>102061209</v>
      </c>
      <c r="H1017" t="s">
        <v>16</v>
      </c>
      <c r="I1017" t="s">
        <v>17</v>
      </c>
      <c r="J1017" t="s">
        <v>18</v>
      </c>
      <c r="K1017" t="s">
        <v>19</v>
      </c>
      <c r="L1017" t="s">
        <v>207</v>
      </c>
      <c r="M1017" t="str">
        <f>CONCATENATE(E1017,"-D-P-N")</f>
        <v>102061209-D-P-N</v>
      </c>
      <c r="N1017" t="str">
        <f>$F$2</f>
        <v>D - 508 x 610</v>
      </c>
      <c r="O1017" t="str">
        <f>$C$3</f>
        <v>Photographic Paper</v>
      </c>
      <c r="P1017" t="str">
        <f>$D$3</f>
        <v>None</v>
      </c>
      <c r="Q1017">
        <f>$F$3</f>
        <v>646</v>
      </c>
      <c r="R1017">
        <f t="shared" ref="R1017" si="1895">ROUND((432*$N$2),0)</f>
        <v>458</v>
      </c>
      <c r="S1017">
        <f t="shared" ref="S1017" si="1896">ROUND((270*$N$2),0)</f>
        <v>286</v>
      </c>
      <c r="T1017" t="s">
        <v>32</v>
      </c>
    </row>
    <row r="1018" spans="1:20" x14ac:dyDescent="0.25">
      <c r="A1018" t="s">
        <v>15</v>
      </c>
      <c r="B1018" t="s">
        <v>208</v>
      </c>
      <c r="C1018">
        <v>1</v>
      </c>
      <c r="D1018" t="s">
        <v>153</v>
      </c>
      <c r="E1018" s="1">
        <v>102061209</v>
      </c>
      <c r="H1018" t="s">
        <v>16</v>
      </c>
      <c r="I1018" t="s">
        <v>17</v>
      </c>
      <c r="J1018" t="s">
        <v>18</v>
      </c>
      <c r="K1018" t="s">
        <v>19</v>
      </c>
      <c r="L1018" t="s">
        <v>207</v>
      </c>
      <c r="M1018" t="str">
        <f>CONCATENATE(E1018,"-D-P-W")</f>
        <v>102061209-D-P-W</v>
      </c>
      <c r="N1018" t="str">
        <f>$F$2</f>
        <v>D - 508 x 610</v>
      </c>
      <c r="O1018" t="str">
        <f>$C$3</f>
        <v>Photographic Paper</v>
      </c>
      <c r="P1018" t="str">
        <f>$D$4</f>
        <v>White</v>
      </c>
      <c r="Q1018">
        <f>$F$4</f>
        <v>1313</v>
      </c>
      <c r="R1018">
        <f t="shared" ref="R1018" si="1897">ROUND((880*$N$2),0)</f>
        <v>933</v>
      </c>
      <c r="S1018">
        <f t="shared" ref="S1018" si="1898">ROUND((560*$N$2),0)</f>
        <v>594</v>
      </c>
      <c r="T1018" t="s">
        <v>32</v>
      </c>
    </row>
    <row r="1019" spans="1:20" x14ac:dyDescent="0.25">
      <c r="A1019" t="s">
        <v>15</v>
      </c>
      <c r="B1019" t="s">
        <v>208</v>
      </c>
      <c r="C1019">
        <v>1</v>
      </c>
      <c r="D1019" t="s">
        <v>153</v>
      </c>
      <c r="E1019" s="1">
        <v>102061209</v>
      </c>
      <c r="H1019" t="s">
        <v>16</v>
      </c>
      <c r="I1019" t="s">
        <v>17</v>
      </c>
      <c r="J1019" t="s">
        <v>18</v>
      </c>
      <c r="K1019" t="s">
        <v>19</v>
      </c>
      <c r="L1019" t="s">
        <v>207</v>
      </c>
      <c r="M1019" t="str">
        <f>CONCATENATE(E1019,"-E-P-N")</f>
        <v>102061209-E-P-N</v>
      </c>
      <c r="N1019" t="str">
        <f>$G$2</f>
        <v>E - 508 x 762</v>
      </c>
      <c r="O1019" t="str">
        <f>$C$3</f>
        <v>Photographic Paper</v>
      </c>
      <c r="P1019" t="str">
        <f>$D$3</f>
        <v>None</v>
      </c>
      <c r="Q1019">
        <f>$G$3</f>
        <v>825</v>
      </c>
      <c r="R1019">
        <f t="shared" ref="R1019" si="1899">ROUND((552*$N$2),0)</f>
        <v>585</v>
      </c>
      <c r="S1019">
        <f t="shared" ref="S1019" si="1900">ROUND((345*$N$2),0)</f>
        <v>366</v>
      </c>
      <c r="T1019" t="s">
        <v>32</v>
      </c>
    </row>
    <row r="1020" spans="1:20" x14ac:dyDescent="0.25">
      <c r="A1020" t="s">
        <v>15</v>
      </c>
      <c r="B1020" t="s">
        <v>208</v>
      </c>
      <c r="C1020">
        <v>1</v>
      </c>
      <c r="D1020" t="s">
        <v>153</v>
      </c>
      <c r="E1020" s="1">
        <v>102061209</v>
      </c>
      <c r="H1020" t="s">
        <v>16</v>
      </c>
      <c r="I1020" t="s">
        <v>17</v>
      </c>
      <c r="J1020" t="s">
        <v>18</v>
      </c>
      <c r="K1020" t="s">
        <v>19</v>
      </c>
      <c r="L1020" t="s">
        <v>207</v>
      </c>
      <c r="M1020" t="str">
        <f>CONCATENATE(E1020,"-E-C-N")</f>
        <v>102061209-E-C-N</v>
      </c>
      <c r="N1020" t="str">
        <f>$G$2</f>
        <v>E - 508 x 762</v>
      </c>
      <c r="O1020" t="str">
        <f>$C$15</f>
        <v>Canvas</v>
      </c>
      <c r="P1020" t="str">
        <f>$D$15</f>
        <v>None</v>
      </c>
      <c r="Q1020">
        <f>$G$15</f>
        <v>1324</v>
      </c>
      <c r="R1020">
        <f t="shared" ref="R1020" si="1901">ROUND((832*$N$2),0)</f>
        <v>882</v>
      </c>
      <c r="S1020">
        <f t="shared" ref="S1020" si="1902">ROUND((550*$N$2),0)</f>
        <v>583</v>
      </c>
      <c r="T1020" t="s">
        <v>32</v>
      </c>
    </row>
    <row r="1021" spans="1:20" x14ac:dyDescent="0.25">
      <c r="A1021" t="s">
        <v>15</v>
      </c>
      <c r="B1021" t="s">
        <v>208</v>
      </c>
      <c r="C1021">
        <v>1</v>
      </c>
      <c r="D1021" t="s">
        <v>153</v>
      </c>
      <c r="E1021" s="1">
        <v>102061209</v>
      </c>
      <c r="H1021" t="s">
        <v>16</v>
      </c>
      <c r="I1021" t="s">
        <v>17</v>
      </c>
      <c r="J1021" t="s">
        <v>18</v>
      </c>
      <c r="K1021" t="s">
        <v>19</v>
      </c>
      <c r="L1021" t="s">
        <v>207</v>
      </c>
      <c r="M1021" t="str">
        <f>CONCATENATE(E1021,"-E-P-W")</f>
        <v>102061209-E-P-W</v>
      </c>
      <c r="N1021" t="str">
        <f>$G$2</f>
        <v>E - 508 x 762</v>
      </c>
      <c r="O1021" t="str">
        <f>$C$3</f>
        <v>Photographic Paper</v>
      </c>
      <c r="P1021" t="str">
        <f>$D$4</f>
        <v>White</v>
      </c>
      <c r="Q1021">
        <f>$G$4</f>
        <v>1660</v>
      </c>
      <c r="R1021">
        <f t="shared" ref="R1021" si="1903">ROUND((1112*$N$2),0)</f>
        <v>1179</v>
      </c>
      <c r="S1021">
        <f t="shared" ref="S1021" si="1904">ROUND((760*$N$2),0)</f>
        <v>806</v>
      </c>
      <c r="T1021" t="s">
        <v>32</v>
      </c>
    </row>
    <row r="1022" spans="1:20" x14ac:dyDescent="0.25">
      <c r="A1022" t="s">
        <v>15</v>
      </c>
      <c r="B1022" t="s">
        <v>208</v>
      </c>
      <c r="C1022">
        <v>1</v>
      </c>
      <c r="D1022" t="s">
        <v>153</v>
      </c>
      <c r="E1022" s="1">
        <v>102061209</v>
      </c>
      <c r="H1022" t="s">
        <v>16</v>
      </c>
      <c r="I1022" t="s">
        <v>17</v>
      </c>
      <c r="J1022" t="s">
        <v>18</v>
      </c>
      <c r="K1022" t="s">
        <v>19</v>
      </c>
      <c r="L1022" t="s">
        <v>207</v>
      </c>
      <c r="M1022" t="str">
        <f>CONCATENATE(E1022,"-E-C-W")</f>
        <v>102061209-E-C-W</v>
      </c>
      <c r="N1022" t="str">
        <f>$G$2</f>
        <v>E - 508 x 762</v>
      </c>
      <c r="O1022" t="str">
        <f>$C$15</f>
        <v>Canvas</v>
      </c>
      <c r="P1022" t="str">
        <f>$D$16</f>
        <v xml:space="preserve">White </v>
      </c>
      <c r="Q1022">
        <f>$G$16</f>
        <v>1964</v>
      </c>
      <c r="R1022" s="2">
        <f t="shared" ref="R1022" si="1905">ROUND((1320*$N$2),0)</f>
        <v>1399</v>
      </c>
      <c r="S1022">
        <f t="shared" ref="S1022" si="1906">ROUND((825*$N$2),0)</f>
        <v>875</v>
      </c>
      <c r="T1022" t="s">
        <v>32</v>
      </c>
    </row>
    <row r="1023" spans="1:20" x14ac:dyDescent="0.25">
      <c r="A1023" t="s">
        <v>15</v>
      </c>
      <c r="B1023" t="s">
        <v>208</v>
      </c>
      <c r="C1023">
        <v>1</v>
      </c>
      <c r="D1023" t="s">
        <v>153</v>
      </c>
      <c r="E1023" s="1">
        <v>102061209</v>
      </c>
      <c r="H1023" t="s">
        <v>16</v>
      </c>
      <c r="I1023" t="s">
        <v>17</v>
      </c>
      <c r="J1023" t="s">
        <v>18</v>
      </c>
      <c r="K1023" t="s">
        <v>19</v>
      </c>
      <c r="L1023" t="s">
        <v>207</v>
      </c>
      <c r="M1023" t="str">
        <f>CONCATENATE(E1023,"-F-P-N")</f>
        <v>102061209-F-P-N</v>
      </c>
      <c r="N1023" t="str">
        <f>$H$2</f>
        <v>F - 762 x 1016</v>
      </c>
      <c r="O1023" t="str">
        <f>$C$3</f>
        <v>Photographic Paper</v>
      </c>
      <c r="P1023" t="str">
        <f>$D$3</f>
        <v>None</v>
      </c>
      <c r="Q1023">
        <f>$H$3</f>
        <v>1410</v>
      </c>
      <c r="R1023">
        <f t="shared" ref="R1023" si="1907">ROUND((944*$N$2),0)</f>
        <v>1001</v>
      </c>
      <c r="S1023">
        <f t="shared" ref="S1023" si="1908">ROUND((590*$N$2),0)</f>
        <v>625</v>
      </c>
      <c r="T1023" t="s">
        <v>32</v>
      </c>
    </row>
    <row r="1024" spans="1:20" x14ac:dyDescent="0.25">
      <c r="A1024" t="s">
        <v>15</v>
      </c>
      <c r="B1024" t="s">
        <v>208</v>
      </c>
      <c r="C1024">
        <v>1</v>
      </c>
      <c r="D1024" t="s">
        <v>153</v>
      </c>
      <c r="E1024" s="1">
        <v>102061209</v>
      </c>
      <c r="H1024" t="s">
        <v>16</v>
      </c>
      <c r="I1024" t="s">
        <v>17</v>
      </c>
      <c r="J1024" t="s">
        <v>18</v>
      </c>
      <c r="K1024" t="s">
        <v>19</v>
      </c>
      <c r="L1024" t="s">
        <v>207</v>
      </c>
      <c r="M1024" t="str">
        <f>CONCATENATE(E1024,"-F-C-N")</f>
        <v>102061209-F-C-N</v>
      </c>
      <c r="N1024" t="str">
        <f>$H$2</f>
        <v>F - 762 x 1016</v>
      </c>
      <c r="O1024" t="str">
        <f>$C$15</f>
        <v>Canvas</v>
      </c>
      <c r="P1024" t="str">
        <f>$D$15</f>
        <v>None</v>
      </c>
      <c r="Q1024">
        <f>$H$15</f>
        <v>1865.6000000000001</v>
      </c>
      <c r="R1024">
        <f t="shared" ref="R1024" si="1909">ROUND((1200*$N$2),0)</f>
        <v>1272</v>
      </c>
      <c r="S1024">
        <f t="shared" ref="S1024" si="1910">ROUND((800*$N$2),0)</f>
        <v>848</v>
      </c>
      <c r="T1024" t="s">
        <v>32</v>
      </c>
    </row>
    <row r="1025" spans="1:20" x14ac:dyDescent="0.25">
      <c r="A1025" t="s">
        <v>15</v>
      </c>
      <c r="B1025" t="s">
        <v>208</v>
      </c>
      <c r="C1025">
        <v>1</v>
      </c>
      <c r="D1025" t="s">
        <v>153</v>
      </c>
      <c r="E1025" s="1">
        <v>102061209</v>
      </c>
      <c r="H1025" t="s">
        <v>16</v>
      </c>
      <c r="I1025" t="s">
        <v>17</v>
      </c>
      <c r="J1025" t="s">
        <v>18</v>
      </c>
      <c r="K1025" t="s">
        <v>19</v>
      </c>
      <c r="L1025" t="s">
        <v>207</v>
      </c>
      <c r="M1025" t="str">
        <f>CONCATENATE(E1025,"-F-P-W")</f>
        <v>102061209-F-P-W</v>
      </c>
      <c r="N1025" t="str">
        <f>$H$2</f>
        <v>F - 762 x 1016</v>
      </c>
      <c r="O1025" t="str">
        <f>$C$3</f>
        <v>Photographic Paper</v>
      </c>
      <c r="P1025" t="str">
        <f>$D$4</f>
        <v>White</v>
      </c>
      <c r="Q1025">
        <f>$H$4</f>
        <v>2387</v>
      </c>
      <c r="R1025">
        <f t="shared" ref="R1025" si="1911">ROUND((1510*$N$2),0)</f>
        <v>1601</v>
      </c>
      <c r="S1025">
        <f t="shared" ref="S1025" si="1912">ROUND((1150*$N$2),0)</f>
        <v>1219</v>
      </c>
      <c r="T1025" t="s">
        <v>32</v>
      </c>
    </row>
    <row r="1026" spans="1:20" x14ac:dyDescent="0.25">
      <c r="A1026" t="s">
        <v>15</v>
      </c>
      <c r="B1026" t="s">
        <v>208</v>
      </c>
      <c r="C1026">
        <v>1</v>
      </c>
      <c r="D1026" t="s">
        <v>153</v>
      </c>
      <c r="E1026" s="1">
        <v>102061209</v>
      </c>
      <c r="H1026" t="s">
        <v>16</v>
      </c>
      <c r="I1026" t="s">
        <v>17</v>
      </c>
      <c r="J1026" t="s">
        <v>18</v>
      </c>
      <c r="K1026" t="s">
        <v>19</v>
      </c>
      <c r="L1026" t="s">
        <v>207</v>
      </c>
      <c r="M1026" t="str">
        <f>CONCATENATE(E1026,"-F-C-W")</f>
        <v>102061209-F-C-W</v>
      </c>
      <c r="N1026" t="str">
        <f>$H$2</f>
        <v>F - 762 x 1016</v>
      </c>
      <c r="O1026" t="str">
        <f>$C$15</f>
        <v>Canvas</v>
      </c>
      <c r="P1026" t="str">
        <f>$D$16</f>
        <v xml:space="preserve">White </v>
      </c>
      <c r="Q1026">
        <f>$H$16</f>
        <v>2565.2000000000003</v>
      </c>
      <c r="R1026">
        <f t="shared" ref="R1026" si="1913">ROUND((1760*$N$2),0)</f>
        <v>1866</v>
      </c>
      <c r="S1026">
        <f t="shared" ref="S1026" si="1914">ROUND((1100*$N$2),0)</f>
        <v>1166</v>
      </c>
      <c r="T1026" t="s">
        <v>32</v>
      </c>
    </row>
    <row r="1027" spans="1:20" x14ac:dyDescent="0.25">
      <c r="A1027" t="s">
        <v>15</v>
      </c>
      <c r="B1027" t="s">
        <v>208</v>
      </c>
      <c r="C1027">
        <v>1</v>
      </c>
      <c r="D1027" t="s">
        <v>153</v>
      </c>
      <c r="E1027" s="1">
        <v>102061209</v>
      </c>
      <c r="H1027" t="s">
        <v>16</v>
      </c>
      <c r="I1027" t="s">
        <v>17</v>
      </c>
      <c r="J1027" t="s">
        <v>18</v>
      </c>
      <c r="K1027" t="s">
        <v>19</v>
      </c>
      <c r="L1027" t="s">
        <v>207</v>
      </c>
      <c r="M1027" t="str">
        <f>CONCATENATE(E1027,"-G-P-N")</f>
        <v>102061209-G-P-N</v>
      </c>
      <c r="N1027" t="str">
        <f>$I$2</f>
        <v>G - 1016 x 1525</v>
      </c>
      <c r="O1027" t="str">
        <f>$C$3</f>
        <v>Photographic Paper</v>
      </c>
      <c r="P1027" t="str">
        <f>$D$3</f>
        <v>None</v>
      </c>
      <c r="Q1027">
        <f>$I$3</f>
        <v>1763</v>
      </c>
      <c r="R1027">
        <f t="shared" ref="R1027" si="1915">ROUND((1180*$N$2),0)</f>
        <v>1251</v>
      </c>
      <c r="S1027">
        <f t="shared" ref="S1027" si="1916">ROUND((735*$N$2),0)</f>
        <v>779</v>
      </c>
      <c r="T1027" t="s">
        <v>32</v>
      </c>
    </row>
    <row r="1028" spans="1:20" x14ac:dyDescent="0.25">
      <c r="A1028" t="s">
        <v>15</v>
      </c>
      <c r="B1028" t="s">
        <v>208</v>
      </c>
      <c r="C1028">
        <v>1</v>
      </c>
      <c r="D1028" t="s">
        <v>153</v>
      </c>
      <c r="E1028" s="1">
        <v>102061209</v>
      </c>
      <c r="H1028" t="s">
        <v>16</v>
      </c>
      <c r="I1028" t="s">
        <v>17</v>
      </c>
      <c r="J1028" t="s">
        <v>18</v>
      </c>
      <c r="K1028" t="s">
        <v>19</v>
      </c>
      <c r="L1028" t="s">
        <v>207</v>
      </c>
      <c r="M1028" t="str">
        <f>CONCATENATE(E1028,"-G-C-N")</f>
        <v>102061209-G-C-N</v>
      </c>
      <c r="N1028" t="str">
        <f>$I$2</f>
        <v>G - 1016 x 1525</v>
      </c>
      <c r="O1028" t="str">
        <f>$C$15</f>
        <v>Canvas</v>
      </c>
      <c r="P1028" t="str">
        <f>$D$15</f>
        <v>None</v>
      </c>
      <c r="Q1028">
        <f>$I$15</f>
        <v>1982.2</v>
      </c>
      <c r="R1028">
        <f t="shared" ref="R1028" si="1917">ROUND((1275*$N$2),0)</f>
        <v>1352</v>
      </c>
      <c r="S1028">
        <f t="shared" ref="S1028" si="1918">ROUND((850*$N$2),0)</f>
        <v>901</v>
      </c>
      <c r="T1028" t="s">
        <v>32</v>
      </c>
    </row>
    <row r="1029" spans="1:20" x14ac:dyDescent="0.25">
      <c r="A1029" t="s">
        <v>15</v>
      </c>
      <c r="B1029" t="s">
        <v>208</v>
      </c>
      <c r="C1029">
        <v>1</v>
      </c>
      <c r="D1029" t="s">
        <v>153</v>
      </c>
      <c r="E1029" s="1">
        <v>102061209</v>
      </c>
      <c r="H1029" t="s">
        <v>16</v>
      </c>
      <c r="I1029" t="s">
        <v>17</v>
      </c>
      <c r="J1029" t="s">
        <v>18</v>
      </c>
      <c r="K1029" t="s">
        <v>19</v>
      </c>
      <c r="L1029" t="s">
        <v>207</v>
      </c>
      <c r="M1029" t="str">
        <f>CONCATENATE(E1029,"-G-P-W")</f>
        <v>102061209-G-P-W</v>
      </c>
      <c r="N1029" t="str">
        <f>$I$2</f>
        <v>G - 1016 x 1525</v>
      </c>
      <c r="O1029" t="str">
        <f>$C$3</f>
        <v>Photographic Paper</v>
      </c>
      <c r="P1029" t="str">
        <f>$D$4</f>
        <v>White</v>
      </c>
      <c r="Q1029">
        <f>$I$4</f>
        <v>3200</v>
      </c>
      <c r="R1029">
        <f t="shared" ref="R1029:R1030" si="1919">ROUND((2000*$N$2),0)</f>
        <v>2120</v>
      </c>
      <c r="S1029">
        <f t="shared" ref="S1029" si="1920">ROUND((1535*$N$2),0)</f>
        <v>1627</v>
      </c>
      <c r="T1029" t="s">
        <v>32</v>
      </c>
    </row>
    <row r="1030" spans="1:20" x14ac:dyDescent="0.25">
      <c r="A1030" t="s">
        <v>15</v>
      </c>
      <c r="B1030" t="s">
        <v>208</v>
      </c>
      <c r="C1030">
        <v>1</v>
      </c>
      <c r="D1030" t="s">
        <v>153</v>
      </c>
      <c r="E1030" s="1">
        <v>102061209</v>
      </c>
      <c r="H1030" t="s">
        <v>16</v>
      </c>
      <c r="I1030" t="s">
        <v>17</v>
      </c>
      <c r="J1030" t="s">
        <v>18</v>
      </c>
      <c r="K1030" t="s">
        <v>19</v>
      </c>
      <c r="L1030" t="s">
        <v>207</v>
      </c>
      <c r="M1030" t="str">
        <f>CONCATENATE(E1030,"-G-C-W")</f>
        <v>102061209-G-C-W</v>
      </c>
      <c r="N1030" t="str">
        <f>$I$2</f>
        <v>G - 1016 x 1525</v>
      </c>
      <c r="O1030" t="str">
        <f>$C$15</f>
        <v>Canvas</v>
      </c>
      <c r="P1030" t="str">
        <f>$D$16</f>
        <v xml:space="preserve">White </v>
      </c>
      <c r="Q1030">
        <f>$I$16</f>
        <v>2915</v>
      </c>
      <c r="R1030">
        <f t="shared" si="1919"/>
        <v>2120</v>
      </c>
      <c r="S1030">
        <f t="shared" ref="S1030" si="1921">ROUND((1250*$N$2),0)</f>
        <v>1325</v>
      </c>
      <c r="T1030" t="s">
        <v>32</v>
      </c>
    </row>
    <row r="1031" spans="1:20" x14ac:dyDescent="0.25">
      <c r="A1031" t="s">
        <v>15</v>
      </c>
      <c r="B1031" t="s">
        <v>208</v>
      </c>
      <c r="C1031">
        <v>1</v>
      </c>
      <c r="D1031" t="s">
        <v>154</v>
      </c>
      <c r="E1031" s="1">
        <v>102060802</v>
      </c>
      <c r="H1031" t="s">
        <v>16</v>
      </c>
      <c r="I1031" t="s">
        <v>17</v>
      </c>
      <c r="J1031" t="s">
        <v>18</v>
      </c>
      <c r="K1031" t="s">
        <v>19</v>
      </c>
      <c r="L1031" t="s">
        <v>207</v>
      </c>
      <c r="M1031" t="str">
        <f>CONCATENATE(E1031,"-C-P-N")</f>
        <v>102060802-C-P-N</v>
      </c>
      <c r="N1031" t="str">
        <f>$E$2</f>
        <v>C - 406 x 508</v>
      </c>
      <c r="O1031" t="str">
        <f>$C$3</f>
        <v>Photographic Paper</v>
      </c>
      <c r="P1031" t="str">
        <f>$D$3</f>
        <v>None</v>
      </c>
      <c r="Q1031">
        <f>$E$3</f>
        <v>553</v>
      </c>
      <c r="R1031">
        <f t="shared" ref="R1031" si="1922">ROUND((360*$N$2),0)</f>
        <v>382</v>
      </c>
      <c r="S1031">
        <f t="shared" ref="S1031" si="1923">ROUND((230*$N$2),0)</f>
        <v>244</v>
      </c>
      <c r="T1031" t="s">
        <v>32</v>
      </c>
    </row>
    <row r="1032" spans="1:20" x14ac:dyDescent="0.25">
      <c r="A1032" t="s">
        <v>15</v>
      </c>
      <c r="B1032" t="s">
        <v>208</v>
      </c>
      <c r="C1032">
        <v>1</v>
      </c>
      <c r="D1032" t="s">
        <v>154</v>
      </c>
      <c r="E1032" s="1">
        <v>102060802</v>
      </c>
      <c r="H1032" t="s">
        <v>16</v>
      </c>
      <c r="I1032" t="s">
        <v>17</v>
      </c>
      <c r="J1032" t="s">
        <v>18</v>
      </c>
      <c r="K1032" t="s">
        <v>19</v>
      </c>
      <c r="L1032" t="s">
        <v>207</v>
      </c>
      <c r="M1032" t="str">
        <f>CONCATENATE(E1032,"-C-P-W")</f>
        <v>102060802-C-P-W</v>
      </c>
      <c r="N1032" t="str">
        <f>$E$2</f>
        <v>C - 406 x 508</v>
      </c>
      <c r="O1032" t="str">
        <f>$C$3</f>
        <v>Photographic Paper</v>
      </c>
      <c r="P1032" t="str">
        <f>$D$4</f>
        <v>White</v>
      </c>
      <c r="Q1032">
        <f>$E$4</f>
        <v>1052</v>
      </c>
      <c r="R1032">
        <f t="shared" ref="R1032" si="1924">ROUND((704*$N$2),0)</f>
        <v>746</v>
      </c>
      <c r="S1032">
        <f t="shared" ref="S1032" si="1925">ROUND((440*$N$2),0)</f>
        <v>466</v>
      </c>
      <c r="T1032" t="s">
        <v>32</v>
      </c>
    </row>
    <row r="1033" spans="1:20" x14ac:dyDescent="0.25">
      <c r="A1033" t="s">
        <v>15</v>
      </c>
      <c r="B1033" t="s">
        <v>208</v>
      </c>
      <c r="C1033">
        <v>1</v>
      </c>
      <c r="D1033" t="s">
        <v>154</v>
      </c>
      <c r="E1033" s="1">
        <v>102060802</v>
      </c>
      <c r="H1033" t="s">
        <v>16</v>
      </c>
      <c r="I1033" t="s">
        <v>17</v>
      </c>
      <c r="J1033" t="s">
        <v>18</v>
      </c>
      <c r="K1033" t="s">
        <v>19</v>
      </c>
      <c r="L1033" t="s">
        <v>207</v>
      </c>
      <c r="M1033" t="str">
        <f>CONCATENATE(E1033,"-D-P-N")</f>
        <v>102060802-D-P-N</v>
      </c>
      <c r="N1033" t="str">
        <f>$F$2</f>
        <v>D - 508 x 610</v>
      </c>
      <c r="O1033" t="str">
        <f>$C$3</f>
        <v>Photographic Paper</v>
      </c>
      <c r="P1033" t="str">
        <f>$D$3</f>
        <v>None</v>
      </c>
      <c r="Q1033">
        <f>$F$3</f>
        <v>646</v>
      </c>
      <c r="R1033">
        <f t="shared" ref="R1033" si="1926">ROUND((432*$N$2),0)</f>
        <v>458</v>
      </c>
      <c r="S1033">
        <f t="shared" ref="S1033" si="1927">ROUND((270*$N$2),0)</f>
        <v>286</v>
      </c>
      <c r="T1033" t="s">
        <v>32</v>
      </c>
    </row>
    <row r="1034" spans="1:20" x14ac:dyDescent="0.25">
      <c r="A1034" t="s">
        <v>15</v>
      </c>
      <c r="B1034" t="s">
        <v>208</v>
      </c>
      <c r="C1034">
        <v>1</v>
      </c>
      <c r="D1034" t="s">
        <v>154</v>
      </c>
      <c r="E1034" s="1">
        <v>102060802</v>
      </c>
      <c r="H1034" t="s">
        <v>16</v>
      </c>
      <c r="I1034" t="s">
        <v>17</v>
      </c>
      <c r="J1034" t="s">
        <v>18</v>
      </c>
      <c r="K1034" t="s">
        <v>19</v>
      </c>
      <c r="L1034" t="s">
        <v>207</v>
      </c>
      <c r="M1034" t="str">
        <f>CONCATENATE(E1034,"-D-P-W")</f>
        <v>102060802-D-P-W</v>
      </c>
      <c r="N1034" t="str">
        <f>$F$2</f>
        <v>D - 508 x 610</v>
      </c>
      <c r="O1034" t="str">
        <f>$C$3</f>
        <v>Photographic Paper</v>
      </c>
      <c r="P1034" t="str">
        <f>$D$4</f>
        <v>White</v>
      </c>
      <c r="Q1034">
        <f>$F$4</f>
        <v>1313</v>
      </c>
      <c r="R1034">
        <f t="shared" ref="R1034" si="1928">ROUND((880*$N$2),0)</f>
        <v>933</v>
      </c>
      <c r="S1034">
        <f t="shared" ref="S1034" si="1929">ROUND((560*$N$2),0)</f>
        <v>594</v>
      </c>
      <c r="T1034" t="s">
        <v>32</v>
      </c>
    </row>
    <row r="1035" spans="1:20" x14ac:dyDescent="0.25">
      <c r="A1035" t="s">
        <v>15</v>
      </c>
      <c r="B1035" t="s">
        <v>208</v>
      </c>
      <c r="C1035">
        <v>1</v>
      </c>
      <c r="D1035" t="s">
        <v>154</v>
      </c>
      <c r="E1035" s="1">
        <v>102060802</v>
      </c>
      <c r="H1035" t="s">
        <v>16</v>
      </c>
      <c r="I1035" t="s">
        <v>17</v>
      </c>
      <c r="J1035" t="s">
        <v>18</v>
      </c>
      <c r="K1035" t="s">
        <v>19</v>
      </c>
      <c r="L1035" t="s">
        <v>207</v>
      </c>
      <c r="M1035" t="str">
        <f>CONCATENATE(E1035,"-E-P-N")</f>
        <v>102060802-E-P-N</v>
      </c>
      <c r="N1035" t="str">
        <f>$G$2</f>
        <v>E - 508 x 762</v>
      </c>
      <c r="O1035" t="str">
        <f>$C$3</f>
        <v>Photographic Paper</v>
      </c>
      <c r="P1035" t="str">
        <f>$D$3</f>
        <v>None</v>
      </c>
      <c r="Q1035">
        <f>$G$3</f>
        <v>825</v>
      </c>
      <c r="R1035">
        <f t="shared" ref="R1035" si="1930">ROUND((552*$N$2),0)</f>
        <v>585</v>
      </c>
      <c r="S1035">
        <f t="shared" ref="S1035" si="1931">ROUND((345*$N$2),0)</f>
        <v>366</v>
      </c>
      <c r="T1035" t="s">
        <v>32</v>
      </c>
    </row>
    <row r="1036" spans="1:20" x14ac:dyDescent="0.25">
      <c r="A1036" t="s">
        <v>15</v>
      </c>
      <c r="B1036" t="s">
        <v>208</v>
      </c>
      <c r="C1036">
        <v>1</v>
      </c>
      <c r="D1036" t="s">
        <v>154</v>
      </c>
      <c r="E1036" s="1">
        <v>102060802</v>
      </c>
      <c r="H1036" t="s">
        <v>16</v>
      </c>
      <c r="I1036" t="s">
        <v>17</v>
      </c>
      <c r="J1036" t="s">
        <v>18</v>
      </c>
      <c r="K1036" t="s">
        <v>19</v>
      </c>
      <c r="L1036" t="s">
        <v>207</v>
      </c>
      <c r="M1036" t="str">
        <f>CONCATENATE(E1036,"-E-C-N")</f>
        <v>102060802-E-C-N</v>
      </c>
      <c r="N1036" t="str">
        <f>$G$2</f>
        <v>E - 508 x 762</v>
      </c>
      <c r="O1036" t="str">
        <f>$C$15</f>
        <v>Canvas</v>
      </c>
      <c r="P1036" t="str">
        <f>$D$15</f>
        <v>None</v>
      </c>
      <c r="Q1036">
        <f>$G$15</f>
        <v>1324</v>
      </c>
      <c r="R1036">
        <f t="shared" ref="R1036" si="1932">ROUND((832*$N$2),0)</f>
        <v>882</v>
      </c>
      <c r="S1036">
        <f t="shared" ref="S1036" si="1933">ROUND((550*$N$2),0)</f>
        <v>583</v>
      </c>
      <c r="T1036" t="s">
        <v>32</v>
      </c>
    </row>
    <row r="1037" spans="1:20" x14ac:dyDescent="0.25">
      <c r="A1037" t="s">
        <v>15</v>
      </c>
      <c r="B1037" t="s">
        <v>208</v>
      </c>
      <c r="C1037">
        <v>1</v>
      </c>
      <c r="D1037" t="s">
        <v>154</v>
      </c>
      <c r="E1037" s="1">
        <v>102060802</v>
      </c>
      <c r="H1037" t="s">
        <v>16</v>
      </c>
      <c r="I1037" t="s">
        <v>17</v>
      </c>
      <c r="J1037" t="s">
        <v>18</v>
      </c>
      <c r="K1037" t="s">
        <v>19</v>
      </c>
      <c r="L1037" t="s">
        <v>207</v>
      </c>
      <c r="M1037" t="str">
        <f>CONCATENATE(E1037,"-E-P-W")</f>
        <v>102060802-E-P-W</v>
      </c>
      <c r="N1037" t="str">
        <f>$G$2</f>
        <v>E - 508 x 762</v>
      </c>
      <c r="O1037" t="str">
        <f>$C$3</f>
        <v>Photographic Paper</v>
      </c>
      <c r="P1037" t="str">
        <f>$D$4</f>
        <v>White</v>
      </c>
      <c r="Q1037">
        <f>$G$4</f>
        <v>1660</v>
      </c>
      <c r="R1037">
        <f t="shared" ref="R1037" si="1934">ROUND((1112*$N$2),0)</f>
        <v>1179</v>
      </c>
      <c r="S1037">
        <f t="shared" ref="S1037" si="1935">ROUND((760*$N$2),0)</f>
        <v>806</v>
      </c>
      <c r="T1037" t="s">
        <v>32</v>
      </c>
    </row>
    <row r="1038" spans="1:20" x14ac:dyDescent="0.25">
      <c r="A1038" t="s">
        <v>15</v>
      </c>
      <c r="B1038" t="s">
        <v>208</v>
      </c>
      <c r="C1038">
        <v>1</v>
      </c>
      <c r="D1038" t="s">
        <v>154</v>
      </c>
      <c r="E1038" s="1">
        <v>102060802</v>
      </c>
      <c r="H1038" t="s">
        <v>16</v>
      </c>
      <c r="I1038" t="s">
        <v>17</v>
      </c>
      <c r="J1038" t="s">
        <v>18</v>
      </c>
      <c r="K1038" t="s">
        <v>19</v>
      </c>
      <c r="L1038" t="s">
        <v>207</v>
      </c>
      <c r="M1038" t="str">
        <f>CONCATENATE(E1038,"-E-C-W")</f>
        <v>102060802-E-C-W</v>
      </c>
      <c r="N1038" t="str">
        <f>$G$2</f>
        <v>E - 508 x 762</v>
      </c>
      <c r="O1038" t="str">
        <f>$C$15</f>
        <v>Canvas</v>
      </c>
      <c r="P1038" t="str">
        <f>$D$16</f>
        <v xml:space="preserve">White </v>
      </c>
      <c r="Q1038">
        <f>$G$16</f>
        <v>1964</v>
      </c>
      <c r="R1038" s="2">
        <f t="shared" ref="R1038" si="1936">ROUND((1320*$N$2),0)</f>
        <v>1399</v>
      </c>
      <c r="S1038">
        <f t="shared" ref="S1038" si="1937">ROUND((825*$N$2),0)</f>
        <v>875</v>
      </c>
      <c r="T1038" t="s">
        <v>32</v>
      </c>
    </row>
    <row r="1039" spans="1:20" x14ac:dyDescent="0.25">
      <c r="A1039" t="s">
        <v>15</v>
      </c>
      <c r="B1039" t="s">
        <v>208</v>
      </c>
      <c r="C1039">
        <v>1</v>
      </c>
      <c r="D1039" t="s">
        <v>154</v>
      </c>
      <c r="E1039" s="1">
        <v>102060802</v>
      </c>
      <c r="H1039" t="s">
        <v>16</v>
      </c>
      <c r="I1039" t="s">
        <v>17</v>
      </c>
      <c r="J1039" t="s">
        <v>18</v>
      </c>
      <c r="K1039" t="s">
        <v>19</v>
      </c>
      <c r="L1039" t="s">
        <v>207</v>
      </c>
      <c r="M1039" t="str">
        <f>CONCATENATE(E1039,"-F-P-N")</f>
        <v>102060802-F-P-N</v>
      </c>
      <c r="N1039" t="str">
        <f>$H$2</f>
        <v>F - 762 x 1016</v>
      </c>
      <c r="O1039" t="str">
        <f>$C$3</f>
        <v>Photographic Paper</v>
      </c>
      <c r="P1039" t="str">
        <f>$D$3</f>
        <v>None</v>
      </c>
      <c r="Q1039">
        <f>$H$3</f>
        <v>1410</v>
      </c>
      <c r="R1039">
        <f t="shared" ref="R1039" si="1938">ROUND((944*$N$2),0)</f>
        <v>1001</v>
      </c>
      <c r="S1039">
        <f t="shared" ref="S1039" si="1939">ROUND((590*$N$2),0)</f>
        <v>625</v>
      </c>
      <c r="T1039" t="s">
        <v>32</v>
      </c>
    </row>
    <row r="1040" spans="1:20" x14ac:dyDescent="0.25">
      <c r="A1040" t="s">
        <v>15</v>
      </c>
      <c r="B1040" t="s">
        <v>208</v>
      </c>
      <c r="C1040">
        <v>1</v>
      </c>
      <c r="D1040" t="s">
        <v>154</v>
      </c>
      <c r="E1040" s="1">
        <v>102060802</v>
      </c>
      <c r="H1040" t="s">
        <v>16</v>
      </c>
      <c r="I1040" t="s">
        <v>17</v>
      </c>
      <c r="J1040" t="s">
        <v>18</v>
      </c>
      <c r="K1040" t="s">
        <v>19</v>
      </c>
      <c r="L1040" t="s">
        <v>207</v>
      </c>
      <c r="M1040" t="str">
        <f>CONCATENATE(E1040,"-F-C-N")</f>
        <v>102060802-F-C-N</v>
      </c>
      <c r="N1040" t="str">
        <f>$H$2</f>
        <v>F - 762 x 1016</v>
      </c>
      <c r="O1040" t="str">
        <f>$C$15</f>
        <v>Canvas</v>
      </c>
      <c r="P1040" t="str">
        <f>$D$15</f>
        <v>None</v>
      </c>
      <c r="Q1040">
        <f>$H$15</f>
        <v>1865.6000000000001</v>
      </c>
      <c r="R1040">
        <f t="shared" ref="R1040" si="1940">ROUND((1200*$N$2),0)</f>
        <v>1272</v>
      </c>
      <c r="S1040">
        <f t="shared" ref="S1040" si="1941">ROUND((800*$N$2),0)</f>
        <v>848</v>
      </c>
      <c r="T1040" t="s">
        <v>32</v>
      </c>
    </row>
    <row r="1041" spans="1:20" x14ac:dyDescent="0.25">
      <c r="A1041" t="s">
        <v>15</v>
      </c>
      <c r="B1041" t="s">
        <v>208</v>
      </c>
      <c r="C1041">
        <v>1</v>
      </c>
      <c r="D1041" t="s">
        <v>154</v>
      </c>
      <c r="E1041" s="1">
        <v>102060802</v>
      </c>
      <c r="H1041" t="s">
        <v>16</v>
      </c>
      <c r="I1041" t="s">
        <v>17</v>
      </c>
      <c r="J1041" t="s">
        <v>18</v>
      </c>
      <c r="K1041" t="s">
        <v>19</v>
      </c>
      <c r="L1041" t="s">
        <v>207</v>
      </c>
      <c r="M1041" t="str">
        <f>CONCATENATE(E1041,"-F-P-W")</f>
        <v>102060802-F-P-W</v>
      </c>
      <c r="N1041" t="str">
        <f>$H$2</f>
        <v>F - 762 x 1016</v>
      </c>
      <c r="O1041" t="str">
        <f>$C$3</f>
        <v>Photographic Paper</v>
      </c>
      <c r="P1041" t="str">
        <f>$D$4</f>
        <v>White</v>
      </c>
      <c r="Q1041">
        <f>$H$4</f>
        <v>2387</v>
      </c>
      <c r="R1041">
        <f t="shared" ref="R1041" si="1942">ROUND((1510*$N$2),0)</f>
        <v>1601</v>
      </c>
      <c r="S1041">
        <f t="shared" ref="S1041" si="1943">ROUND((1150*$N$2),0)</f>
        <v>1219</v>
      </c>
      <c r="T1041" t="s">
        <v>32</v>
      </c>
    </row>
    <row r="1042" spans="1:20" x14ac:dyDescent="0.25">
      <c r="A1042" t="s">
        <v>15</v>
      </c>
      <c r="B1042" t="s">
        <v>208</v>
      </c>
      <c r="C1042">
        <v>1</v>
      </c>
      <c r="D1042" t="s">
        <v>154</v>
      </c>
      <c r="E1042" s="1">
        <v>102060802</v>
      </c>
      <c r="H1042" t="s">
        <v>16</v>
      </c>
      <c r="I1042" t="s">
        <v>17</v>
      </c>
      <c r="J1042" t="s">
        <v>18</v>
      </c>
      <c r="K1042" t="s">
        <v>19</v>
      </c>
      <c r="L1042" t="s">
        <v>207</v>
      </c>
      <c r="M1042" t="str">
        <f>CONCATENATE(E1042,"-F-C-W")</f>
        <v>102060802-F-C-W</v>
      </c>
      <c r="N1042" t="str">
        <f>$H$2</f>
        <v>F - 762 x 1016</v>
      </c>
      <c r="O1042" t="str">
        <f>$C$15</f>
        <v>Canvas</v>
      </c>
      <c r="P1042" t="str">
        <f>$D$16</f>
        <v xml:space="preserve">White </v>
      </c>
      <c r="Q1042">
        <f>$H$16</f>
        <v>2565.2000000000003</v>
      </c>
      <c r="R1042">
        <f t="shared" ref="R1042" si="1944">ROUND((1760*$N$2),0)</f>
        <v>1866</v>
      </c>
      <c r="S1042">
        <f t="shared" ref="S1042" si="1945">ROUND((1100*$N$2),0)</f>
        <v>1166</v>
      </c>
      <c r="T1042" t="s">
        <v>32</v>
      </c>
    </row>
    <row r="1043" spans="1:20" x14ac:dyDescent="0.25">
      <c r="A1043" t="s">
        <v>15</v>
      </c>
      <c r="B1043" t="s">
        <v>208</v>
      </c>
      <c r="C1043">
        <v>1</v>
      </c>
      <c r="D1043" t="s">
        <v>154</v>
      </c>
      <c r="E1043" s="1">
        <v>102060802</v>
      </c>
      <c r="H1043" t="s">
        <v>16</v>
      </c>
      <c r="I1043" t="s">
        <v>17</v>
      </c>
      <c r="J1043" t="s">
        <v>18</v>
      </c>
      <c r="K1043" t="s">
        <v>19</v>
      </c>
      <c r="L1043" t="s">
        <v>207</v>
      </c>
      <c r="M1043" t="str">
        <f>CONCATENATE(E1043,"-G-P-N")</f>
        <v>102060802-G-P-N</v>
      </c>
      <c r="N1043" t="str">
        <f>$I$2</f>
        <v>G - 1016 x 1525</v>
      </c>
      <c r="O1043" t="str">
        <f>$C$3</f>
        <v>Photographic Paper</v>
      </c>
      <c r="P1043" t="str">
        <f>$D$3</f>
        <v>None</v>
      </c>
      <c r="Q1043">
        <f>$I$3</f>
        <v>1763</v>
      </c>
      <c r="R1043">
        <f t="shared" ref="R1043" si="1946">ROUND((1180*$N$2),0)</f>
        <v>1251</v>
      </c>
      <c r="S1043">
        <f t="shared" ref="S1043" si="1947">ROUND((735*$N$2),0)</f>
        <v>779</v>
      </c>
      <c r="T1043" t="s">
        <v>32</v>
      </c>
    </row>
    <row r="1044" spans="1:20" x14ac:dyDescent="0.25">
      <c r="A1044" t="s">
        <v>15</v>
      </c>
      <c r="B1044" t="s">
        <v>208</v>
      </c>
      <c r="C1044">
        <v>1</v>
      </c>
      <c r="D1044" t="s">
        <v>154</v>
      </c>
      <c r="E1044" s="1">
        <v>102060802</v>
      </c>
      <c r="H1044" t="s">
        <v>16</v>
      </c>
      <c r="I1044" t="s">
        <v>17</v>
      </c>
      <c r="J1044" t="s">
        <v>18</v>
      </c>
      <c r="K1044" t="s">
        <v>19</v>
      </c>
      <c r="L1044" t="s">
        <v>207</v>
      </c>
      <c r="M1044" t="str">
        <f>CONCATENATE(E1044,"-G-C-N")</f>
        <v>102060802-G-C-N</v>
      </c>
      <c r="N1044" t="str">
        <f>$I$2</f>
        <v>G - 1016 x 1525</v>
      </c>
      <c r="O1044" t="str">
        <f>$C$15</f>
        <v>Canvas</v>
      </c>
      <c r="P1044" t="str">
        <f>$D$15</f>
        <v>None</v>
      </c>
      <c r="Q1044">
        <f>$I$15</f>
        <v>1982.2</v>
      </c>
      <c r="R1044">
        <f t="shared" ref="R1044" si="1948">ROUND((1275*$N$2),0)</f>
        <v>1352</v>
      </c>
      <c r="S1044">
        <f t="shared" ref="S1044" si="1949">ROUND((850*$N$2),0)</f>
        <v>901</v>
      </c>
      <c r="T1044" t="s">
        <v>32</v>
      </c>
    </row>
    <row r="1045" spans="1:20" x14ac:dyDescent="0.25">
      <c r="A1045" t="s">
        <v>15</v>
      </c>
      <c r="B1045" t="s">
        <v>208</v>
      </c>
      <c r="C1045">
        <v>1</v>
      </c>
      <c r="D1045" t="s">
        <v>154</v>
      </c>
      <c r="E1045" s="1">
        <v>102060802</v>
      </c>
      <c r="H1045" t="s">
        <v>16</v>
      </c>
      <c r="I1045" t="s">
        <v>17</v>
      </c>
      <c r="J1045" t="s">
        <v>18</v>
      </c>
      <c r="K1045" t="s">
        <v>19</v>
      </c>
      <c r="L1045" t="s">
        <v>207</v>
      </c>
      <c r="M1045" t="str">
        <f>CONCATENATE(E1045,"-G-P-W")</f>
        <v>102060802-G-P-W</v>
      </c>
      <c r="N1045" t="str">
        <f>$I$2</f>
        <v>G - 1016 x 1525</v>
      </c>
      <c r="O1045" t="str">
        <f>$C$3</f>
        <v>Photographic Paper</v>
      </c>
      <c r="P1045" t="str">
        <f>$D$4</f>
        <v>White</v>
      </c>
      <c r="Q1045">
        <f>$I$4</f>
        <v>3200</v>
      </c>
      <c r="R1045">
        <f t="shared" ref="R1045:R1046" si="1950">ROUND((2000*$N$2),0)</f>
        <v>2120</v>
      </c>
      <c r="S1045">
        <f t="shared" ref="S1045" si="1951">ROUND((1535*$N$2),0)</f>
        <v>1627</v>
      </c>
      <c r="T1045" t="s">
        <v>32</v>
      </c>
    </row>
    <row r="1046" spans="1:20" x14ac:dyDescent="0.25">
      <c r="A1046" t="s">
        <v>15</v>
      </c>
      <c r="B1046" t="s">
        <v>208</v>
      </c>
      <c r="C1046">
        <v>1</v>
      </c>
      <c r="D1046" t="s">
        <v>154</v>
      </c>
      <c r="E1046" s="1">
        <v>102060802</v>
      </c>
      <c r="H1046" t="s">
        <v>16</v>
      </c>
      <c r="I1046" t="s">
        <v>17</v>
      </c>
      <c r="J1046" t="s">
        <v>18</v>
      </c>
      <c r="K1046" t="s">
        <v>19</v>
      </c>
      <c r="L1046" t="s">
        <v>207</v>
      </c>
      <c r="M1046" t="str">
        <f>CONCATENATE(E1046,"-G-C-W")</f>
        <v>102060802-G-C-W</v>
      </c>
      <c r="N1046" t="str">
        <f>$I$2</f>
        <v>G - 1016 x 1525</v>
      </c>
      <c r="O1046" t="str">
        <f>$C$15</f>
        <v>Canvas</v>
      </c>
      <c r="P1046" t="str">
        <f>$D$16</f>
        <v xml:space="preserve">White </v>
      </c>
      <c r="Q1046">
        <f>$I$16</f>
        <v>2915</v>
      </c>
      <c r="R1046">
        <f t="shared" si="1950"/>
        <v>2120</v>
      </c>
      <c r="S1046">
        <f t="shared" ref="S1046" si="1952">ROUND((1250*$N$2),0)</f>
        <v>1325</v>
      </c>
      <c r="T1046" t="s">
        <v>32</v>
      </c>
    </row>
    <row r="1047" spans="1:20" x14ac:dyDescent="0.25">
      <c r="A1047" t="s">
        <v>15</v>
      </c>
      <c r="B1047" t="s">
        <v>208</v>
      </c>
      <c r="C1047">
        <v>1</v>
      </c>
      <c r="D1047" t="s">
        <v>155</v>
      </c>
      <c r="E1047" s="1">
        <v>53403798</v>
      </c>
      <c r="H1047" t="s">
        <v>16</v>
      </c>
      <c r="I1047" t="s">
        <v>17</v>
      </c>
      <c r="J1047" t="s">
        <v>18</v>
      </c>
      <c r="K1047" t="s">
        <v>19</v>
      </c>
      <c r="L1047" t="s">
        <v>207</v>
      </c>
      <c r="M1047" t="str">
        <f>CONCATENATE(E1047,"-C-P-N")</f>
        <v>53403798-C-P-N</v>
      </c>
      <c r="N1047" t="str">
        <f>$E$2</f>
        <v>C - 406 x 508</v>
      </c>
      <c r="O1047" t="str">
        <f>$C$3</f>
        <v>Photographic Paper</v>
      </c>
      <c r="P1047" t="str">
        <f>$D$3</f>
        <v>None</v>
      </c>
      <c r="Q1047">
        <f>$E$3</f>
        <v>553</v>
      </c>
      <c r="R1047">
        <f t="shared" ref="R1047" si="1953">ROUND((360*$N$2),0)</f>
        <v>382</v>
      </c>
      <c r="S1047">
        <f t="shared" ref="S1047" si="1954">ROUND((230*$N$2),0)</f>
        <v>244</v>
      </c>
      <c r="T1047" t="s">
        <v>32</v>
      </c>
    </row>
    <row r="1048" spans="1:20" x14ac:dyDescent="0.25">
      <c r="A1048" t="s">
        <v>15</v>
      </c>
      <c r="B1048" t="s">
        <v>208</v>
      </c>
      <c r="C1048">
        <v>1</v>
      </c>
      <c r="D1048" t="s">
        <v>155</v>
      </c>
      <c r="E1048" s="1">
        <v>53403798</v>
      </c>
      <c r="H1048" t="s">
        <v>16</v>
      </c>
      <c r="I1048" t="s">
        <v>17</v>
      </c>
      <c r="J1048" t="s">
        <v>18</v>
      </c>
      <c r="K1048" t="s">
        <v>19</v>
      </c>
      <c r="L1048" t="s">
        <v>207</v>
      </c>
      <c r="M1048" t="str">
        <f>CONCATENATE(E1048,"-C-P-W")</f>
        <v>53403798-C-P-W</v>
      </c>
      <c r="N1048" t="str">
        <f>$E$2</f>
        <v>C - 406 x 508</v>
      </c>
      <c r="O1048" t="str">
        <f>$C$3</f>
        <v>Photographic Paper</v>
      </c>
      <c r="P1048" t="str">
        <f>$D$4</f>
        <v>White</v>
      </c>
      <c r="Q1048">
        <f>$E$4</f>
        <v>1052</v>
      </c>
      <c r="R1048">
        <f t="shared" ref="R1048" si="1955">ROUND((704*$N$2),0)</f>
        <v>746</v>
      </c>
      <c r="S1048">
        <f t="shared" ref="S1048" si="1956">ROUND((440*$N$2),0)</f>
        <v>466</v>
      </c>
      <c r="T1048" t="s">
        <v>32</v>
      </c>
    </row>
    <row r="1049" spans="1:20" x14ac:dyDescent="0.25">
      <c r="A1049" t="s">
        <v>15</v>
      </c>
      <c r="B1049" t="s">
        <v>208</v>
      </c>
      <c r="C1049">
        <v>1</v>
      </c>
      <c r="D1049" t="s">
        <v>155</v>
      </c>
      <c r="E1049" s="1">
        <v>53403798</v>
      </c>
      <c r="H1049" t="s">
        <v>16</v>
      </c>
      <c r="I1049" t="s">
        <v>17</v>
      </c>
      <c r="J1049" t="s">
        <v>18</v>
      </c>
      <c r="K1049" t="s">
        <v>19</v>
      </c>
      <c r="L1049" t="s">
        <v>207</v>
      </c>
      <c r="M1049" t="str">
        <f>CONCATENATE(E1049,"-D-P-N")</f>
        <v>53403798-D-P-N</v>
      </c>
      <c r="N1049" t="str">
        <f>$F$2</f>
        <v>D - 508 x 610</v>
      </c>
      <c r="O1049" t="str">
        <f>$C$3</f>
        <v>Photographic Paper</v>
      </c>
      <c r="P1049" t="str">
        <f>$D$3</f>
        <v>None</v>
      </c>
      <c r="Q1049">
        <f>$F$3</f>
        <v>646</v>
      </c>
      <c r="R1049">
        <f t="shared" ref="R1049" si="1957">ROUND((432*$N$2),0)</f>
        <v>458</v>
      </c>
      <c r="S1049">
        <f t="shared" ref="S1049" si="1958">ROUND((270*$N$2),0)</f>
        <v>286</v>
      </c>
      <c r="T1049" t="s">
        <v>32</v>
      </c>
    </row>
    <row r="1050" spans="1:20" x14ac:dyDescent="0.25">
      <c r="A1050" t="s">
        <v>15</v>
      </c>
      <c r="B1050" t="s">
        <v>208</v>
      </c>
      <c r="C1050">
        <v>1</v>
      </c>
      <c r="D1050" t="s">
        <v>155</v>
      </c>
      <c r="E1050" s="1">
        <v>53403798</v>
      </c>
      <c r="H1050" t="s">
        <v>16</v>
      </c>
      <c r="I1050" t="s">
        <v>17</v>
      </c>
      <c r="J1050" t="s">
        <v>18</v>
      </c>
      <c r="K1050" t="s">
        <v>19</v>
      </c>
      <c r="L1050" t="s">
        <v>207</v>
      </c>
      <c r="M1050" t="str">
        <f>CONCATENATE(E1050,"-D-P-W")</f>
        <v>53403798-D-P-W</v>
      </c>
      <c r="N1050" t="str">
        <f>$F$2</f>
        <v>D - 508 x 610</v>
      </c>
      <c r="O1050" t="str">
        <f>$C$3</f>
        <v>Photographic Paper</v>
      </c>
      <c r="P1050" t="str">
        <f>$D$4</f>
        <v>White</v>
      </c>
      <c r="Q1050">
        <f>$F$4</f>
        <v>1313</v>
      </c>
      <c r="R1050">
        <f t="shared" ref="R1050" si="1959">ROUND((880*$N$2),0)</f>
        <v>933</v>
      </c>
      <c r="S1050">
        <f t="shared" ref="S1050" si="1960">ROUND((560*$N$2),0)</f>
        <v>594</v>
      </c>
      <c r="T1050" t="s">
        <v>32</v>
      </c>
    </row>
    <row r="1051" spans="1:20" x14ac:dyDescent="0.25">
      <c r="A1051" t="s">
        <v>15</v>
      </c>
      <c r="B1051" t="s">
        <v>208</v>
      </c>
      <c r="C1051">
        <v>1</v>
      </c>
      <c r="D1051" t="s">
        <v>155</v>
      </c>
      <c r="E1051" s="1">
        <v>53403798</v>
      </c>
      <c r="H1051" t="s">
        <v>16</v>
      </c>
      <c r="I1051" t="s">
        <v>17</v>
      </c>
      <c r="J1051" t="s">
        <v>18</v>
      </c>
      <c r="K1051" t="s">
        <v>19</v>
      </c>
      <c r="L1051" t="s">
        <v>207</v>
      </c>
      <c r="M1051" t="str">
        <f>CONCATENATE(E1051,"-E-P-N")</f>
        <v>53403798-E-P-N</v>
      </c>
      <c r="N1051" t="str">
        <f>$G$2</f>
        <v>E - 508 x 762</v>
      </c>
      <c r="O1051" t="str">
        <f>$C$3</f>
        <v>Photographic Paper</v>
      </c>
      <c r="P1051" t="str">
        <f>$D$3</f>
        <v>None</v>
      </c>
      <c r="Q1051">
        <f>$G$3</f>
        <v>825</v>
      </c>
      <c r="R1051">
        <f t="shared" ref="R1051" si="1961">ROUND((552*$N$2),0)</f>
        <v>585</v>
      </c>
      <c r="S1051">
        <f t="shared" ref="S1051" si="1962">ROUND((345*$N$2),0)</f>
        <v>366</v>
      </c>
      <c r="T1051" t="s">
        <v>32</v>
      </c>
    </row>
    <row r="1052" spans="1:20" x14ac:dyDescent="0.25">
      <c r="A1052" t="s">
        <v>15</v>
      </c>
      <c r="B1052" t="s">
        <v>208</v>
      </c>
      <c r="C1052">
        <v>1</v>
      </c>
      <c r="D1052" t="s">
        <v>155</v>
      </c>
      <c r="E1052" s="1">
        <v>53403798</v>
      </c>
      <c r="H1052" t="s">
        <v>16</v>
      </c>
      <c r="I1052" t="s">
        <v>17</v>
      </c>
      <c r="J1052" t="s">
        <v>18</v>
      </c>
      <c r="K1052" t="s">
        <v>19</v>
      </c>
      <c r="L1052" t="s">
        <v>207</v>
      </c>
      <c r="M1052" t="str">
        <f>CONCATENATE(E1052,"-E-C-N")</f>
        <v>53403798-E-C-N</v>
      </c>
      <c r="N1052" t="str">
        <f>$G$2</f>
        <v>E - 508 x 762</v>
      </c>
      <c r="O1052" t="str">
        <f>$C$15</f>
        <v>Canvas</v>
      </c>
      <c r="P1052" t="str">
        <f>$D$15</f>
        <v>None</v>
      </c>
      <c r="Q1052">
        <f>$G$15</f>
        <v>1324</v>
      </c>
      <c r="R1052">
        <f t="shared" ref="R1052" si="1963">ROUND((832*$N$2),0)</f>
        <v>882</v>
      </c>
      <c r="S1052">
        <f t="shared" ref="S1052" si="1964">ROUND((550*$N$2),0)</f>
        <v>583</v>
      </c>
      <c r="T1052" t="s">
        <v>32</v>
      </c>
    </row>
    <row r="1053" spans="1:20" x14ac:dyDescent="0.25">
      <c r="A1053" t="s">
        <v>15</v>
      </c>
      <c r="B1053" t="s">
        <v>208</v>
      </c>
      <c r="C1053">
        <v>1</v>
      </c>
      <c r="D1053" t="s">
        <v>155</v>
      </c>
      <c r="E1053" s="1">
        <v>53403798</v>
      </c>
      <c r="H1053" t="s">
        <v>16</v>
      </c>
      <c r="I1053" t="s">
        <v>17</v>
      </c>
      <c r="J1053" t="s">
        <v>18</v>
      </c>
      <c r="K1053" t="s">
        <v>19</v>
      </c>
      <c r="L1053" t="s">
        <v>207</v>
      </c>
      <c r="M1053" t="str">
        <f>CONCATENATE(E1053,"-E-P-W")</f>
        <v>53403798-E-P-W</v>
      </c>
      <c r="N1053" t="str">
        <f>$G$2</f>
        <v>E - 508 x 762</v>
      </c>
      <c r="O1053" t="str">
        <f>$C$3</f>
        <v>Photographic Paper</v>
      </c>
      <c r="P1053" t="str">
        <f>$D$4</f>
        <v>White</v>
      </c>
      <c r="Q1053">
        <f>$G$4</f>
        <v>1660</v>
      </c>
      <c r="R1053">
        <f t="shared" ref="R1053" si="1965">ROUND((1112*$N$2),0)</f>
        <v>1179</v>
      </c>
      <c r="S1053">
        <f t="shared" ref="S1053" si="1966">ROUND((760*$N$2),0)</f>
        <v>806</v>
      </c>
      <c r="T1053" t="s">
        <v>32</v>
      </c>
    </row>
    <row r="1054" spans="1:20" x14ac:dyDescent="0.25">
      <c r="A1054" t="s">
        <v>15</v>
      </c>
      <c r="B1054" t="s">
        <v>208</v>
      </c>
      <c r="C1054">
        <v>1</v>
      </c>
      <c r="D1054" t="s">
        <v>155</v>
      </c>
      <c r="E1054" s="1">
        <v>53403798</v>
      </c>
      <c r="H1054" t="s">
        <v>16</v>
      </c>
      <c r="I1054" t="s">
        <v>17</v>
      </c>
      <c r="J1054" t="s">
        <v>18</v>
      </c>
      <c r="K1054" t="s">
        <v>19</v>
      </c>
      <c r="L1054" t="s">
        <v>207</v>
      </c>
      <c r="M1054" t="str">
        <f>CONCATENATE(E1054,"-E-C-W")</f>
        <v>53403798-E-C-W</v>
      </c>
      <c r="N1054" t="str">
        <f>$G$2</f>
        <v>E - 508 x 762</v>
      </c>
      <c r="O1054" t="str">
        <f>$C$15</f>
        <v>Canvas</v>
      </c>
      <c r="P1054" t="str">
        <f>$D$16</f>
        <v xml:space="preserve">White </v>
      </c>
      <c r="Q1054">
        <f>$G$16</f>
        <v>1964</v>
      </c>
      <c r="R1054" s="2">
        <f t="shared" ref="R1054" si="1967">ROUND((1320*$N$2),0)</f>
        <v>1399</v>
      </c>
      <c r="S1054">
        <f t="shared" ref="S1054" si="1968">ROUND((825*$N$2),0)</f>
        <v>875</v>
      </c>
      <c r="T1054" t="s">
        <v>32</v>
      </c>
    </row>
    <row r="1055" spans="1:20" x14ac:dyDescent="0.25">
      <c r="A1055" t="s">
        <v>15</v>
      </c>
      <c r="B1055" t="s">
        <v>208</v>
      </c>
      <c r="C1055">
        <v>1</v>
      </c>
      <c r="D1055" t="s">
        <v>155</v>
      </c>
      <c r="E1055" s="1">
        <v>53403798</v>
      </c>
      <c r="H1055" t="s">
        <v>16</v>
      </c>
      <c r="I1055" t="s">
        <v>17</v>
      </c>
      <c r="J1055" t="s">
        <v>18</v>
      </c>
      <c r="K1055" t="s">
        <v>19</v>
      </c>
      <c r="L1055" t="s">
        <v>207</v>
      </c>
      <c r="M1055" t="str">
        <f>CONCATENATE(E1055,"-F-P-N")</f>
        <v>53403798-F-P-N</v>
      </c>
      <c r="N1055" t="str">
        <f>$H$2</f>
        <v>F - 762 x 1016</v>
      </c>
      <c r="O1055" t="str">
        <f>$C$3</f>
        <v>Photographic Paper</v>
      </c>
      <c r="P1055" t="str">
        <f>$D$3</f>
        <v>None</v>
      </c>
      <c r="Q1055">
        <f>$H$3</f>
        <v>1410</v>
      </c>
      <c r="R1055">
        <f t="shared" ref="R1055" si="1969">ROUND((944*$N$2),0)</f>
        <v>1001</v>
      </c>
      <c r="S1055">
        <f t="shared" ref="S1055" si="1970">ROUND((590*$N$2),0)</f>
        <v>625</v>
      </c>
      <c r="T1055" t="s">
        <v>32</v>
      </c>
    </row>
    <row r="1056" spans="1:20" x14ac:dyDescent="0.25">
      <c r="A1056" t="s">
        <v>15</v>
      </c>
      <c r="B1056" t="s">
        <v>208</v>
      </c>
      <c r="C1056">
        <v>1</v>
      </c>
      <c r="D1056" t="s">
        <v>155</v>
      </c>
      <c r="E1056" s="1">
        <v>53403798</v>
      </c>
      <c r="H1056" t="s">
        <v>16</v>
      </c>
      <c r="I1056" t="s">
        <v>17</v>
      </c>
      <c r="J1056" t="s">
        <v>18</v>
      </c>
      <c r="K1056" t="s">
        <v>19</v>
      </c>
      <c r="L1056" t="s">
        <v>207</v>
      </c>
      <c r="M1056" t="str">
        <f>CONCATENATE(E1056,"-F-C-N")</f>
        <v>53403798-F-C-N</v>
      </c>
      <c r="N1056" t="str">
        <f>$H$2</f>
        <v>F - 762 x 1016</v>
      </c>
      <c r="O1056" t="str">
        <f>$C$15</f>
        <v>Canvas</v>
      </c>
      <c r="P1056" t="str">
        <f>$D$15</f>
        <v>None</v>
      </c>
      <c r="Q1056">
        <f>$H$15</f>
        <v>1865.6000000000001</v>
      </c>
      <c r="R1056">
        <f t="shared" ref="R1056" si="1971">ROUND((1200*$N$2),0)</f>
        <v>1272</v>
      </c>
      <c r="S1056">
        <f t="shared" ref="S1056" si="1972">ROUND((800*$N$2),0)</f>
        <v>848</v>
      </c>
      <c r="T1056" t="s">
        <v>32</v>
      </c>
    </row>
    <row r="1057" spans="1:20" x14ac:dyDescent="0.25">
      <c r="A1057" t="s">
        <v>15</v>
      </c>
      <c r="B1057" t="s">
        <v>208</v>
      </c>
      <c r="C1057">
        <v>1</v>
      </c>
      <c r="D1057" t="s">
        <v>155</v>
      </c>
      <c r="E1057" s="1">
        <v>53403798</v>
      </c>
      <c r="H1057" t="s">
        <v>16</v>
      </c>
      <c r="I1057" t="s">
        <v>17</v>
      </c>
      <c r="J1057" t="s">
        <v>18</v>
      </c>
      <c r="K1057" t="s">
        <v>19</v>
      </c>
      <c r="L1057" t="s">
        <v>207</v>
      </c>
      <c r="M1057" t="str">
        <f>CONCATENATE(E1057,"-F-P-W")</f>
        <v>53403798-F-P-W</v>
      </c>
      <c r="N1057" t="str">
        <f>$H$2</f>
        <v>F - 762 x 1016</v>
      </c>
      <c r="O1057" t="str">
        <f>$C$3</f>
        <v>Photographic Paper</v>
      </c>
      <c r="P1057" t="str">
        <f>$D$4</f>
        <v>White</v>
      </c>
      <c r="Q1057">
        <f>$H$4</f>
        <v>2387</v>
      </c>
      <c r="R1057">
        <f t="shared" ref="R1057" si="1973">ROUND((1510*$N$2),0)</f>
        <v>1601</v>
      </c>
      <c r="S1057">
        <f t="shared" ref="S1057" si="1974">ROUND((1150*$N$2),0)</f>
        <v>1219</v>
      </c>
      <c r="T1057" t="s">
        <v>32</v>
      </c>
    </row>
    <row r="1058" spans="1:20" x14ac:dyDescent="0.25">
      <c r="A1058" t="s">
        <v>15</v>
      </c>
      <c r="B1058" t="s">
        <v>208</v>
      </c>
      <c r="C1058">
        <v>1</v>
      </c>
      <c r="D1058" t="s">
        <v>155</v>
      </c>
      <c r="E1058" s="1">
        <v>53403798</v>
      </c>
      <c r="H1058" t="s">
        <v>16</v>
      </c>
      <c r="I1058" t="s">
        <v>17</v>
      </c>
      <c r="J1058" t="s">
        <v>18</v>
      </c>
      <c r="K1058" t="s">
        <v>19</v>
      </c>
      <c r="L1058" t="s">
        <v>207</v>
      </c>
      <c r="M1058" t="str">
        <f>CONCATENATE(E1058,"-F-C-W")</f>
        <v>53403798-F-C-W</v>
      </c>
      <c r="N1058" t="str">
        <f>$H$2</f>
        <v>F - 762 x 1016</v>
      </c>
      <c r="O1058" t="str">
        <f>$C$15</f>
        <v>Canvas</v>
      </c>
      <c r="P1058" t="str">
        <f>$D$16</f>
        <v xml:space="preserve">White </v>
      </c>
      <c r="Q1058">
        <f>$H$16</f>
        <v>2565.2000000000003</v>
      </c>
      <c r="R1058">
        <f t="shared" ref="R1058" si="1975">ROUND((1760*$N$2),0)</f>
        <v>1866</v>
      </c>
      <c r="S1058">
        <f t="shared" ref="S1058" si="1976">ROUND((1100*$N$2),0)</f>
        <v>1166</v>
      </c>
      <c r="T1058" t="s">
        <v>32</v>
      </c>
    </row>
    <row r="1059" spans="1:20" x14ac:dyDescent="0.25">
      <c r="A1059" t="s">
        <v>15</v>
      </c>
      <c r="B1059" t="s">
        <v>208</v>
      </c>
      <c r="C1059">
        <v>1</v>
      </c>
      <c r="D1059" t="s">
        <v>155</v>
      </c>
      <c r="E1059" s="1">
        <v>53403798</v>
      </c>
      <c r="H1059" t="s">
        <v>16</v>
      </c>
      <c r="I1059" t="s">
        <v>17</v>
      </c>
      <c r="J1059" t="s">
        <v>18</v>
      </c>
      <c r="K1059" t="s">
        <v>19</v>
      </c>
      <c r="L1059" t="s">
        <v>207</v>
      </c>
      <c r="M1059" t="str">
        <f>CONCATENATE(E1059,"-G-P-N")</f>
        <v>53403798-G-P-N</v>
      </c>
      <c r="N1059" t="str">
        <f>$I$2</f>
        <v>G - 1016 x 1525</v>
      </c>
      <c r="O1059" t="str">
        <f>$C$3</f>
        <v>Photographic Paper</v>
      </c>
      <c r="P1059" t="str">
        <f>$D$3</f>
        <v>None</v>
      </c>
      <c r="Q1059">
        <f>$I$3</f>
        <v>1763</v>
      </c>
      <c r="R1059">
        <f t="shared" ref="R1059" si="1977">ROUND((1180*$N$2),0)</f>
        <v>1251</v>
      </c>
      <c r="S1059">
        <f t="shared" ref="S1059" si="1978">ROUND((735*$N$2),0)</f>
        <v>779</v>
      </c>
      <c r="T1059" t="s">
        <v>32</v>
      </c>
    </row>
    <row r="1060" spans="1:20" x14ac:dyDescent="0.25">
      <c r="A1060" t="s">
        <v>15</v>
      </c>
      <c r="B1060" t="s">
        <v>208</v>
      </c>
      <c r="C1060">
        <v>1</v>
      </c>
      <c r="D1060" t="s">
        <v>155</v>
      </c>
      <c r="E1060" s="1">
        <v>53403798</v>
      </c>
      <c r="H1060" t="s">
        <v>16</v>
      </c>
      <c r="I1060" t="s">
        <v>17</v>
      </c>
      <c r="J1060" t="s">
        <v>18</v>
      </c>
      <c r="K1060" t="s">
        <v>19</v>
      </c>
      <c r="L1060" t="s">
        <v>207</v>
      </c>
      <c r="M1060" t="str">
        <f>CONCATENATE(E1060,"-G-C-N")</f>
        <v>53403798-G-C-N</v>
      </c>
      <c r="N1060" t="str">
        <f>$I$2</f>
        <v>G - 1016 x 1525</v>
      </c>
      <c r="O1060" t="str">
        <f>$C$15</f>
        <v>Canvas</v>
      </c>
      <c r="P1060" t="str">
        <f>$D$15</f>
        <v>None</v>
      </c>
      <c r="Q1060">
        <f>$I$15</f>
        <v>1982.2</v>
      </c>
      <c r="R1060">
        <f t="shared" ref="R1060" si="1979">ROUND((1275*$N$2),0)</f>
        <v>1352</v>
      </c>
      <c r="S1060">
        <f t="shared" ref="S1060" si="1980">ROUND((850*$N$2),0)</f>
        <v>901</v>
      </c>
      <c r="T1060" t="s">
        <v>32</v>
      </c>
    </row>
    <row r="1061" spans="1:20" x14ac:dyDescent="0.25">
      <c r="A1061" t="s">
        <v>15</v>
      </c>
      <c r="B1061" t="s">
        <v>208</v>
      </c>
      <c r="C1061">
        <v>1</v>
      </c>
      <c r="D1061" t="s">
        <v>155</v>
      </c>
      <c r="E1061" s="1">
        <v>53403798</v>
      </c>
      <c r="H1061" t="s">
        <v>16</v>
      </c>
      <c r="I1061" t="s">
        <v>17</v>
      </c>
      <c r="J1061" t="s">
        <v>18</v>
      </c>
      <c r="K1061" t="s">
        <v>19</v>
      </c>
      <c r="L1061" t="s">
        <v>207</v>
      </c>
      <c r="M1061" t="str">
        <f>CONCATENATE(E1061,"-G-P-W")</f>
        <v>53403798-G-P-W</v>
      </c>
      <c r="N1061" t="str">
        <f>$I$2</f>
        <v>G - 1016 x 1525</v>
      </c>
      <c r="O1061" t="str">
        <f>$C$3</f>
        <v>Photographic Paper</v>
      </c>
      <c r="P1061" t="str">
        <f>$D$4</f>
        <v>White</v>
      </c>
      <c r="Q1061">
        <f>$I$4</f>
        <v>3200</v>
      </c>
      <c r="R1061">
        <f t="shared" ref="R1061:R1062" si="1981">ROUND((2000*$N$2),0)</f>
        <v>2120</v>
      </c>
      <c r="S1061">
        <f t="shared" ref="S1061" si="1982">ROUND((1535*$N$2),0)</f>
        <v>1627</v>
      </c>
      <c r="T1061" t="s">
        <v>32</v>
      </c>
    </row>
    <row r="1062" spans="1:20" x14ac:dyDescent="0.25">
      <c r="A1062" t="s">
        <v>15</v>
      </c>
      <c r="B1062" t="s">
        <v>208</v>
      </c>
      <c r="C1062">
        <v>1</v>
      </c>
      <c r="D1062" t="s">
        <v>155</v>
      </c>
      <c r="E1062" s="1">
        <v>53403798</v>
      </c>
      <c r="H1062" t="s">
        <v>16</v>
      </c>
      <c r="I1062" t="s">
        <v>17</v>
      </c>
      <c r="J1062" t="s">
        <v>18</v>
      </c>
      <c r="K1062" t="s">
        <v>19</v>
      </c>
      <c r="L1062" t="s">
        <v>207</v>
      </c>
      <c r="M1062" t="str">
        <f>CONCATENATE(E1062,"-G-C-W")</f>
        <v>53403798-G-C-W</v>
      </c>
      <c r="N1062" t="str">
        <f>$I$2</f>
        <v>G - 1016 x 1525</v>
      </c>
      <c r="O1062" t="str">
        <f>$C$15</f>
        <v>Canvas</v>
      </c>
      <c r="P1062" t="str">
        <f>$D$16</f>
        <v xml:space="preserve">White </v>
      </c>
      <c r="Q1062">
        <f>$I$16</f>
        <v>2915</v>
      </c>
      <c r="R1062">
        <f t="shared" si="1981"/>
        <v>2120</v>
      </c>
      <c r="S1062">
        <f t="shared" ref="S1062" si="1983">ROUND((1250*$N$2),0)</f>
        <v>1325</v>
      </c>
      <c r="T1062" t="s">
        <v>32</v>
      </c>
    </row>
    <row r="1063" spans="1:20" x14ac:dyDescent="0.25">
      <c r="A1063" t="s">
        <v>15</v>
      </c>
      <c r="B1063" t="s">
        <v>208</v>
      </c>
      <c r="C1063">
        <v>1</v>
      </c>
      <c r="D1063" t="s">
        <v>156</v>
      </c>
      <c r="E1063" s="1" t="s">
        <v>157</v>
      </c>
      <c r="H1063" t="s">
        <v>16</v>
      </c>
      <c r="I1063" t="s">
        <v>17</v>
      </c>
      <c r="J1063" t="s">
        <v>18</v>
      </c>
      <c r="K1063" t="s">
        <v>19</v>
      </c>
      <c r="L1063" t="s">
        <v>207</v>
      </c>
      <c r="M1063" t="str">
        <f>CONCATENATE(E1063,"-C-P-N")</f>
        <v>3088770_8-C-P-N</v>
      </c>
      <c r="N1063" t="str">
        <f>$E$2</f>
        <v>C - 406 x 508</v>
      </c>
      <c r="O1063" t="str">
        <f>$C$3</f>
        <v>Photographic Paper</v>
      </c>
      <c r="P1063" t="str">
        <f>$D$3</f>
        <v>None</v>
      </c>
      <c r="Q1063">
        <f>$E$3</f>
        <v>553</v>
      </c>
      <c r="R1063">
        <f t="shared" ref="R1063" si="1984">ROUND((360*$N$2),0)</f>
        <v>382</v>
      </c>
      <c r="S1063">
        <f t="shared" ref="S1063" si="1985">ROUND((230*$N$2),0)</f>
        <v>244</v>
      </c>
      <c r="T1063" t="s">
        <v>32</v>
      </c>
    </row>
    <row r="1064" spans="1:20" x14ac:dyDescent="0.25">
      <c r="A1064" t="s">
        <v>15</v>
      </c>
      <c r="B1064" t="s">
        <v>208</v>
      </c>
      <c r="C1064">
        <v>1</v>
      </c>
      <c r="D1064" t="s">
        <v>156</v>
      </c>
      <c r="E1064" s="1" t="s">
        <v>157</v>
      </c>
      <c r="H1064" t="s">
        <v>16</v>
      </c>
      <c r="I1064" t="s">
        <v>17</v>
      </c>
      <c r="J1064" t="s">
        <v>18</v>
      </c>
      <c r="K1064" t="s">
        <v>19</v>
      </c>
      <c r="L1064" t="s">
        <v>207</v>
      </c>
      <c r="M1064" t="str">
        <f>CONCATENATE(E1064,"-C-P-W")</f>
        <v>3088770_8-C-P-W</v>
      </c>
      <c r="N1064" t="str">
        <f>$E$2</f>
        <v>C - 406 x 508</v>
      </c>
      <c r="O1064" t="str">
        <f>$C$3</f>
        <v>Photographic Paper</v>
      </c>
      <c r="P1064" t="str">
        <f>$D$4</f>
        <v>White</v>
      </c>
      <c r="Q1064">
        <f>$E$4</f>
        <v>1052</v>
      </c>
      <c r="R1064">
        <f t="shared" ref="R1064" si="1986">ROUND((704*$N$2),0)</f>
        <v>746</v>
      </c>
      <c r="S1064">
        <f t="shared" ref="S1064" si="1987">ROUND((440*$N$2),0)</f>
        <v>466</v>
      </c>
      <c r="T1064" t="s">
        <v>32</v>
      </c>
    </row>
    <row r="1065" spans="1:20" x14ac:dyDescent="0.25">
      <c r="A1065" t="s">
        <v>15</v>
      </c>
      <c r="B1065" t="s">
        <v>208</v>
      </c>
      <c r="C1065">
        <v>1</v>
      </c>
      <c r="D1065" t="s">
        <v>156</v>
      </c>
      <c r="E1065" s="1" t="s">
        <v>157</v>
      </c>
      <c r="H1065" t="s">
        <v>16</v>
      </c>
      <c r="I1065" t="s">
        <v>17</v>
      </c>
      <c r="J1065" t="s">
        <v>18</v>
      </c>
      <c r="K1065" t="s">
        <v>19</v>
      </c>
      <c r="L1065" t="s">
        <v>207</v>
      </c>
      <c r="M1065" t="str">
        <f>CONCATENATE(E1065,"-D-P-N")</f>
        <v>3088770_8-D-P-N</v>
      </c>
      <c r="N1065" t="str">
        <f>$F$2</f>
        <v>D - 508 x 610</v>
      </c>
      <c r="O1065" t="str">
        <f>$C$3</f>
        <v>Photographic Paper</v>
      </c>
      <c r="P1065" t="str">
        <f>$D$3</f>
        <v>None</v>
      </c>
      <c r="Q1065">
        <f>$F$3</f>
        <v>646</v>
      </c>
      <c r="R1065">
        <f t="shared" ref="R1065" si="1988">ROUND((432*$N$2),0)</f>
        <v>458</v>
      </c>
      <c r="S1065">
        <f t="shared" ref="S1065" si="1989">ROUND((270*$N$2),0)</f>
        <v>286</v>
      </c>
      <c r="T1065" t="s">
        <v>32</v>
      </c>
    </row>
    <row r="1066" spans="1:20" x14ac:dyDescent="0.25">
      <c r="A1066" t="s">
        <v>15</v>
      </c>
      <c r="B1066" t="s">
        <v>208</v>
      </c>
      <c r="C1066">
        <v>1</v>
      </c>
      <c r="D1066" t="s">
        <v>156</v>
      </c>
      <c r="E1066" s="1" t="s">
        <v>157</v>
      </c>
      <c r="H1066" t="s">
        <v>16</v>
      </c>
      <c r="I1066" t="s">
        <v>17</v>
      </c>
      <c r="J1066" t="s">
        <v>18</v>
      </c>
      <c r="K1066" t="s">
        <v>19</v>
      </c>
      <c r="L1066" t="s">
        <v>207</v>
      </c>
      <c r="M1066" t="str">
        <f>CONCATENATE(E1066,"-D-P-W")</f>
        <v>3088770_8-D-P-W</v>
      </c>
      <c r="N1066" t="str">
        <f>$F$2</f>
        <v>D - 508 x 610</v>
      </c>
      <c r="O1066" t="str">
        <f>$C$3</f>
        <v>Photographic Paper</v>
      </c>
      <c r="P1066" t="str">
        <f>$D$4</f>
        <v>White</v>
      </c>
      <c r="Q1066">
        <f>$F$4</f>
        <v>1313</v>
      </c>
      <c r="R1066">
        <f t="shared" ref="R1066" si="1990">ROUND((880*$N$2),0)</f>
        <v>933</v>
      </c>
      <c r="S1066">
        <f t="shared" ref="S1066" si="1991">ROUND((560*$N$2),0)</f>
        <v>594</v>
      </c>
      <c r="T1066" t="s">
        <v>32</v>
      </c>
    </row>
    <row r="1067" spans="1:20" x14ac:dyDescent="0.25">
      <c r="A1067" t="s">
        <v>15</v>
      </c>
      <c r="B1067" t="s">
        <v>208</v>
      </c>
      <c r="C1067">
        <v>1</v>
      </c>
      <c r="D1067" t="s">
        <v>156</v>
      </c>
      <c r="E1067" s="1" t="s">
        <v>157</v>
      </c>
      <c r="H1067" t="s">
        <v>16</v>
      </c>
      <c r="I1067" t="s">
        <v>17</v>
      </c>
      <c r="J1067" t="s">
        <v>18</v>
      </c>
      <c r="K1067" t="s">
        <v>19</v>
      </c>
      <c r="L1067" t="s">
        <v>207</v>
      </c>
      <c r="M1067" t="str">
        <f>CONCATENATE(E1067,"-E-P-N")</f>
        <v>3088770_8-E-P-N</v>
      </c>
      <c r="N1067" t="str">
        <f>$G$2</f>
        <v>E - 508 x 762</v>
      </c>
      <c r="O1067" t="str">
        <f>$C$3</f>
        <v>Photographic Paper</v>
      </c>
      <c r="P1067" t="str">
        <f>$D$3</f>
        <v>None</v>
      </c>
      <c r="Q1067">
        <f>$G$3</f>
        <v>825</v>
      </c>
      <c r="R1067">
        <f t="shared" ref="R1067" si="1992">ROUND((552*$N$2),0)</f>
        <v>585</v>
      </c>
      <c r="S1067">
        <f t="shared" ref="S1067" si="1993">ROUND((345*$N$2),0)</f>
        <v>366</v>
      </c>
      <c r="T1067" t="s">
        <v>32</v>
      </c>
    </row>
    <row r="1068" spans="1:20" x14ac:dyDescent="0.25">
      <c r="A1068" t="s">
        <v>15</v>
      </c>
      <c r="B1068" t="s">
        <v>208</v>
      </c>
      <c r="C1068">
        <v>1</v>
      </c>
      <c r="D1068" t="s">
        <v>156</v>
      </c>
      <c r="E1068" s="1" t="s">
        <v>157</v>
      </c>
      <c r="H1068" t="s">
        <v>16</v>
      </c>
      <c r="I1068" t="s">
        <v>17</v>
      </c>
      <c r="J1068" t="s">
        <v>18</v>
      </c>
      <c r="K1068" t="s">
        <v>19</v>
      </c>
      <c r="L1068" t="s">
        <v>207</v>
      </c>
      <c r="M1068" t="str">
        <f>CONCATENATE(E1068,"-E-C-N")</f>
        <v>3088770_8-E-C-N</v>
      </c>
      <c r="N1068" t="str">
        <f>$G$2</f>
        <v>E - 508 x 762</v>
      </c>
      <c r="O1068" t="str">
        <f>$C$15</f>
        <v>Canvas</v>
      </c>
      <c r="P1068" t="str">
        <f>$D$15</f>
        <v>None</v>
      </c>
      <c r="Q1068">
        <f>$G$15</f>
        <v>1324</v>
      </c>
      <c r="R1068">
        <f t="shared" ref="R1068" si="1994">ROUND((832*$N$2),0)</f>
        <v>882</v>
      </c>
      <c r="S1068">
        <f t="shared" ref="S1068" si="1995">ROUND((550*$N$2),0)</f>
        <v>583</v>
      </c>
      <c r="T1068" t="s">
        <v>32</v>
      </c>
    </row>
    <row r="1069" spans="1:20" x14ac:dyDescent="0.25">
      <c r="A1069" t="s">
        <v>15</v>
      </c>
      <c r="B1069" t="s">
        <v>208</v>
      </c>
      <c r="C1069">
        <v>1</v>
      </c>
      <c r="D1069" t="s">
        <v>156</v>
      </c>
      <c r="E1069" s="1" t="s">
        <v>157</v>
      </c>
      <c r="H1069" t="s">
        <v>16</v>
      </c>
      <c r="I1069" t="s">
        <v>17</v>
      </c>
      <c r="J1069" t="s">
        <v>18</v>
      </c>
      <c r="K1069" t="s">
        <v>19</v>
      </c>
      <c r="L1069" t="s">
        <v>207</v>
      </c>
      <c r="M1069" t="str">
        <f>CONCATENATE(E1069,"-E-P-W")</f>
        <v>3088770_8-E-P-W</v>
      </c>
      <c r="N1069" t="str">
        <f>$G$2</f>
        <v>E - 508 x 762</v>
      </c>
      <c r="O1069" t="str">
        <f>$C$3</f>
        <v>Photographic Paper</v>
      </c>
      <c r="P1069" t="str">
        <f>$D$4</f>
        <v>White</v>
      </c>
      <c r="Q1069">
        <f>$G$4</f>
        <v>1660</v>
      </c>
      <c r="R1069">
        <f t="shared" ref="R1069" si="1996">ROUND((1112*$N$2),0)</f>
        <v>1179</v>
      </c>
      <c r="S1069">
        <f t="shared" ref="S1069" si="1997">ROUND((760*$N$2),0)</f>
        <v>806</v>
      </c>
      <c r="T1069" t="s">
        <v>32</v>
      </c>
    </row>
    <row r="1070" spans="1:20" x14ac:dyDescent="0.25">
      <c r="A1070" t="s">
        <v>15</v>
      </c>
      <c r="B1070" t="s">
        <v>208</v>
      </c>
      <c r="C1070">
        <v>1</v>
      </c>
      <c r="D1070" t="s">
        <v>156</v>
      </c>
      <c r="E1070" s="1" t="s">
        <v>157</v>
      </c>
      <c r="H1070" t="s">
        <v>16</v>
      </c>
      <c r="I1070" t="s">
        <v>17</v>
      </c>
      <c r="J1070" t="s">
        <v>18</v>
      </c>
      <c r="K1070" t="s">
        <v>19</v>
      </c>
      <c r="L1070" t="s">
        <v>207</v>
      </c>
      <c r="M1070" t="str">
        <f>CONCATENATE(E1070,"-E-C-W")</f>
        <v>3088770_8-E-C-W</v>
      </c>
      <c r="N1070" t="str">
        <f>$G$2</f>
        <v>E - 508 x 762</v>
      </c>
      <c r="O1070" t="str">
        <f>$C$15</f>
        <v>Canvas</v>
      </c>
      <c r="P1070" t="str">
        <f>$D$16</f>
        <v xml:space="preserve">White </v>
      </c>
      <c r="Q1070">
        <f>$G$16</f>
        <v>1964</v>
      </c>
      <c r="R1070" s="2">
        <f t="shared" ref="R1070" si="1998">ROUND((1320*$N$2),0)</f>
        <v>1399</v>
      </c>
      <c r="S1070">
        <f t="shared" ref="S1070" si="1999">ROUND((825*$N$2),0)</f>
        <v>875</v>
      </c>
      <c r="T1070" t="s">
        <v>32</v>
      </c>
    </row>
    <row r="1071" spans="1:20" x14ac:dyDescent="0.25">
      <c r="A1071" t="s">
        <v>15</v>
      </c>
      <c r="B1071" t="s">
        <v>208</v>
      </c>
      <c r="C1071">
        <v>1</v>
      </c>
      <c r="D1071" t="s">
        <v>156</v>
      </c>
      <c r="E1071" s="1" t="s">
        <v>157</v>
      </c>
      <c r="H1071" t="s">
        <v>16</v>
      </c>
      <c r="I1071" t="s">
        <v>17</v>
      </c>
      <c r="J1071" t="s">
        <v>18</v>
      </c>
      <c r="K1071" t="s">
        <v>19</v>
      </c>
      <c r="L1071" t="s">
        <v>207</v>
      </c>
      <c r="M1071" t="str">
        <f>CONCATENATE(E1071,"-F-P-N")</f>
        <v>3088770_8-F-P-N</v>
      </c>
      <c r="N1071" t="str">
        <f>$H$2</f>
        <v>F - 762 x 1016</v>
      </c>
      <c r="O1071" t="str">
        <f>$C$3</f>
        <v>Photographic Paper</v>
      </c>
      <c r="P1071" t="str">
        <f>$D$3</f>
        <v>None</v>
      </c>
      <c r="Q1071">
        <f>$H$3</f>
        <v>1410</v>
      </c>
      <c r="R1071">
        <f t="shared" ref="R1071" si="2000">ROUND((944*$N$2),0)</f>
        <v>1001</v>
      </c>
      <c r="S1071">
        <f t="shared" ref="S1071" si="2001">ROUND((590*$N$2),0)</f>
        <v>625</v>
      </c>
      <c r="T1071" t="s">
        <v>32</v>
      </c>
    </row>
    <row r="1072" spans="1:20" x14ac:dyDescent="0.25">
      <c r="A1072" t="s">
        <v>15</v>
      </c>
      <c r="B1072" t="s">
        <v>208</v>
      </c>
      <c r="C1072">
        <v>1</v>
      </c>
      <c r="D1072" t="s">
        <v>156</v>
      </c>
      <c r="E1072" s="1" t="s">
        <v>157</v>
      </c>
      <c r="H1072" t="s">
        <v>16</v>
      </c>
      <c r="I1072" t="s">
        <v>17</v>
      </c>
      <c r="J1072" t="s">
        <v>18</v>
      </c>
      <c r="K1072" t="s">
        <v>19</v>
      </c>
      <c r="L1072" t="s">
        <v>207</v>
      </c>
      <c r="M1072" t="str">
        <f>CONCATENATE(E1072,"-F-C-N")</f>
        <v>3088770_8-F-C-N</v>
      </c>
      <c r="N1072" t="str">
        <f>$H$2</f>
        <v>F - 762 x 1016</v>
      </c>
      <c r="O1072" t="str">
        <f>$C$15</f>
        <v>Canvas</v>
      </c>
      <c r="P1072" t="str">
        <f>$D$15</f>
        <v>None</v>
      </c>
      <c r="Q1072">
        <f>$H$15</f>
        <v>1865.6000000000001</v>
      </c>
      <c r="R1072">
        <f t="shared" ref="R1072" si="2002">ROUND((1200*$N$2),0)</f>
        <v>1272</v>
      </c>
      <c r="S1072">
        <f t="shared" ref="S1072" si="2003">ROUND((800*$N$2),0)</f>
        <v>848</v>
      </c>
      <c r="T1072" t="s">
        <v>32</v>
      </c>
    </row>
    <row r="1073" spans="1:20" x14ac:dyDescent="0.25">
      <c r="A1073" t="s">
        <v>15</v>
      </c>
      <c r="B1073" t="s">
        <v>208</v>
      </c>
      <c r="C1073">
        <v>1</v>
      </c>
      <c r="D1073" t="s">
        <v>156</v>
      </c>
      <c r="E1073" s="1" t="s">
        <v>157</v>
      </c>
      <c r="H1073" t="s">
        <v>16</v>
      </c>
      <c r="I1073" t="s">
        <v>17</v>
      </c>
      <c r="J1073" t="s">
        <v>18</v>
      </c>
      <c r="K1073" t="s">
        <v>19</v>
      </c>
      <c r="L1073" t="s">
        <v>207</v>
      </c>
      <c r="M1073" t="str">
        <f>CONCATENATE(E1073,"-F-P-W")</f>
        <v>3088770_8-F-P-W</v>
      </c>
      <c r="N1073" t="str">
        <f>$H$2</f>
        <v>F - 762 x 1016</v>
      </c>
      <c r="O1073" t="str">
        <f>$C$3</f>
        <v>Photographic Paper</v>
      </c>
      <c r="P1073" t="str">
        <f>$D$4</f>
        <v>White</v>
      </c>
      <c r="Q1073">
        <f>$H$4</f>
        <v>2387</v>
      </c>
      <c r="R1073">
        <f t="shared" ref="R1073" si="2004">ROUND((1510*$N$2),0)</f>
        <v>1601</v>
      </c>
      <c r="S1073">
        <f t="shared" ref="S1073" si="2005">ROUND((1150*$N$2),0)</f>
        <v>1219</v>
      </c>
      <c r="T1073" t="s">
        <v>32</v>
      </c>
    </row>
    <row r="1074" spans="1:20" x14ac:dyDescent="0.25">
      <c r="A1074" t="s">
        <v>15</v>
      </c>
      <c r="B1074" t="s">
        <v>208</v>
      </c>
      <c r="C1074">
        <v>1</v>
      </c>
      <c r="D1074" t="s">
        <v>156</v>
      </c>
      <c r="E1074" s="1" t="s">
        <v>157</v>
      </c>
      <c r="H1074" t="s">
        <v>16</v>
      </c>
      <c r="I1074" t="s">
        <v>17</v>
      </c>
      <c r="J1074" t="s">
        <v>18</v>
      </c>
      <c r="K1074" t="s">
        <v>19</v>
      </c>
      <c r="L1074" t="s">
        <v>207</v>
      </c>
      <c r="M1074" t="str">
        <f>CONCATENATE(E1074,"-F-C-W")</f>
        <v>3088770_8-F-C-W</v>
      </c>
      <c r="N1074" t="str">
        <f>$H$2</f>
        <v>F - 762 x 1016</v>
      </c>
      <c r="O1074" t="str">
        <f>$C$15</f>
        <v>Canvas</v>
      </c>
      <c r="P1074" t="str">
        <f>$D$16</f>
        <v xml:space="preserve">White </v>
      </c>
      <c r="Q1074">
        <f>$H$16</f>
        <v>2565.2000000000003</v>
      </c>
      <c r="R1074">
        <f t="shared" ref="R1074" si="2006">ROUND((1760*$N$2),0)</f>
        <v>1866</v>
      </c>
      <c r="S1074">
        <f t="shared" ref="S1074" si="2007">ROUND((1100*$N$2),0)</f>
        <v>1166</v>
      </c>
      <c r="T1074" t="s">
        <v>32</v>
      </c>
    </row>
    <row r="1075" spans="1:20" x14ac:dyDescent="0.25">
      <c r="A1075" t="s">
        <v>15</v>
      </c>
      <c r="B1075" t="s">
        <v>208</v>
      </c>
      <c r="C1075">
        <v>1</v>
      </c>
      <c r="D1075" t="s">
        <v>156</v>
      </c>
      <c r="E1075" s="1" t="s">
        <v>157</v>
      </c>
      <c r="H1075" t="s">
        <v>16</v>
      </c>
      <c r="I1075" t="s">
        <v>17</v>
      </c>
      <c r="J1075" t="s">
        <v>18</v>
      </c>
      <c r="K1075" t="s">
        <v>19</v>
      </c>
      <c r="L1075" t="s">
        <v>207</v>
      </c>
      <c r="M1075" t="str">
        <f>CONCATENATE(E1075,"-G-P-N")</f>
        <v>3088770_8-G-P-N</v>
      </c>
      <c r="N1075" t="str">
        <f>$I$2</f>
        <v>G - 1016 x 1525</v>
      </c>
      <c r="O1075" t="str">
        <f>$C$3</f>
        <v>Photographic Paper</v>
      </c>
      <c r="P1075" t="str">
        <f>$D$3</f>
        <v>None</v>
      </c>
      <c r="Q1075">
        <f>$I$3</f>
        <v>1763</v>
      </c>
      <c r="R1075">
        <f t="shared" ref="R1075" si="2008">ROUND((1180*$N$2),0)</f>
        <v>1251</v>
      </c>
      <c r="S1075">
        <f t="shared" ref="S1075" si="2009">ROUND((735*$N$2),0)</f>
        <v>779</v>
      </c>
      <c r="T1075" t="s">
        <v>32</v>
      </c>
    </row>
    <row r="1076" spans="1:20" x14ac:dyDescent="0.25">
      <c r="A1076" t="s">
        <v>15</v>
      </c>
      <c r="B1076" t="s">
        <v>208</v>
      </c>
      <c r="C1076">
        <v>1</v>
      </c>
      <c r="D1076" t="s">
        <v>156</v>
      </c>
      <c r="E1076" s="1" t="s">
        <v>157</v>
      </c>
      <c r="H1076" t="s">
        <v>16</v>
      </c>
      <c r="I1076" t="s">
        <v>17</v>
      </c>
      <c r="J1076" t="s">
        <v>18</v>
      </c>
      <c r="K1076" t="s">
        <v>19</v>
      </c>
      <c r="L1076" t="s">
        <v>207</v>
      </c>
      <c r="M1076" t="str">
        <f>CONCATENATE(E1076,"-G-C-N")</f>
        <v>3088770_8-G-C-N</v>
      </c>
      <c r="N1076" t="str">
        <f>$I$2</f>
        <v>G - 1016 x 1525</v>
      </c>
      <c r="O1076" t="str">
        <f>$C$15</f>
        <v>Canvas</v>
      </c>
      <c r="P1076" t="str">
        <f>$D$15</f>
        <v>None</v>
      </c>
      <c r="Q1076">
        <f>$I$15</f>
        <v>1982.2</v>
      </c>
      <c r="R1076">
        <f t="shared" ref="R1076" si="2010">ROUND((1275*$N$2),0)</f>
        <v>1352</v>
      </c>
      <c r="S1076">
        <f t="shared" ref="S1076" si="2011">ROUND((850*$N$2),0)</f>
        <v>901</v>
      </c>
      <c r="T1076" t="s">
        <v>32</v>
      </c>
    </row>
    <row r="1077" spans="1:20" x14ac:dyDescent="0.25">
      <c r="A1077" t="s">
        <v>15</v>
      </c>
      <c r="B1077" t="s">
        <v>208</v>
      </c>
      <c r="C1077">
        <v>1</v>
      </c>
      <c r="D1077" t="s">
        <v>156</v>
      </c>
      <c r="E1077" s="1" t="s">
        <v>157</v>
      </c>
      <c r="H1077" t="s">
        <v>16</v>
      </c>
      <c r="I1077" t="s">
        <v>17</v>
      </c>
      <c r="J1077" t="s">
        <v>18</v>
      </c>
      <c r="K1077" t="s">
        <v>19</v>
      </c>
      <c r="L1077" t="s">
        <v>207</v>
      </c>
      <c r="M1077" t="str">
        <f>CONCATENATE(E1077,"-G-P-W")</f>
        <v>3088770_8-G-P-W</v>
      </c>
      <c r="N1077" t="str">
        <f>$I$2</f>
        <v>G - 1016 x 1525</v>
      </c>
      <c r="O1077" t="str">
        <f>$C$3</f>
        <v>Photographic Paper</v>
      </c>
      <c r="P1077" t="str">
        <f>$D$4</f>
        <v>White</v>
      </c>
      <c r="Q1077">
        <f>$I$4</f>
        <v>3200</v>
      </c>
      <c r="R1077">
        <f t="shared" ref="R1077:R1078" si="2012">ROUND((2000*$N$2),0)</f>
        <v>2120</v>
      </c>
      <c r="S1077">
        <f t="shared" ref="S1077" si="2013">ROUND((1535*$N$2),0)</f>
        <v>1627</v>
      </c>
      <c r="T1077" t="s">
        <v>32</v>
      </c>
    </row>
    <row r="1078" spans="1:20" x14ac:dyDescent="0.25">
      <c r="A1078" t="s">
        <v>15</v>
      </c>
      <c r="B1078" t="s">
        <v>208</v>
      </c>
      <c r="C1078">
        <v>1</v>
      </c>
      <c r="D1078" t="s">
        <v>156</v>
      </c>
      <c r="E1078" s="1" t="s">
        <v>157</v>
      </c>
      <c r="H1078" t="s">
        <v>16</v>
      </c>
      <c r="I1078" t="s">
        <v>17</v>
      </c>
      <c r="J1078" t="s">
        <v>18</v>
      </c>
      <c r="K1078" t="s">
        <v>19</v>
      </c>
      <c r="L1078" t="s">
        <v>207</v>
      </c>
      <c r="M1078" t="str">
        <f>CONCATENATE(E1078,"-G-C-W")</f>
        <v>3088770_8-G-C-W</v>
      </c>
      <c r="N1078" t="str">
        <f>$I$2</f>
        <v>G - 1016 x 1525</v>
      </c>
      <c r="O1078" t="str">
        <f>$C$15</f>
        <v>Canvas</v>
      </c>
      <c r="P1078" t="str">
        <f>$D$16</f>
        <v xml:space="preserve">White </v>
      </c>
      <c r="Q1078">
        <f>$I$16</f>
        <v>2915</v>
      </c>
      <c r="R1078">
        <f t="shared" si="2012"/>
        <v>2120</v>
      </c>
      <c r="S1078">
        <f t="shared" ref="S1078" si="2014">ROUND((1250*$N$2),0)</f>
        <v>1325</v>
      </c>
      <c r="T1078" t="s">
        <v>32</v>
      </c>
    </row>
    <row r="1079" spans="1:20" x14ac:dyDescent="0.25">
      <c r="A1079" t="s">
        <v>15</v>
      </c>
      <c r="B1079" t="s">
        <v>208</v>
      </c>
      <c r="C1079">
        <v>1</v>
      </c>
      <c r="D1079" t="s">
        <v>158</v>
      </c>
      <c r="E1079" s="1">
        <v>95738185</v>
      </c>
      <c r="H1079" t="s">
        <v>16</v>
      </c>
      <c r="I1079" t="s">
        <v>17</v>
      </c>
      <c r="J1079" t="s">
        <v>18</v>
      </c>
      <c r="K1079" t="s">
        <v>19</v>
      </c>
      <c r="L1079" t="s">
        <v>207</v>
      </c>
      <c r="M1079" t="str">
        <f>CONCATENATE(E1079,"-C-P-N")</f>
        <v>95738185-C-P-N</v>
      </c>
      <c r="N1079" t="str">
        <f>$E$2</f>
        <v>C - 406 x 508</v>
      </c>
      <c r="O1079" t="str">
        <f>$C$3</f>
        <v>Photographic Paper</v>
      </c>
      <c r="P1079" t="str">
        <f>$D$3</f>
        <v>None</v>
      </c>
      <c r="Q1079">
        <f>$E$3</f>
        <v>553</v>
      </c>
      <c r="R1079">
        <f t="shared" ref="R1079" si="2015">ROUND((360*$N$2),0)</f>
        <v>382</v>
      </c>
      <c r="S1079">
        <f t="shared" ref="S1079" si="2016">ROUND((230*$N$2),0)</f>
        <v>244</v>
      </c>
      <c r="T1079" t="s">
        <v>32</v>
      </c>
    </row>
    <row r="1080" spans="1:20" x14ac:dyDescent="0.25">
      <c r="A1080" t="s">
        <v>15</v>
      </c>
      <c r="B1080" t="s">
        <v>208</v>
      </c>
      <c r="C1080">
        <v>1</v>
      </c>
      <c r="D1080" t="s">
        <v>158</v>
      </c>
      <c r="E1080" s="1">
        <v>95738185</v>
      </c>
      <c r="H1080" t="s">
        <v>16</v>
      </c>
      <c r="I1080" t="s">
        <v>17</v>
      </c>
      <c r="J1080" t="s">
        <v>18</v>
      </c>
      <c r="K1080" t="s">
        <v>19</v>
      </c>
      <c r="L1080" t="s">
        <v>207</v>
      </c>
      <c r="M1080" t="str">
        <f>CONCATENATE(E1080,"-C-P-W")</f>
        <v>95738185-C-P-W</v>
      </c>
      <c r="N1080" t="str">
        <f>$E$2</f>
        <v>C - 406 x 508</v>
      </c>
      <c r="O1080" t="str">
        <f>$C$3</f>
        <v>Photographic Paper</v>
      </c>
      <c r="P1080" t="str">
        <f>$D$4</f>
        <v>White</v>
      </c>
      <c r="Q1080">
        <f>$E$4</f>
        <v>1052</v>
      </c>
      <c r="R1080">
        <f t="shared" ref="R1080" si="2017">ROUND((704*$N$2),0)</f>
        <v>746</v>
      </c>
      <c r="S1080">
        <f t="shared" ref="S1080" si="2018">ROUND((440*$N$2),0)</f>
        <v>466</v>
      </c>
      <c r="T1080" t="s">
        <v>32</v>
      </c>
    </row>
    <row r="1081" spans="1:20" x14ac:dyDescent="0.25">
      <c r="A1081" t="s">
        <v>15</v>
      </c>
      <c r="B1081" t="s">
        <v>208</v>
      </c>
      <c r="C1081">
        <v>1</v>
      </c>
      <c r="D1081" t="s">
        <v>158</v>
      </c>
      <c r="E1081" s="1">
        <v>95738185</v>
      </c>
      <c r="H1081" t="s">
        <v>16</v>
      </c>
      <c r="I1081" t="s">
        <v>17</v>
      </c>
      <c r="J1081" t="s">
        <v>18</v>
      </c>
      <c r="K1081" t="s">
        <v>19</v>
      </c>
      <c r="L1081" t="s">
        <v>207</v>
      </c>
      <c r="M1081" t="str">
        <f>CONCATENATE(E1081,"-D-P-N")</f>
        <v>95738185-D-P-N</v>
      </c>
      <c r="N1081" t="str">
        <f>$F$2</f>
        <v>D - 508 x 610</v>
      </c>
      <c r="O1081" t="str">
        <f>$C$3</f>
        <v>Photographic Paper</v>
      </c>
      <c r="P1081" t="str">
        <f>$D$3</f>
        <v>None</v>
      </c>
      <c r="Q1081">
        <f>$F$3</f>
        <v>646</v>
      </c>
      <c r="R1081">
        <f t="shared" ref="R1081" si="2019">ROUND((432*$N$2),0)</f>
        <v>458</v>
      </c>
      <c r="S1081">
        <f t="shared" ref="S1081" si="2020">ROUND((270*$N$2),0)</f>
        <v>286</v>
      </c>
      <c r="T1081" t="s">
        <v>32</v>
      </c>
    </row>
    <row r="1082" spans="1:20" x14ac:dyDescent="0.25">
      <c r="A1082" t="s">
        <v>15</v>
      </c>
      <c r="B1082" t="s">
        <v>208</v>
      </c>
      <c r="C1082">
        <v>1</v>
      </c>
      <c r="D1082" t="s">
        <v>158</v>
      </c>
      <c r="E1082" s="1">
        <v>95738185</v>
      </c>
      <c r="H1082" t="s">
        <v>16</v>
      </c>
      <c r="I1082" t="s">
        <v>17</v>
      </c>
      <c r="J1082" t="s">
        <v>18</v>
      </c>
      <c r="K1082" t="s">
        <v>19</v>
      </c>
      <c r="L1082" t="s">
        <v>207</v>
      </c>
      <c r="M1082" t="str">
        <f>CONCATENATE(E1082,"-D-P-W")</f>
        <v>95738185-D-P-W</v>
      </c>
      <c r="N1082" t="str">
        <f>$F$2</f>
        <v>D - 508 x 610</v>
      </c>
      <c r="O1082" t="str">
        <f>$C$3</f>
        <v>Photographic Paper</v>
      </c>
      <c r="P1082" t="str">
        <f>$D$4</f>
        <v>White</v>
      </c>
      <c r="Q1082">
        <f>$F$4</f>
        <v>1313</v>
      </c>
      <c r="R1082">
        <f t="shared" ref="R1082" si="2021">ROUND((880*$N$2),0)</f>
        <v>933</v>
      </c>
      <c r="S1082">
        <f t="shared" ref="S1082" si="2022">ROUND((560*$N$2),0)</f>
        <v>594</v>
      </c>
      <c r="T1082" t="s">
        <v>32</v>
      </c>
    </row>
    <row r="1083" spans="1:20" x14ac:dyDescent="0.25">
      <c r="A1083" t="s">
        <v>15</v>
      </c>
      <c r="B1083" t="s">
        <v>208</v>
      </c>
      <c r="C1083">
        <v>1</v>
      </c>
      <c r="D1083" t="s">
        <v>158</v>
      </c>
      <c r="E1083" s="1">
        <v>95738185</v>
      </c>
      <c r="H1083" t="s">
        <v>16</v>
      </c>
      <c r="I1083" t="s">
        <v>17</v>
      </c>
      <c r="J1083" t="s">
        <v>18</v>
      </c>
      <c r="K1083" t="s">
        <v>19</v>
      </c>
      <c r="L1083" t="s">
        <v>207</v>
      </c>
      <c r="M1083" t="str">
        <f>CONCATENATE(E1083,"-E-P-N")</f>
        <v>95738185-E-P-N</v>
      </c>
      <c r="N1083" t="str">
        <f>$G$2</f>
        <v>E - 508 x 762</v>
      </c>
      <c r="O1083" t="str">
        <f>$C$3</f>
        <v>Photographic Paper</v>
      </c>
      <c r="P1083" t="str">
        <f>$D$3</f>
        <v>None</v>
      </c>
      <c r="Q1083">
        <f>$G$3</f>
        <v>825</v>
      </c>
      <c r="R1083">
        <f t="shared" ref="R1083" si="2023">ROUND((552*$N$2),0)</f>
        <v>585</v>
      </c>
      <c r="S1083">
        <f t="shared" ref="S1083" si="2024">ROUND((345*$N$2),0)</f>
        <v>366</v>
      </c>
      <c r="T1083" t="s">
        <v>32</v>
      </c>
    </row>
    <row r="1084" spans="1:20" x14ac:dyDescent="0.25">
      <c r="A1084" t="s">
        <v>15</v>
      </c>
      <c r="B1084" t="s">
        <v>208</v>
      </c>
      <c r="C1084">
        <v>1</v>
      </c>
      <c r="D1084" t="s">
        <v>158</v>
      </c>
      <c r="E1084" s="1">
        <v>95738185</v>
      </c>
      <c r="H1084" t="s">
        <v>16</v>
      </c>
      <c r="I1084" t="s">
        <v>17</v>
      </c>
      <c r="J1084" t="s">
        <v>18</v>
      </c>
      <c r="K1084" t="s">
        <v>19</v>
      </c>
      <c r="L1084" t="s">
        <v>207</v>
      </c>
      <c r="M1084" t="str">
        <f>CONCATENATE(E1084,"-E-C-N")</f>
        <v>95738185-E-C-N</v>
      </c>
      <c r="N1084" t="str">
        <f>$G$2</f>
        <v>E - 508 x 762</v>
      </c>
      <c r="O1084" t="str">
        <f>$C$15</f>
        <v>Canvas</v>
      </c>
      <c r="P1084" t="str">
        <f>$D$15</f>
        <v>None</v>
      </c>
      <c r="Q1084">
        <f>$G$15</f>
        <v>1324</v>
      </c>
      <c r="R1084">
        <f t="shared" ref="R1084" si="2025">ROUND((832*$N$2),0)</f>
        <v>882</v>
      </c>
      <c r="S1084">
        <f t="shared" ref="S1084" si="2026">ROUND((550*$N$2),0)</f>
        <v>583</v>
      </c>
      <c r="T1084" t="s">
        <v>32</v>
      </c>
    </row>
    <row r="1085" spans="1:20" x14ac:dyDescent="0.25">
      <c r="A1085" t="s">
        <v>15</v>
      </c>
      <c r="B1085" t="s">
        <v>208</v>
      </c>
      <c r="C1085">
        <v>1</v>
      </c>
      <c r="D1085" t="s">
        <v>158</v>
      </c>
      <c r="E1085" s="1">
        <v>95738185</v>
      </c>
      <c r="H1085" t="s">
        <v>16</v>
      </c>
      <c r="I1085" t="s">
        <v>17</v>
      </c>
      <c r="J1085" t="s">
        <v>18</v>
      </c>
      <c r="K1085" t="s">
        <v>19</v>
      </c>
      <c r="L1085" t="s">
        <v>207</v>
      </c>
      <c r="M1085" t="str">
        <f>CONCATENATE(E1085,"-E-P-W")</f>
        <v>95738185-E-P-W</v>
      </c>
      <c r="N1085" t="str">
        <f>$G$2</f>
        <v>E - 508 x 762</v>
      </c>
      <c r="O1085" t="str">
        <f>$C$3</f>
        <v>Photographic Paper</v>
      </c>
      <c r="P1085" t="str">
        <f>$D$4</f>
        <v>White</v>
      </c>
      <c r="Q1085">
        <f>$G$4</f>
        <v>1660</v>
      </c>
      <c r="R1085">
        <f t="shared" ref="R1085" si="2027">ROUND((1112*$N$2),0)</f>
        <v>1179</v>
      </c>
      <c r="S1085">
        <f t="shared" ref="S1085" si="2028">ROUND((760*$N$2),0)</f>
        <v>806</v>
      </c>
      <c r="T1085" t="s">
        <v>32</v>
      </c>
    </row>
    <row r="1086" spans="1:20" x14ac:dyDescent="0.25">
      <c r="A1086" t="s">
        <v>15</v>
      </c>
      <c r="B1086" t="s">
        <v>208</v>
      </c>
      <c r="C1086">
        <v>1</v>
      </c>
      <c r="D1086" t="s">
        <v>158</v>
      </c>
      <c r="E1086" s="1">
        <v>95738185</v>
      </c>
      <c r="H1086" t="s">
        <v>16</v>
      </c>
      <c r="I1086" t="s">
        <v>17</v>
      </c>
      <c r="J1086" t="s">
        <v>18</v>
      </c>
      <c r="K1086" t="s">
        <v>19</v>
      </c>
      <c r="L1086" t="s">
        <v>207</v>
      </c>
      <c r="M1086" t="str">
        <f>CONCATENATE(E1086,"-E-C-W")</f>
        <v>95738185-E-C-W</v>
      </c>
      <c r="N1086" t="str">
        <f>$G$2</f>
        <v>E - 508 x 762</v>
      </c>
      <c r="O1086" t="str">
        <f>$C$15</f>
        <v>Canvas</v>
      </c>
      <c r="P1086" t="str">
        <f>$D$16</f>
        <v xml:space="preserve">White </v>
      </c>
      <c r="Q1086">
        <f>$G$16</f>
        <v>1964</v>
      </c>
      <c r="R1086" s="2">
        <f t="shared" ref="R1086" si="2029">ROUND((1320*$N$2),0)</f>
        <v>1399</v>
      </c>
      <c r="S1086">
        <f t="shared" ref="S1086" si="2030">ROUND((825*$N$2),0)</f>
        <v>875</v>
      </c>
      <c r="T1086" t="s">
        <v>32</v>
      </c>
    </row>
    <row r="1087" spans="1:20" x14ac:dyDescent="0.25">
      <c r="A1087" t="s">
        <v>15</v>
      </c>
      <c r="B1087" t="s">
        <v>208</v>
      </c>
      <c r="C1087">
        <v>1</v>
      </c>
      <c r="D1087" t="s">
        <v>158</v>
      </c>
      <c r="E1087" s="1">
        <v>95738185</v>
      </c>
      <c r="H1087" t="s">
        <v>16</v>
      </c>
      <c r="I1087" t="s">
        <v>17</v>
      </c>
      <c r="J1087" t="s">
        <v>18</v>
      </c>
      <c r="K1087" t="s">
        <v>19</v>
      </c>
      <c r="L1087" t="s">
        <v>207</v>
      </c>
      <c r="M1087" t="str">
        <f>CONCATENATE(E1087,"-F-P-N")</f>
        <v>95738185-F-P-N</v>
      </c>
      <c r="N1087" t="str">
        <f>$H$2</f>
        <v>F - 762 x 1016</v>
      </c>
      <c r="O1087" t="str">
        <f>$C$3</f>
        <v>Photographic Paper</v>
      </c>
      <c r="P1087" t="str">
        <f>$D$3</f>
        <v>None</v>
      </c>
      <c r="Q1087">
        <f>$H$3</f>
        <v>1410</v>
      </c>
      <c r="R1087">
        <f t="shared" ref="R1087" si="2031">ROUND((944*$N$2),0)</f>
        <v>1001</v>
      </c>
      <c r="S1087">
        <f t="shared" ref="S1087" si="2032">ROUND((590*$N$2),0)</f>
        <v>625</v>
      </c>
      <c r="T1087" t="s">
        <v>32</v>
      </c>
    </row>
    <row r="1088" spans="1:20" x14ac:dyDescent="0.25">
      <c r="A1088" t="s">
        <v>15</v>
      </c>
      <c r="B1088" t="s">
        <v>208</v>
      </c>
      <c r="C1088">
        <v>1</v>
      </c>
      <c r="D1088" t="s">
        <v>158</v>
      </c>
      <c r="E1088" s="1">
        <v>95738185</v>
      </c>
      <c r="H1088" t="s">
        <v>16</v>
      </c>
      <c r="I1088" t="s">
        <v>17</v>
      </c>
      <c r="J1088" t="s">
        <v>18</v>
      </c>
      <c r="K1088" t="s">
        <v>19</v>
      </c>
      <c r="L1088" t="s">
        <v>207</v>
      </c>
      <c r="M1088" t="str">
        <f>CONCATENATE(E1088,"-F-C-N")</f>
        <v>95738185-F-C-N</v>
      </c>
      <c r="N1088" t="str">
        <f>$H$2</f>
        <v>F - 762 x 1016</v>
      </c>
      <c r="O1088" t="str">
        <f>$C$15</f>
        <v>Canvas</v>
      </c>
      <c r="P1088" t="str">
        <f>$D$15</f>
        <v>None</v>
      </c>
      <c r="Q1088">
        <f>$H$15</f>
        <v>1865.6000000000001</v>
      </c>
      <c r="R1088">
        <f t="shared" ref="R1088" si="2033">ROUND((1200*$N$2),0)</f>
        <v>1272</v>
      </c>
      <c r="S1088">
        <f t="shared" ref="S1088" si="2034">ROUND((800*$N$2),0)</f>
        <v>848</v>
      </c>
      <c r="T1088" t="s">
        <v>32</v>
      </c>
    </row>
    <row r="1089" spans="1:20" x14ac:dyDescent="0.25">
      <c r="A1089" t="s">
        <v>15</v>
      </c>
      <c r="B1089" t="s">
        <v>208</v>
      </c>
      <c r="C1089">
        <v>1</v>
      </c>
      <c r="D1089" t="s">
        <v>158</v>
      </c>
      <c r="E1089" s="1">
        <v>95738185</v>
      </c>
      <c r="H1089" t="s">
        <v>16</v>
      </c>
      <c r="I1089" t="s">
        <v>17</v>
      </c>
      <c r="J1089" t="s">
        <v>18</v>
      </c>
      <c r="K1089" t="s">
        <v>19</v>
      </c>
      <c r="L1089" t="s">
        <v>207</v>
      </c>
      <c r="M1089" t="str">
        <f>CONCATENATE(E1089,"-F-P-W")</f>
        <v>95738185-F-P-W</v>
      </c>
      <c r="N1089" t="str">
        <f>$H$2</f>
        <v>F - 762 x 1016</v>
      </c>
      <c r="O1089" t="str">
        <f>$C$3</f>
        <v>Photographic Paper</v>
      </c>
      <c r="P1089" t="str">
        <f>$D$4</f>
        <v>White</v>
      </c>
      <c r="Q1089">
        <f>$H$4</f>
        <v>2387</v>
      </c>
      <c r="R1089">
        <f t="shared" ref="R1089" si="2035">ROUND((1510*$N$2),0)</f>
        <v>1601</v>
      </c>
      <c r="S1089">
        <f t="shared" ref="S1089" si="2036">ROUND((1150*$N$2),0)</f>
        <v>1219</v>
      </c>
      <c r="T1089" t="s">
        <v>32</v>
      </c>
    </row>
    <row r="1090" spans="1:20" x14ac:dyDescent="0.25">
      <c r="A1090" t="s">
        <v>15</v>
      </c>
      <c r="B1090" t="s">
        <v>208</v>
      </c>
      <c r="C1090">
        <v>1</v>
      </c>
      <c r="D1090" t="s">
        <v>158</v>
      </c>
      <c r="E1090" s="1">
        <v>95738185</v>
      </c>
      <c r="H1090" t="s">
        <v>16</v>
      </c>
      <c r="I1090" t="s">
        <v>17</v>
      </c>
      <c r="J1090" t="s">
        <v>18</v>
      </c>
      <c r="K1090" t="s">
        <v>19</v>
      </c>
      <c r="L1090" t="s">
        <v>207</v>
      </c>
      <c r="M1090" t="str">
        <f>CONCATENATE(E1090,"-F-C-W")</f>
        <v>95738185-F-C-W</v>
      </c>
      <c r="N1090" t="str">
        <f>$H$2</f>
        <v>F - 762 x 1016</v>
      </c>
      <c r="O1090" t="str">
        <f>$C$15</f>
        <v>Canvas</v>
      </c>
      <c r="P1090" t="str">
        <f>$D$16</f>
        <v xml:space="preserve">White </v>
      </c>
      <c r="Q1090">
        <f>$H$16</f>
        <v>2565.2000000000003</v>
      </c>
      <c r="R1090">
        <f t="shared" ref="R1090" si="2037">ROUND((1760*$N$2),0)</f>
        <v>1866</v>
      </c>
      <c r="S1090">
        <f t="shared" ref="S1090" si="2038">ROUND((1100*$N$2),0)</f>
        <v>1166</v>
      </c>
      <c r="T1090" t="s">
        <v>32</v>
      </c>
    </row>
    <row r="1091" spans="1:20" x14ac:dyDescent="0.25">
      <c r="A1091" t="s">
        <v>15</v>
      </c>
      <c r="B1091" t="s">
        <v>208</v>
      </c>
      <c r="C1091">
        <v>1</v>
      </c>
      <c r="D1091" t="s">
        <v>158</v>
      </c>
      <c r="E1091" s="1">
        <v>95738185</v>
      </c>
      <c r="H1091" t="s">
        <v>16</v>
      </c>
      <c r="I1091" t="s">
        <v>17</v>
      </c>
      <c r="J1091" t="s">
        <v>18</v>
      </c>
      <c r="K1091" t="s">
        <v>19</v>
      </c>
      <c r="L1091" t="s">
        <v>207</v>
      </c>
      <c r="M1091" t="str">
        <f>CONCATENATE(E1091,"-G-P-N")</f>
        <v>95738185-G-P-N</v>
      </c>
      <c r="N1091" t="str">
        <f>$I$2</f>
        <v>G - 1016 x 1525</v>
      </c>
      <c r="O1091" t="str">
        <f>$C$3</f>
        <v>Photographic Paper</v>
      </c>
      <c r="P1091" t="str">
        <f>$D$3</f>
        <v>None</v>
      </c>
      <c r="Q1091">
        <f>$I$3</f>
        <v>1763</v>
      </c>
      <c r="R1091">
        <f t="shared" ref="R1091" si="2039">ROUND((1180*$N$2),0)</f>
        <v>1251</v>
      </c>
      <c r="S1091">
        <f t="shared" ref="S1091" si="2040">ROUND((735*$N$2),0)</f>
        <v>779</v>
      </c>
      <c r="T1091" t="s">
        <v>32</v>
      </c>
    </row>
    <row r="1092" spans="1:20" x14ac:dyDescent="0.25">
      <c r="A1092" t="s">
        <v>15</v>
      </c>
      <c r="B1092" t="s">
        <v>208</v>
      </c>
      <c r="C1092">
        <v>1</v>
      </c>
      <c r="D1092" t="s">
        <v>158</v>
      </c>
      <c r="E1092" s="1">
        <v>95738185</v>
      </c>
      <c r="H1092" t="s">
        <v>16</v>
      </c>
      <c r="I1092" t="s">
        <v>17</v>
      </c>
      <c r="J1092" t="s">
        <v>18</v>
      </c>
      <c r="K1092" t="s">
        <v>19</v>
      </c>
      <c r="L1092" t="s">
        <v>207</v>
      </c>
      <c r="M1092" t="str">
        <f>CONCATENATE(E1092,"-G-C-N")</f>
        <v>95738185-G-C-N</v>
      </c>
      <c r="N1092" t="str">
        <f>$I$2</f>
        <v>G - 1016 x 1525</v>
      </c>
      <c r="O1092" t="str">
        <f>$C$15</f>
        <v>Canvas</v>
      </c>
      <c r="P1092" t="str">
        <f>$D$15</f>
        <v>None</v>
      </c>
      <c r="Q1092">
        <f>$I$15</f>
        <v>1982.2</v>
      </c>
      <c r="R1092">
        <f t="shared" ref="R1092" si="2041">ROUND((1275*$N$2),0)</f>
        <v>1352</v>
      </c>
      <c r="S1092">
        <f t="shared" ref="S1092" si="2042">ROUND((850*$N$2),0)</f>
        <v>901</v>
      </c>
      <c r="T1092" t="s">
        <v>32</v>
      </c>
    </row>
    <row r="1093" spans="1:20" x14ac:dyDescent="0.25">
      <c r="A1093" t="s">
        <v>15</v>
      </c>
      <c r="B1093" t="s">
        <v>208</v>
      </c>
      <c r="C1093">
        <v>1</v>
      </c>
      <c r="D1093" t="s">
        <v>158</v>
      </c>
      <c r="E1093" s="1">
        <v>95738185</v>
      </c>
      <c r="H1093" t="s">
        <v>16</v>
      </c>
      <c r="I1093" t="s">
        <v>17</v>
      </c>
      <c r="J1093" t="s">
        <v>18</v>
      </c>
      <c r="K1093" t="s">
        <v>19</v>
      </c>
      <c r="L1093" t="s">
        <v>207</v>
      </c>
      <c r="M1093" t="str">
        <f>CONCATENATE(E1093,"-G-P-W")</f>
        <v>95738185-G-P-W</v>
      </c>
      <c r="N1093" t="str">
        <f>$I$2</f>
        <v>G - 1016 x 1525</v>
      </c>
      <c r="O1093" t="str">
        <f>$C$3</f>
        <v>Photographic Paper</v>
      </c>
      <c r="P1093" t="str">
        <f>$D$4</f>
        <v>White</v>
      </c>
      <c r="Q1093">
        <f>$I$4</f>
        <v>3200</v>
      </c>
      <c r="R1093">
        <f t="shared" ref="R1093:R1094" si="2043">ROUND((2000*$N$2),0)</f>
        <v>2120</v>
      </c>
      <c r="S1093">
        <f t="shared" ref="S1093" si="2044">ROUND((1535*$N$2),0)</f>
        <v>1627</v>
      </c>
      <c r="T1093" t="s">
        <v>32</v>
      </c>
    </row>
    <row r="1094" spans="1:20" x14ac:dyDescent="0.25">
      <c r="A1094" t="s">
        <v>15</v>
      </c>
      <c r="B1094" t="s">
        <v>208</v>
      </c>
      <c r="C1094">
        <v>1</v>
      </c>
      <c r="D1094" t="s">
        <v>158</v>
      </c>
      <c r="E1094" s="1">
        <v>95738185</v>
      </c>
      <c r="H1094" t="s">
        <v>16</v>
      </c>
      <c r="I1094" t="s">
        <v>17</v>
      </c>
      <c r="J1094" t="s">
        <v>18</v>
      </c>
      <c r="K1094" t="s">
        <v>19</v>
      </c>
      <c r="L1094" t="s">
        <v>207</v>
      </c>
      <c r="M1094" t="str">
        <f>CONCATENATE(E1094,"-G-C-W")</f>
        <v>95738185-G-C-W</v>
      </c>
      <c r="N1094" t="str">
        <f>$I$2</f>
        <v>G - 1016 x 1525</v>
      </c>
      <c r="O1094" t="str">
        <f>$C$15</f>
        <v>Canvas</v>
      </c>
      <c r="P1094" t="str">
        <f>$D$16</f>
        <v xml:space="preserve">White </v>
      </c>
      <c r="Q1094">
        <f>$I$16</f>
        <v>2915</v>
      </c>
      <c r="R1094">
        <f t="shared" si="2043"/>
        <v>2120</v>
      </c>
      <c r="S1094">
        <f t="shared" ref="S1094" si="2045">ROUND((1250*$N$2),0)</f>
        <v>1325</v>
      </c>
      <c r="T1094" t="s">
        <v>32</v>
      </c>
    </row>
    <row r="1095" spans="1:20" x14ac:dyDescent="0.25">
      <c r="A1095" t="s">
        <v>15</v>
      </c>
      <c r="B1095" t="s">
        <v>208</v>
      </c>
      <c r="C1095">
        <v>1</v>
      </c>
      <c r="D1095" t="s">
        <v>159</v>
      </c>
      <c r="E1095" s="1" t="s">
        <v>160</v>
      </c>
      <c r="H1095" t="s">
        <v>16</v>
      </c>
      <c r="I1095" t="s">
        <v>17</v>
      </c>
      <c r="J1095" t="s">
        <v>18</v>
      </c>
      <c r="K1095" t="s">
        <v>19</v>
      </c>
      <c r="L1095" t="s">
        <v>207</v>
      </c>
      <c r="M1095" t="str">
        <f>CONCATENATE(E1095,"-C-P-N")</f>
        <v>2716725_8-C-P-N</v>
      </c>
      <c r="N1095" t="str">
        <f>$E$2</f>
        <v>C - 406 x 508</v>
      </c>
      <c r="O1095" t="str">
        <f>$C$3</f>
        <v>Photographic Paper</v>
      </c>
      <c r="P1095" t="str">
        <f>$D$3</f>
        <v>None</v>
      </c>
      <c r="Q1095">
        <f>$E$3</f>
        <v>553</v>
      </c>
      <c r="R1095">
        <f t="shared" ref="R1095" si="2046">ROUND((360*$N$2),0)</f>
        <v>382</v>
      </c>
      <c r="S1095">
        <f t="shared" ref="S1095" si="2047">ROUND((230*$N$2),0)</f>
        <v>244</v>
      </c>
      <c r="T1095" t="s">
        <v>32</v>
      </c>
    </row>
    <row r="1096" spans="1:20" x14ac:dyDescent="0.25">
      <c r="A1096" t="s">
        <v>15</v>
      </c>
      <c r="B1096" t="s">
        <v>208</v>
      </c>
      <c r="C1096">
        <v>1</v>
      </c>
      <c r="D1096" t="s">
        <v>159</v>
      </c>
      <c r="E1096" s="1" t="s">
        <v>160</v>
      </c>
      <c r="H1096" t="s">
        <v>16</v>
      </c>
      <c r="I1096" t="s">
        <v>17</v>
      </c>
      <c r="J1096" t="s">
        <v>18</v>
      </c>
      <c r="K1096" t="s">
        <v>19</v>
      </c>
      <c r="L1096" t="s">
        <v>207</v>
      </c>
      <c r="M1096" t="str">
        <f>CONCATENATE(E1096,"-C-P-W")</f>
        <v>2716725_8-C-P-W</v>
      </c>
      <c r="N1096" t="str">
        <f>$E$2</f>
        <v>C - 406 x 508</v>
      </c>
      <c r="O1096" t="str">
        <f>$C$3</f>
        <v>Photographic Paper</v>
      </c>
      <c r="P1096" t="str">
        <f>$D$4</f>
        <v>White</v>
      </c>
      <c r="Q1096">
        <f>$E$4</f>
        <v>1052</v>
      </c>
      <c r="R1096">
        <f t="shared" ref="R1096" si="2048">ROUND((704*$N$2),0)</f>
        <v>746</v>
      </c>
      <c r="S1096">
        <f t="shared" ref="S1096" si="2049">ROUND((440*$N$2),0)</f>
        <v>466</v>
      </c>
      <c r="T1096" t="s">
        <v>32</v>
      </c>
    </row>
    <row r="1097" spans="1:20" x14ac:dyDescent="0.25">
      <c r="A1097" t="s">
        <v>15</v>
      </c>
      <c r="B1097" t="s">
        <v>208</v>
      </c>
      <c r="C1097">
        <v>1</v>
      </c>
      <c r="D1097" t="s">
        <v>159</v>
      </c>
      <c r="E1097" s="1" t="s">
        <v>160</v>
      </c>
      <c r="H1097" t="s">
        <v>16</v>
      </c>
      <c r="I1097" t="s">
        <v>17</v>
      </c>
      <c r="J1097" t="s">
        <v>18</v>
      </c>
      <c r="K1097" t="s">
        <v>19</v>
      </c>
      <c r="L1097" t="s">
        <v>207</v>
      </c>
      <c r="M1097" t="str">
        <f>CONCATENATE(E1097,"-D-P-N")</f>
        <v>2716725_8-D-P-N</v>
      </c>
      <c r="N1097" t="str">
        <f>$F$2</f>
        <v>D - 508 x 610</v>
      </c>
      <c r="O1097" t="str">
        <f>$C$3</f>
        <v>Photographic Paper</v>
      </c>
      <c r="P1097" t="str">
        <f>$D$3</f>
        <v>None</v>
      </c>
      <c r="Q1097">
        <f>$F$3</f>
        <v>646</v>
      </c>
      <c r="R1097">
        <f t="shared" ref="R1097" si="2050">ROUND((432*$N$2),0)</f>
        <v>458</v>
      </c>
      <c r="S1097">
        <f t="shared" ref="S1097" si="2051">ROUND((270*$N$2),0)</f>
        <v>286</v>
      </c>
      <c r="T1097" t="s">
        <v>32</v>
      </c>
    </row>
    <row r="1098" spans="1:20" x14ac:dyDescent="0.25">
      <c r="A1098" t="s">
        <v>15</v>
      </c>
      <c r="B1098" t="s">
        <v>208</v>
      </c>
      <c r="C1098">
        <v>1</v>
      </c>
      <c r="D1098" t="s">
        <v>159</v>
      </c>
      <c r="E1098" s="1" t="s">
        <v>160</v>
      </c>
      <c r="H1098" t="s">
        <v>16</v>
      </c>
      <c r="I1098" t="s">
        <v>17</v>
      </c>
      <c r="J1098" t="s">
        <v>18</v>
      </c>
      <c r="K1098" t="s">
        <v>19</v>
      </c>
      <c r="L1098" t="s">
        <v>207</v>
      </c>
      <c r="M1098" t="str">
        <f>CONCATENATE(E1098,"-D-P-W")</f>
        <v>2716725_8-D-P-W</v>
      </c>
      <c r="N1098" t="str">
        <f>$F$2</f>
        <v>D - 508 x 610</v>
      </c>
      <c r="O1098" t="str">
        <f>$C$3</f>
        <v>Photographic Paper</v>
      </c>
      <c r="P1098" t="str">
        <f>$D$4</f>
        <v>White</v>
      </c>
      <c r="Q1098">
        <f>$F$4</f>
        <v>1313</v>
      </c>
      <c r="R1098">
        <f t="shared" ref="R1098" si="2052">ROUND((880*$N$2),0)</f>
        <v>933</v>
      </c>
      <c r="S1098">
        <f t="shared" ref="S1098" si="2053">ROUND((560*$N$2),0)</f>
        <v>594</v>
      </c>
      <c r="T1098" t="s">
        <v>32</v>
      </c>
    </row>
    <row r="1099" spans="1:20" x14ac:dyDescent="0.25">
      <c r="A1099" t="s">
        <v>15</v>
      </c>
      <c r="B1099" t="s">
        <v>208</v>
      </c>
      <c r="C1099">
        <v>1</v>
      </c>
      <c r="D1099" t="s">
        <v>159</v>
      </c>
      <c r="E1099" s="1" t="s">
        <v>160</v>
      </c>
      <c r="H1099" t="s">
        <v>16</v>
      </c>
      <c r="I1099" t="s">
        <v>17</v>
      </c>
      <c r="J1099" t="s">
        <v>18</v>
      </c>
      <c r="K1099" t="s">
        <v>19</v>
      </c>
      <c r="L1099" t="s">
        <v>207</v>
      </c>
      <c r="M1099" t="str">
        <f>CONCATENATE(E1099,"-E-P-N")</f>
        <v>2716725_8-E-P-N</v>
      </c>
      <c r="N1099" t="str">
        <f>$G$2</f>
        <v>E - 508 x 762</v>
      </c>
      <c r="O1099" t="str">
        <f>$C$3</f>
        <v>Photographic Paper</v>
      </c>
      <c r="P1099" t="str">
        <f>$D$3</f>
        <v>None</v>
      </c>
      <c r="Q1099">
        <f>$G$3</f>
        <v>825</v>
      </c>
      <c r="R1099">
        <f t="shared" ref="R1099" si="2054">ROUND((552*$N$2),0)</f>
        <v>585</v>
      </c>
      <c r="S1099">
        <f t="shared" ref="S1099" si="2055">ROUND((345*$N$2),0)</f>
        <v>366</v>
      </c>
      <c r="T1099" t="s">
        <v>32</v>
      </c>
    </row>
    <row r="1100" spans="1:20" x14ac:dyDescent="0.25">
      <c r="A1100" t="s">
        <v>15</v>
      </c>
      <c r="B1100" t="s">
        <v>208</v>
      </c>
      <c r="C1100">
        <v>1</v>
      </c>
      <c r="D1100" t="s">
        <v>159</v>
      </c>
      <c r="E1100" s="1" t="s">
        <v>160</v>
      </c>
      <c r="H1100" t="s">
        <v>16</v>
      </c>
      <c r="I1100" t="s">
        <v>17</v>
      </c>
      <c r="J1100" t="s">
        <v>18</v>
      </c>
      <c r="K1100" t="s">
        <v>19</v>
      </c>
      <c r="L1100" t="s">
        <v>207</v>
      </c>
      <c r="M1100" t="str">
        <f>CONCATENATE(E1100,"-E-C-N")</f>
        <v>2716725_8-E-C-N</v>
      </c>
      <c r="N1100" t="str">
        <f>$G$2</f>
        <v>E - 508 x 762</v>
      </c>
      <c r="O1100" t="str">
        <f>$C$15</f>
        <v>Canvas</v>
      </c>
      <c r="P1100" t="str">
        <f>$D$15</f>
        <v>None</v>
      </c>
      <c r="Q1100">
        <f>$G$15</f>
        <v>1324</v>
      </c>
      <c r="R1100">
        <f t="shared" ref="R1100" si="2056">ROUND((832*$N$2),0)</f>
        <v>882</v>
      </c>
      <c r="S1100">
        <f t="shared" ref="S1100" si="2057">ROUND((550*$N$2),0)</f>
        <v>583</v>
      </c>
      <c r="T1100" t="s">
        <v>32</v>
      </c>
    </row>
    <row r="1101" spans="1:20" x14ac:dyDescent="0.25">
      <c r="A1101" t="s">
        <v>15</v>
      </c>
      <c r="B1101" t="s">
        <v>208</v>
      </c>
      <c r="C1101">
        <v>1</v>
      </c>
      <c r="D1101" t="s">
        <v>159</v>
      </c>
      <c r="E1101" s="1" t="s">
        <v>160</v>
      </c>
      <c r="H1101" t="s">
        <v>16</v>
      </c>
      <c r="I1101" t="s">
        <v>17</v>
      </c>
      <c r="J1101" t="s">
        <v>18</v>
      </c>
      <c r="K1101" t="s">
        <v>19</v>
      </c>
      <c r="L1101" t="s">
        <v>207</v>
      </c>
      <c r="M1101" t="str">
        <f>CONCATENATE(E1101,"-E-P-W")</f>
        <v>2716725_8-E-P-W</v>
      </c>
      <c r="N1101" t="str">
        <f>$G$2</f>
        <v>E - 508 x 762</v>
      </c>
      <c r="O1101" t="str">
        <f>$C$3</f>
        <v>Photographic Paper</v>
      </c>
      <c r="P1101" t="str">
        <f>$D$4</f>
        <v>White</v>
      </c>
      <c r="Q1101">
        <f>$G$4</f>
        <v>1660</v>
      </c>
      <c r="R1101">
        <f t="shared" ref="R1101" si="2058">ROUND((1112*$N$2),0)</f>
        <v>1179</v>
      </c>
      <c r="S1101">
        <f t="shared" ref="S1101" si="2059">ROUND((760*$N$2),0)</f>
        <v>806</v>
      </c>
      <c r="T1101" t="s">
        <v>32</v>
      </c>
    </row>
    <row r="1102" spans="1:20" x14ac:dyDescent="0.25">
      <c r="A1102" t="s">
        <v>15</v>
      </c>
      <c r="B1102" t="s">
        <v>208</v>
      </c>
      <c r="C1102">
        <v>1</v>
      </c>
      <c r="D1102" t="s">
        <v>159</v>
      </c>
      <c r="E1102" s="1" t="s">
        <v>160</v>
      </c>
      <c r="H1102" t="s">
        <v>16</v>
      </c>
      <c r="I1102" t="s">
        <v>17</v>
      </c>
      <c r="J1102" t="s">
        <v>18</v>
      </c>
      <c r="K1102" t="s">
        <v>19</v>
      </c>
      <c r="L1102" t="s">
        <v>207</v>
      </c>
      <c r="M1102" t="str">
        <f>CONCATENATE(E1102,"-E-C-W")</f>
        <v>2716725_8-E-C-W</v>
      </c>
      <c r="N1102" t="str">
        <f>$G$2</f>
        <v>E - 508 x 762</v>
      </c>
      <c r="O1102" t="str">
        <f>$C$15</f>
        <v>Canvas</v>
      </c>
      <c r="P1102" t="str">
        <f>$D$16</f>
        <v xml:space="preserve">White </v>
      </c>
      <c r="Q1102">
        <f>$G$16</f>
        <v>1964</v>
      </c>
      <c r="R1102" s="2">
        <f t="shared" ref="R1102" si="2060">ROUND((1320*$N$2),0)</f>
        <v>1399</v>
      </c>
      <c r="S1102">
        <f t="shared" ref="S1102" si="2061">ROUND((825*$N$2),0)</f>
        <v>875</v>
      </c>
      <c r="T1102" t="s">
        <v>32</v>
      </c>
    </row>
    <row r="1103" spans="1:20" x14ac:dyDescent="0.25">
      <c r="A1103" t="s">
        <v>15</v>
      </c>
      <c r="B1103" t="s">
        <v>208</v>
      </c>
      <c r="C1103">
        <v>1</v>
      </c>
      <c r="D1103" t="s">
        <v>159</v>
      </c>
      <c r="E1103" s="1" t="s">
        <v>160</v>
      </c>
      <c r="H1103" t="s">
        <v>16</v>
      </c>
      <c r="I1103" t="s">
        <v>17</v>
      </c>
      <c r="J1103" t="s">
        <v>18</v>
      </c>
      <c r="K1103" t="s">
        <v>19</v>
      </c>
      <c r="L1103" t="s">
        <v>207</v>
      </c>
      <c r="M1103" t="str">
        <f>CONCATENATE(E1103,"-F-P-N")</f>
        <v>2716725_8-F-P-N</v>
      </c>
      <c r="N1103" t="str">
        <f>$H$2</f>
        <v>F - 762 x 1016</v>
      </c>
      <c r="O1103" t="str">
        <f>$C$3</f>
        <v>Photographic Paper</v>
      </c>
      <c r="P1103" t="str">
        <f>$D$3</f>
        <v>None</v>
      </c>
      <c r="Q1103">
        <f>$H$3</f>
        <v>1410</v>
      </c>
      <c r="R1103">
        <f t="shared" ref="R1103" si="2062">ROUND((944*$N$2),0)</f>
        <v>1001</v>
      </c>
      <c r="S1103">
        <f t="shared" ref="S1103" si="2063">ROUND((590*$N$2),0)</f>
        <v>625</v>
      </c>
      <c r="T1103" t="s">
        <v>32</v>
      </c>
    </row>
    <row r="1104" spans="1:20" x14ac:dyDescent="0.25">
      <c r="A1104" t="s">
        <v>15</v>
      </c>
      <c r="B1104" t="s">
        <v>208</v>
      </c>
      <c r="C1104">
        <v>1</v>
      </c>
      <c r="D1104" t="s">
        <v>159</v>
      </c>
      <c r="E1104" s="1" t="s">
        <v>160</v>
      </c>
      <c r="H1104" t="s">
        <v>16</v>
      </c>
      <c r="I1104" t="s">
        <v>17</v>
      </c>
      <c r="J1104" t="s">
        <v>18</v>
      </c>
      <c r="K1104" t="s">
        <v>19</v>
      </c>
      <c r="L1104" t="s">
        <v>207</v>
      </c>
      <c r="M1104" t="str">
        <f>CONCATENATE(E1104,"-F-C-N")</f>
        <v>2716725_8-F-C-N</v>
      </c>
      <c r="N1104" t="str">
        <f>$H$2</f>
        <v>F - 762 x 1016</v>
      </c>
      <c r="O1104" t="str">
        <f>$C$15</f>
        <v>Canvas</v>
      </c>
      <c r="P1104" t="str">
        <f>$D$15</f>
        <v>None</v>
      </c>
      <c r="Q1104">
        <f>$H$15</f>
        <v>1865.6000000000001</v>
      </c>
      <c r="R1104">
        <f t="shared" ref="R1104" si="2064">ROUND((1200*$N$2),0)</f>
        <v>1272</v>
      </c>
      <c r="S1104">
        <f t="shared" ref="S1104" si="2065">ROUND((800*$N$2),0)</f>
        <v>848</v>
      </c>
      <c r="T1104" t="s">
        <v>32</v>
      </c>
    </row>
    <row r="1105" spans="1:20" x14ac:dyDescent="0.25">
      <c r="A1105" t="s">
        <v>15</v>
      </c>
      <c r="B1105" t="s">
        <v>208</v>
      </c>
      <c r="C1105">
        <v>1</v>
      </c>
      <c r="D1105" t="s">
        <v>159</v>
      </c>
      <c r="E1105" s="1" t="s">
        <v>160</v>
      </c>
      <c r="H1105" t="s">
        <v>16</v>
      </c>
      <c r="I1105" t="s">
        <v>17</v>
      </c>
      <c r="J1105" t="s">
        <v>18</v>
      </c>
      <c r="K1105" t="s">
        <v>19</v>
      </c>
      <c r="L1105" t="s">
        <v>207</v>
      </c>
      <c r="M1105" t="str">
        <f>CONCATENATE(E1105,"-F-P-W")</f>
        <v>2716725_8-F-P-W</v>
      </c>
      <c r="N1105" t="str">
        <f>$H$2</f>
        <v>F - 762 x 1016</v>
      </c>
      <c r="O1105" t="str">
        <f>$C$3</f>
        <v>Photographic Paper</v>
      </c>
      <c r="P1105" t="str">
        <f>$D$4</f>
        <v>White</v>
      </c>
      <c r="Q1105">
        <f>$H$4</f>
        <v>2387</v>
      </c>
      <c r="R1105">
        <f t="shared" ref="R1105" si="2066">ROUND((1510*$N$2),0)</f>
        <v>1601</v>
      </c>
      <c r="S1105">
        <f t="shared" ref="S1105" si="2067">ROUND((1150*$N$2),0)</f>
        <v>1219</v>
      </c>
      <c r="T1105" t="s">
        <v>32</v>
      </c>
    </row>
    <row r="1106" spans="1:20" x14ac:dyDescent="0.25">
      <c r="A1106" t="s">
        <v>15</v>
      </c>
      <c r="B1106" t="s">
        <v>208</v>
      </c>
      <c r="C1106">
        <v>1</v>
      </c>
      <c r="D1106" t="s">
        <v>159</v>
      </c>
      <c r="E1106" s="1" t="s">
        <v>160</v>
      </c>
      <c r="H1106" t="s">
        <v>16</v>
      </c>
      <c r="I1106" t="s">
        <v>17</v>
      </c>
      <c r="J1106" t="s">
        <v>18</v>
      </c>
      <c r="K1106" t="s">
        <v>19</v>
      </c>
      <c r="L1106" t="s">
        <v>207</v>
      </c>
      <c r="M1106" t="str">
        <f>CONCATENATE(E1106,"-F-C-W")</f>
        <v>2716725_8-F-C-W</v>
      </c>
      <c r="N1106" t="str">
        <f>$H$2</f>
        <v>F - 762 x 1016</v>
      </c>
      <c r="O1106" t="str">
        <f>$C$15</f>
        <v>Canvas</v>
      </c>
      <c r="P1106" t="str">
        <f>$D$16</f>
        <v xml:space="preserve">White </v>
      </c>
      <c r="Q1106">
        <f>$H$16</f>
        <v>2565.2000000000003</v>
      </c>
      <c r="R1106">
        <f t="shared" ref="R1106" si="2068">ROUND((1760*$N$2),0)</f>
        <v>1866</v>
      </c>
      <c r="S1106">
        <f t="shared" ref="S1106" si="2069">ROUND((1100*$N$2),0)</f>
        <v>1166</v>
      </c>
      <c r="T1106" t="s">
        <v>32</v>
      </c>
    </row>
    <row r="1107" spans="1:20" x14ac:dyDescent="0.25">
      <c r="A1107" t="s">
        <v>15</v>
      </c>
      <c r="B1107" t="s">
        <v>208</v>
      </c>
      <c r="C1107">
        <v>1</v>
      </c>
      <c r="D1107" t="s">
        <v>159</v>
      </c>
      <c r="E1107" s="1" t="s">
        <v>160</v>
      </c>
      <c r="H1107" t="s">
        <v>16</v>
      </c>
      <c r="I1107" t="s">
        <v>17</v>
      </c>
      <c r="J1107" t="s">
        <v>18</v>
      </c>
      <c r="K1107" t="s">
        <v>19</v>
      </c>
      <c r="L1107" t="s">
        <v>207</v>
      </c>
      <c r="M1107" t="str">
        <f>CONCATENATE(E1107,"-G-P-N")</f>
        <v>2716725_8-G-P-N</v>
      </c>
      <c r="N1107" t="str">
        <f>$I$2</f>
        <v>G - 1016 x 1525</v>
      </c>
      <c r="O1107" t="str">
        <f>$C$3</f>
        <v>Photographic Paper</v>
      </c>
      <c r="P1107" t="str">
        <f>$D$3</f>
        <v>None</v>
      </c>
      <c r="Q1107">
        <f>$I$3</f>
        <v>1763</v>
      </c>
      <c r="R1107">
        <f t="shared" ref="R1107" si="2070">ROUND((1180*$N$2),0)</f>
        <v>1251</v>
      </c>
      <c r="S1107">
        <f t="shared" ref="S1107" si="2071">ROUND((735*$N$2),0)</f>
        <v>779</v>
      </c>
      <c r="T1107" t="s">
        <v>32</v>
      </c>
    </row>
    <row r="1108" spans="1:20" x14ac:dyDescent="0.25">
      <c r="A1108" t="s">
        <v>15</v>
      </c>
      <c r="B1108" t="s">
        <v>208</v>
      </c>
      <c r="C1108">
        <v>1</v>
      </c>
      <c r="D1108" t="s">
        <v>159</v>
      </c>
      <c r="E1108" s="1" t="s">
        <v>160</v>
      </c>
      <c r="H1108" t="s">
        <v>16</v>
      </c>
      <c r="I1108" t="s">
        <v>17</v>
      </c>
      <c r="J1108" t="s">
        <v>18</v>
      </c>
      <c r="K1108" t="s">
        <v>19</v>
      </c>
      <c r="L1108" t="s">
        <v>207</v>
      </c>
      <c r="M1108" t="str">
        <f>CONCATENATE(E1108,"-G-C-N")</f>
        <v>2716725_8-G-C-N</v>
      </c>
      <c r="N1108" t="str">
        <f>$I$2</f>
        <v>G - 1016 x 1525</v>
      </c>
      <c r="O1108" t="str">
        <f>$C$15</f>
        <v>Canvas</v>
      </c>
      <c r="P1108" t="str">
        <f>$D$15</f>
        <v>None</v>
      </c>
      <c r="Q1108">
        <f>$I$15</f>
        <v>1982.2</v>
      </c>
      <c r="R1108">
        <f t="shared" ref="R1108" si="2072">ROUND((1275*$N$2),0)</f>
        <v>1352</v>
      </c>
      <c r="S1108">
        <f t="shared" ref="S1108" si="2073">ROUND((850*$N$2),0)</f>
        <v>901</v>
      </c>
      <c r="T1108" t="s">
        <v>32</v>
      </c>
    </row>
    <row r="1109" spans="1:20" x14ac:dyDescent="0.25">
      <c r="A1109" t="s">
        <v>15</v>
      </c>
      <c r="B1109" t="s">
        <v>208</v>
      </c>
      <c r="C1109">
        <v>1</v>
      </c>
      <c r="D1109" t="s">
        <v>159</v>
      </c>
      <c r="E1109" s="1" t="s">
        <v>160</v>
      </c>
      <c r="H1109" t="s">
        <v>16</v>
      </c>
      <c r="I1109" t="s">
        <v>17</v>
      </c>
      <c r="J1109" t="s">
        <v>18</v>
      </c>
      <c r="K1109" t="s">
        <v>19</v>
      </c>
      <c r="L1109" t="s">
        <v>207</v>
      </c>
      <c r="M1109" t="str">
        <f>CONCATENATE(E1109,"-G-P-W")</f>
        <v>2716725_8-G-P-W</v>
      </c>
      <c r="N1109" t="str">
        <f>$I$2</f>
        <v>G - 1016 x 1525</v>
      </c>
      <c r="O1109" t="str">
        <f>$C$3</f>
        <v>Photographic Paper</v>
      </c>
      <c r="P1109" t="str">
        <f>$D$4</f>
        <v>White</v>
      </c>
      <c r="Q1109">
        <f>$I$4</f>
        <v>3200</v>
      </c>
      <c r="R1109">
        <f t="shared" ref="R1109:R1110" si="2074">ROUND((2000*$N$2),0)</f>
        <v>2120</v>
      </c>
      <c r="S1109">
        <f t="shared" ref="S1109" si="2075">ROUND((1535*$N$2),0)</f>
        <v>1627</v>
      </c>
      <c r="T1109" t="s">
        <v>32</v>
      </c>
    </row>
    <row r="1110" spans="1:20" x14ac:dyDescent="0.25">
      <c r="A1110" t="s">
        <v>15</v>
      </c>
      <c r="B1110" t="s">
        <v>208</v>
      </c>
      <c r="C1110">
        <v>1</v>
      </c>
      <c r="D1110" t="s">
        <v>159</v>
      </c>
      <c r="E1110" s="1" t="s">
        <v>160</v>
      </c>
      <c r="H1110" t="s">
        <v>16</v>
      </c>
      <c r="I1110" t="s">
        <v>17</v>
      </c>
      <c r="J1110" t="s">
        <v>18</v>
      </c>
      <c r="K1110" t="s">
        <v>19</v>
      </c>
      <c r="L1110" t="s">
        <v>207</v>
      </c>
      <c r="M1110" t="str">
        <f>CONCATENATE(E1110,"-G-C-W")</f>
        <v>2716725_8-G-C-W</v>
      </c>
      <c r="N1110" t="str">
        <f>$I$2</f>
        <v>G - 1016 x 1525</v>
      </c>
      <c r="O1110" t="str">
        <f>$C$15</f>
        <v>Canvas</v>
      </c>
      <c r="P1110" t="str">
        <f>$D$16</f>
        <v xml:space="preserve">White </v>
      </c>
      <c r="Q1110">
        <f>$I$16</f>
        <v>2915</v>
      </c>
      <c r="R1110">
        <f t="shared" si="2074"/>
        <v>2120</v>
      </c>
      <c r="S1110">
        <f t="shared" ref="S1110" si="2076">ROUND((1250*$N$2),0)</f>
        <v>1325</v>
      </c>
      <c r="T1110" t="s">
        <v>32</v>
      </c>
    </row>
    <row r="1111" spans="1:20" x14ac:dyDescent="0.25">
      <c r="A1111" t="s">
        <v>15</v>
      </c>
      <c r="B1111" t="s">
        <v>208</v>
      </c>
      <c r="C1111">
        <v>1</v>
      </c>
      <c r="D1111" t="s">
        <v>161</v>
      </c>
      <c r="E1111" s="1">
        <v>745210699</v>
      </c>
      <c r="H1111" t="s">
        <v>16</v>
      </c>
      <c r="I1111" t="s">
        <v>17</v>
      </c>
      <c r="J1111" t="s">
        <v>18</v>
      </c>
      <c r="K1111" t="s">
        <v>19</v>
      </c>
      <c r="L1111" t="s">
        <v>207</v>
      </c>
      <c r="M1111" t="str">
        <f>CONCATENATE(E1111,"-C-P-N")</f>
        <v>745210699-C-P-N</v>
      </c>
      <c r="N1111" t="str">
        <f>$E$2</f>
        <v>C - 406 x 508</v>
      </c>
      <c r="O1111" t="str">
        <f>$C$3</f>
        <v>Photographic Paper</v>
      </c>
      <c r="P1111" t="str">
        <f>$D$3</f>
        <v>None</v>
      </c>
      <c r="Q1111">
        <f>$E$3</f>
        <v>553</v>
      </c>
      <c r="R1111">
        <f t="shared" ref="R1111" si="2077">ROUND((360*$N$2),0)</f>
        <v>382</v>
      </c>
      <c r="S1111">
        <f t="shared" ref="S1111" si="2078">ROUND((230*$N$2),0)</f>
        <v>244</v>
      </c>
      <c r="T1111" t="s">
        <v>32</v>
      </c>
    </row>
    <row r="1112" spans="1:20" x14ac:dyDescent="0.25">
      <c r="A1112" t="s">
        <v>15</v>
      </c>
      <c r="B1112" t="s">
        <v>208</v>
      </c>
      <c r="C1112">
        <v>1</v>
      </c>
      <c r="D1112" t="s">
        <v>161</v>
      </c>
      <c r="E1112" s="1">
        <v>745210699</v>
      </c>
      <c r="H1112" t="s">
        <v>16</v>
      </c>
      <c r="I1112" t="s">
        <v>17</v>
      </c>
      <c r="J1112" t="s">
        <v>18</v>
      </c>
      <c r="K1112" t="s">
        <v>19</v>
      </c>
      <c r="L1112" t="s">
        <v>207</v>
      </c>
      <c r="M1112" t="str">
        <f>CONCATENATE(E1112,"-C-P-W")</f>
        <v>745210699-C-P-W</v>
      </c>
      <c r="N1112" t="str">
        <f>$E$2</f>
        <v>C - 406 x 508</v>
      </c>
      <c r="O1112" t="str">
        <f>$C$3</f>
        <v>Photographic Paper</v>
      </c>
      <c r="P1112" t="str">
        <f>$D$4</f>
        <v>White</v>
      </c>
      <c r="Q1112">
        <f>$E$4</f>
        <v>1052</v>
      </c>
      <c r="R1112">
        <f t="shared" ref="R1112" si="2079">ROUND((704*$N$2),0)</f>
        <v>746</v>
      </c>
      <c r="S1112">
        <f t="shared" ref="S1112" si="2080">ROUND((440*$N$2),0)</f>
        <v>466</v>
      </c>
      <c r="T1112" t="s">
        <v>32</v>
      </c>
    </row>
    <row r="1113" spans="1:20" x14ac:dyDescent="0.25">
      <c r="A1113" t="s">
        <v>15</v>
      </c>
      <c r="B1113" t="s">
        <v>208</v>
      </c>
      <c r="C1113">
        <v>1</v>
      </c>
      <c r="D1113" t="s">
        <v>161</v>
      </c>
      <c r="E1113" s="1">
        <v>745210699</v>
      </c>
      <c r="H1113" t="s">
        <v>16</v>
      </c>
      <c r="I1113" t="s">
        <v>17</v>
      </c>
      <c r="J1113" t="s">
        <v>18</v>
      </c>
      <c r="K1113" t="s">
        <v>19</v>
      </c>
      <c r="L1113" t="s">
        <v>207</v>
      </c>
      <c r="M1113" t="str">
        <f>CONCATENATE(E1113,"-D-P-N")</f>
        <v>745210699-D-P-N</v>
      </c>
      <c r="N1113" t="str">
        <f>$F$2</f>
        <v>D - 508 x 610</v>
      </c>
      <c r="O1113" t="str">
        <f>$C$3</f>
        <v>Photographic Paper</v>
      </c>
      <c r="P1113" t="str">
        <f>$D$3</f>
        <v>None</v>
      </c>
      <c r="Q1113">
        <f>$F$3</f>
        <v>646</v>
      </c>
      <c r="R1113">
        <f t="shared" ref="R1113" si="2081">ROUND((432*$N$2),0)</f>
        <v>458</v>
      </c>
      <c r="S1113">
        <f t="shared" ref="S1113" si="2082">ROUND((270*$N$2),0)</f>
        <v>286</v>
      </c>
      <c r="T1113" t="s">
        <v>32</v>
      </c>
    </row>
    <row r="1114" spans="1:20" x14ac:dyDescent="0.25">
      <c r="A1114" t="s">
        <v>15</v>
      </c>
      <c r="B1114" t="s">
        <v>208</v>
      </c>
      <c r="C1114">
        <v>1</v>
      </c>
      <c r="D1114" t="s">
        <v>161</v>
      </c>
      <c r="E1114" s="1">
        <v>745210699</v>
      </c>
      <c r="H1114" t="s">
        <v>16</v>
      </c>
      <c r="I1114" t="s">
        <v>17</v>
      </c>
      <c r="J1114" t="s">
        <v>18</v>
      </c>
      <c r="K1114" t="s">
        <v>19</v>
      </c>
      <c r="L1114" t="s">
        <v>207</v>
      </c>
      <c r="M1114" t="str">
        <f>CONCATENATE(E1114,"-D-P-W")</f>
        <v>745210699-D-P-W</v>
      </c>
      <c r="N1114" t="str">
        <f>$F$2</f>
        <v>D - 508 x 610</v>
      </c>
      <c r="O1114" t="str">
        <f>$C$3</f>
        <v>Photographic Paper</v>
      </c>
      <c r="P1114" t="str">
        <f>$D$4</f>
        <v>White</v>
      </c>
      <c r="Q1114">
        <f>$F$4</f>
        <v>1313</v>
      </c>
      <c r="R1114">
        <f t="shared" ref="R1114" si="2083">ROUND((880*$N$2),0)</f>
        <v>933</v>
      </c>
      <c r="S1114">
        <f t="shared" ref="S1114" si="2084">ROUND((560*$N$2),0)</f>
        <v>594</v>
      </c>
      <c r="T1114" t="s">
        <v>32</v>
      </c>
    </row>
    <row r="1115" spans="1:20" x14ac:dyDescent="0.25">
      <c r="A1115" t="s">
        <v>15</v>
      </c>
      <c r="B1115" t="s">
        <v>208</v>
      </c>
      <c r="C1115">
        <v>1</v>
      </c>
      <c r="D1115" t="s">
        <v>161</v>
      </c>
      <c r="E1115" s="1">
        <v>745210699</v>
      </c>
      <c r="H1115" t="s">
        <v>16</v>
      </c>
      <c r="I1115" t="s">
        <v>17</v>
      </c>
      <c r="J1115" t="s">
        <v>18</v>
      </c>
      <c r="K1115" t="s">
        <v>19</v>
      </c>
      <c r="L1115" t="s">
        <v>207</v>
      </c>
      <c r="M1115" t="str">
        <f>CONCATENATE(E1115,"-E-P-N")</f>
        <v>745210699-E-P-N</v>
      </c>
      <c r="N1115" t="str">
        <f>$G$2</f>
        <v>E - 508 x 762</v>
      </c>
      <c r="O1115" t="str">
        <f>$C$3</f>
        <v>Photographic Paper</v>
      </c>
      <c r="P1115" t="str">
        <f>$D$3</f>
        <v>None</v>
      </c>
      <c r="Q1115">
        <f>$G$3</f>
        <v>825</v>
      </c>
      <c r="R1115">
        <f t="shared" ref="R1115" si="2085">ROUND((552*$N$2),0)</f>
        <v>585</v>
      </c>
      <c r="S1115">
        <f t="shared" ref="S1115" si="2086">ROUND((345*$N$2),0)</f>
        <v>366</v>
      </c>
      <c r="T1115" t="s">
        <v>32</v>
      </c>
    </row>
    <row r="1116" spans="1:20" x14ac:dyDescent="0.25">
      <c r="A1116" t="s">
        <v>15</v>
      </c>
      <c r="B1116" t="s">
        <v>208</v>
      </c>
      <c r="C1116">
        <v>1</v>
      </c>
      <c r="D1116" t="s">
        <v>161</v>
      </c>
      <c r="E1116" s="1">
        <v>745210699</v>
      </c>
      <c r="H1116" t="s">
        <v>16</v>
      </c>
      <c r="I1116" t="s">
        <v>17</v>
      </c>
      <c r="J1116" t="s">
        <v>18</v>
      </c>
      <c r="K1116" t="s">
        <v>19</v>
      </c>
      <c r="L1116" t="s">
        <v>207</v>
      </c>
      <c r="M1116" t="str">
        <f>CONCATENATE(E1116,"-E-C-N")</f>
        <v>745210699-E-C-N</v>
      </c>
      <c r="N1116" t="str">
        <f>$G$2</f>
        <v>E - 508 x 762</v>
      </c>
      <c r="O1116" t="str">
        <f>$C$15</f>
        <v>Canvas</v>
      </c>
      <c r="P1116" t="str">
        <f>$D$15</f>
        <v>None</v>
      </c>
      <c r="Q1116">
        <f>$G$15</f>
        <v>1324</v>
      </c>
      <c r="R1116">
        <f t="shared" ref="R1116" si="2087">ROUND((832*$N$2),0)</f>
        <v>882</v>
      </c>
      <c r="S1116">
        <f t="shared" ref="S1116" si="2088">ROUND((550*$N$2),0)</f>
        <v>583</v>
      </c>
      <c r="T1116" t="s">
        <v>32</v>
      </c>
    </row>
    <row r="1117" spans="1:20" x14ac:dyDescent="0.25">
      <c r="A1117" t="s">
        <v>15</v>
      </c>
      <c r="B1117" t="s">
        <v>208</v>
      </c>
      <c r="C1117">
        <v>1</v>
      </c>
      <c r="D1117" t="s">
        <v>161</v>
      </c>
      <c r="E1117" s="1">
        <v>745210699</v>
      </c>
      <c r="H1117" t="s">
        <v>16</v>
      </c>
      <c r="I1117" t="s">
        <v>17</v>
      </c>
      <c r="J1117" t="s">
        <v>18</v>
      </c>
      <c r="K1117" t="s">
        <v>19</v>
      </c>
      <c r="L1117" t="s">
        <v>207</v>
      </c>
      <c r="M1117" t="str">
        <f>CONCATENATE(E1117,"-E-P-W")</f>
        <v>745210699-E-P-W</v>
      </c>
      <c r="N1117" t="str">
        <f>$G$2</f>
        <v>E - 508 x 762</v>
      </c>
      <c r="O1117" t="str">
        <f>$C$3</f>
        <v>Photographic Paper</v>
      </c>
      <c r="P1117" t="str">
        <f>$D$4</f>
        <v>White</v>
      </c>
      <c r="Q1117">
        <f>$G$4</f>
        <v>1660</v>
      </c>
      <c r="R1117">
        <f t="shared" ref="R1117" si="2089">ROUND((1112*$N$2),0)</f>
        <v>1179</v>
      </c>
      <c r="S1117">
        <f t="shared" ref="S1117" si="2090">ROUND((760*$N$2),0)</f>
        <v>806</v>
      </c>
      <c r="T1117" t="s">
        <v>32</v>
      </c>
    </row>
    <row r="1118" spans="1:20" x14ac:dyDescent="0.25">
      <c r="A1118" t="s">
        <v>15</v>
      </c>
      <c r="B1118" t="s">
        <v>208</v>
      </c>
      <c r="C1118">
        <v>1</v>
      </c>
      <c r="D1118" t="s">
        <v>161</v>
      </c>
      <c r="E1118" s="1">
        <v>745210699</v>
      </c>
      <c r="H1118" t="s">
        <v>16</v>
      </c>
      <c r="I1118" t="s">
        <v>17</v>
      </c>
      <c r="J1118" t="s">
        <v>18</v>
      </c>
      <c r="K1118" t="s">
        <v>19</v>
      </c>
      <c r="L1118" t="s">
        <v>207</v>
      </c>
      <c r="M1118" t="str">
        <f>CONCATENATE(E1118,"-E-C-W")</f>
        <v>745210699-E-C-W</v>
      </c>
      <c r="N1118" t="str">
        <f>$G$2</f>
        <v>E - 508 x 762</v>
      </c>
      <c r="O1118" t="str">
        <f>$C$15</f>
        <v>Canvas</v>
      </c>
      <c r="P1118" t="str">
        <f>$D$16</f>
        <v xml:space="preserve">White </v>
      </c>
      <c r="Q1118">
        <f>$G$16</f>
        <v>1964</v>
      </c>
      <c r="R1118" s="2">
        <f t="shared" ref="R1118" si="2091">ROUND((1320*$N$2),0)</f>
        <v>1399</v>
      </c>
      <c r="S1118">
        <f t="shared" ref="S1118" si="2092">ROUND((825*$N$2),0)</f>
        <v>875</v>
      </c>
      <c r="T1118" t="s">
        <v>32</v>
      </c>
    </row>
    <row r="1119" spans="1:20" x14ac:dyDescent="0.25">
      <c r="A1119" t="s">
        <v>15</v>
      </c>
      <c r="B1119" t="s">
        <v>208</v>
      </c>
      <c r="C1119">
        <v>1</v>
      </c>
      <c r="D1119" t="s">
        <v>161</v>
      </c>
      <c r="E1119" s="1">
        <v>745210699</v>
      </c>
      <c r="H1119" t="s">
        <v>16</v>
      </c>
      <c r="I1119" t="s">
        <v>17</v>
      </c>
      <c r="J1119" t="s">
        <v>18</v>
      </c>
      <c r="K1119" t="s">
        <v>19</v>
      </c>
      <c r="L1119" t="s">
        <v>207</v>
      </c>
      <c r="M1119" t="str">
        <f>CONCATENATE(E1119,"-F-P-N")</f>
        <v>745210699-F-P-N</v>
      </c>
      <c r="N1119" t="str">
        <f>$H$2</f>
        <v>F - 762 x 1016</v>
      </c>
      <c r="O1119" t="str">
        <f>$C$3</f>
        <v>Photographic Paper</v>
      </c>
      <c r="P1119" t="str">
        <f>$D$3</f>
        <v>None</v>
      </c>
      <c r="Q1119">
        <f>$H$3</f>
        <v>1410</v>
      </c>
      <c r="R1119">
        <f t="shared" ref="R1119" si="2093">ROUND((944*$N$2),0)</f>
        <v>1001</v>
      </c>
      <c r="S1119">
        <f t="shared" ref="S1119" si="2094">ROUND((590*$N$2),0)</f>
        <v>625</v>
      </c>
      <c r="T1119" t="s">
        <v>32</v>
      </c>
    </row>
    <row r="1120" spans="1:20" x14ac:dyDescent="0.25">
      <c r="A1120" t="s">
        <v>15</v>
      </c>
      <c r="B1120" t="s">
        <v>208</v>
      </c>
      <c r="C1120">
        <v>1</v>
      </c>
      <c r="D1120" t="s">
        <v>161</v>
      </c>
      <c r="E1120" s="1">
        <v>745210699</v>
      </c>
      <c r="H1120" t="s">
        <v>16</v>
      </c>
      <c r="I1120" t="s">
        <v>17</v>
      </c>
      <c r="J1120" t="s">
        <v>18</v>
      </c>
      <c r="K1120" t="s">
        <v>19</v>
      </c>
      <c r="L1120" t="s">
        <v>207</v>
      </c>
      <c r="M1120" t="str">
        <f>CONCATENATE(E1120,"-F-C-N")</f>
        <v>745210699-F-C-N</v>
      </c>
      <c r="N1120" t="str">
        <f>$H$2</f>
        <v>F - 762 x 1016</v>
      </c>
      <c r="O1120" t="str">
        <f>$C$15</f>
        <v>Canvas</v>
      </c>
      <c r="P1120" t="str">
        <f>$D$15</f>
        <v>None</v>
      </c>
      <c r="Q1120">
        <f>$H$15</f>
        <v>1865.6000000000001</v>
      </c>
      <c r="R1120">
        <f t="shared" ref="R1120" si="2095">ROUND((1200*$N$2),0)</f>
        <v>1272</v>
      </c>
      <c r="S1120">
        <f t="shared" ref="S1120" si="2096">ROUND((800*$N$2),0)</f>
        <v>848</v>
      </c>
      <c r="T1120" t="s">
        <v>32</v>
      </c>
    </row>
    <row r="1121" spans="1:20" x14ac:dyDescent="0.25">
      <c r="A1121" t="s">
        <v>15</v>
      </c>
      <c r="B1121" t="s">
        <v>208</v>
      </c>
      <c r="C1121">
        <v>1</v>
      </c>
      <c r="D1121" t="s">
        <v>161</v>
      </c>
      <c r="E1121" s="1">
        <v>745210699</v>
      </c>
      <c r="H1121" t="s">
        <v>16</v>
      </c>
      <c r="I1121" t="s">
        <v>17</v>
      </c>
      <c r="J1121" t="s">
        <v>18</v>
      </c>
      <c r="K1121" t="s">
        <v>19</v>
      </c>
      <c r="L1121" t="s">
        <v>207</v>
      </c>
      <c r="M1121" t="str">
        <f>CONCATENATE(E1121,"-F-P-W")</f>
        <v>745210699-F-P-W</v>
      </c>
      <c r="N1121" t="str">
        <f>$H$2</f>
        <v>F - 762 x 1016</v>
      </c>
      <c r="O1121" t="str">
        <f>$C$3</f>
        <v>Photographic Paper</v>
      </c>
      <c r="P1121" t="str">
        <f>$D$4</f>
        <v>White</v>
      </c>
      <c r="Q1121">
        <f>$H$4</f>
        <v>2387</v>
      </c>
      <c r="R1121">
        <f t="shared" ref="R1121" si="2097">ROUND((1510*$N$2),0)</f>
        <v>1601</v>
      </c>
      <c r="S1121">
        <f t="shared" ref="S1121" si="2098">ROUND((1150*$N$2),0)</f>
        <v>1219</v>
      </c>
      <c r="T1121" t="s">
        <v>32</v>
      </c>
    </row>
    <row r="1122" spans="1:20" x14ac:dyDescent="0.25">
      <c r="A1122" t="s">
        <v>15</v>
      </c>
      <c r="B1122" t="s">
        <v>208</v>
      </c>
      <c r="C1122">
        <v>1</v>
      </c>
      <c r="D1122" t="s">
        <v>161</v>
      </c>
      <c r="E1122" s="1">
        <v>745210699</v>
      </c>
      <c r="H1122" t="s">
        <v>16</v>
      </c>
      <c r="I1122" t="s">
        <v>17</v>
      </c>
      <c r="J1122" t="s">
        <v>18</v>
      </c>
      <c r="K1122" t="s">
        <v>19</v>
      </c>
      <c r="L1122" t="s">
        <v>207</v>
      </c>
      <c r="M1122" t="str">
        <f>CONCATENATE(E1122,"-F-C-W")</f>
        <v>745210699-F-C-W</v>
      </c>
      <c r="N1122" t="str">
        <f>$H$2</f>
        <v>F - 762 x 1016</v>
      </c>
      <c r="O1122" t="str">
        <f>$C$15</f>
        <v>Canvas</v>
      </c>
      <c r="P1122" t="str">
        <f>$D$16</f>
        <v xml:space="preserve">White </v>
      </c>
      <c r="Q1122">
        <f>$H$16</f>
        <v>2565.2000000000003</v>
      </c>
      <c r="R1122">
        <f t="shared" ref="R1122" si="2099">ROUND((1760*$N$2),0)</f>
        <v>1866</v>
      </c>
      <c r="S1122">
        <f t="shared" ref="S1122" si="2100">ROUND((1100*$N$2),0)</f>
        <v>1166</v>
      </c>
      <c r="T1122" t="s">
        <v>32</v>
      </c>
    </row>
    <row r="1123" spans="1:20" x14ac:dyDescent="0.25">
      <c r="A1123" t="s">
        <v>15</v>
      </c>
      <c r="B1123" t="s">
        <v>208</v>
      </c>
      <c r="C1123">
        <v>1</v>
      </c>
      <c r="D1123" t="s">
        <v>161</v>
      </c>
      <c r="E1123" s="1">
        <v>745210699</v>
      </c>
      <c r="H1123" t="s">
        <v>16</v>
      </c>
      <c r="I1123" t="s">
        <v>17</v>
      </c>
      <c r="J1123" t="s">
        <v>18</v>
      </c>
      <c r="K1123" t="s">
        <v>19</v>
      </c>
      <c r="L1123" t="s">
        <v>207</v>
      </c>
      <c r="M1123" t="str">
        <f>CONCATENATE(E1123,"-G-P-N")</f>
        <v>745210699-G-P-N</v>
      </c>
      <c r="N1123" t="str">
        <f>$I$2</f>
        <v>G - 1016 x 1525</v>
      </c>
      <c r="O1123" t="str">
        <f>$C$3</f>
        <v>Photographic Paper</v>
      </c>
      <c r="P1123" t="str">
        <f>$D$3</f>
        <v>None</v>
      </c>
      <c r="Q1123">
        <f>$I$3</f>
        <v>1763</v>
      </c>
      <c r="R1123">
        <f t="shared" ref="R1123" si="2101">ROUND((1180*$N$2),0)</f>
        <v>1251</v>
      </c>
      <c r="S1123">
        <f t="shared" ref="S1123" si="2102">ROUND((735*$N$2),0)</f>
        <v>779</v>
      </c>
      <c r="T1123" t="s">
        <v>32</v>
      </c>
    </row>
    <row r="1124" spans="1:20" x14ac:dyDescent="0.25">
      <c r="A1124" t="s">
        <v>15</v>
      </c>
      <c r="B1124" t="s">
        <v>208</v>
      </c>
      <c r="C1124">
        <v>1</v>
      </c>
      <c r="D1124" t="s">
        <v>161</v>
      </c>
      <c r="E1124" s="1">
        <v>745210699</v>
      </c>
      <c r="H1124" t="s">
        <v>16</v>
      </c>
      <c r="I1124" t="s">
        <v>17</v>
      </c>
      <c r="J1124" t="s">
        <v>18</v>
      </c>
      <c r="K1124" t="s">
        <v>19</v>
      </c>
      <c r="L1124" t="s">
        <v>207</v>
      </c>
      <c r="M1124" t="str">
        <f>CONCATENATE(E1124,"-G-C-N")</f>
        <v>745210699-G-C-N</v>
      </c>
      <c r="N1124" t="str">
        <f>$I$2</f>
        <v>G - 1016 x 1525</v>
      </c>
      <c r="O1124" t="str">
        <f>$C$15</f>
        <v>Canvas</v>
      </c>
      <c r="P1124" t="str">
        <f>$D$15</f>
        <v>None</v>
      </c>
      <c r="Q1124">
        <f>$I$15</f>
        <v>1982.2</v>
      </c>
      <c r="R1124">
        <f t="shared" ref="R1124" si="2103">ROUND((1275*$N$2),0)</f>
        <v>1352</v>
      </c>
      <c r="S1124">
        <f t="shared" ref="S1124" si="2104">ROUND((850*$N$2),0)</f>
        <v>901</v>
      </c>
      <c r="T1124" t="s">
        <v>32</v>
      </c>
    </row>
    <row r="1125" spans="1:20" x14ac:dyDescent="0.25">
      <c r="A1125" t="s">
        <v>15</v>
      </c>
      <c r="B1125" t="s">
        <v>208</v>
      </c>
      <c r="C1125">
        <v>1</v>
      </c>
      <c r="D1125" t="s">
        <v>161</v>
      </c>
      <c r="E1125" s="1">
        <v>745210699</v>
      </c>
      <c r="H1125" t="s">
        <v>16</v>
      </c>
      <c r="I1125" t="s">
        <v>17</v>
      </c>
      <c r="J1125" t="s">
        <v>18</v>
      </c>
      <c r="K1125" t="s">
        <v>19</v>
      </c>
      <c r="L1125" t="s">
        <v>207</v>
      </c>
      <c r="M1125" t="str">
        <f>CONCATENATE(E1125,"-G-P-W")</f>
        <v>745210699-G-P-W</v>
      </c>
      <c r="N1125" t="str">
        <f>$I$2</f>
        <v>G - 1016 x 1525</v>
      </c>
      <c r="O1125" t="str">
        <f>$C$3</f>
        <v>Photographic Paper</v>
      </c>
      <c r="P1125" t="str">
        <f>$D$4</f>
        <v>White</v>
      </c>
      <c r="Q1125">
        <f>$I$4</f>
        <v>3200</v>
      </c>
      <c r="R1125">
        <f t="shared" ref="R1125:R1126" si="2105">ROUND((2000*$N$2),0)</f>
        <v>2120</v>
      </c>
      <c r="S1125">
        <f t="shared" ref="S1125" si="2106">ROUND((1535*$N$2),0)</f>
        <v>1627</v>
      </c>
      <c r="T1125" t="s">
        <v>32</v>
      </c>
    </row>
    <row r="1126" spans="1:20" x14ac:dyDescent="0.25">
      <c r="A1126" t="s">
        <v>15</v>
      </c>
      <c r="B1126" t="s">
        <v>208</v>
      </c>
      <c r="C1126">
        <v>1</v>
      </c>
      <c r="D1126" t="s">
        <v>161</v>
      </c>
      <c r="E1126" s="1">
        <v>745210699</v>
      </c>
      <c r="H1126" t="s">
        <v>16</v>
      </c>
      <c r="I1126" t="s">
        <v>17</v>
      </c>
      <c r="J1126" t="s">
        <v>18</v>
      </c>
      <c r="K1126" t="s">
        <v>19</v>
      </c>
      <c r="L1126" t="s">
        <v>207</v>
      </c>
      <c r="M1126" t="str">
        <f>CONCATENATE(E1126,"-G-C-W")</f>
        <v>745210699-G-C-W</v>
      </c>
      <c r="N1126" t="str">
        <f>$I$2</f>
        <v>G - 1016 x 1525</v>
      </c>
      <c r="O1126" t="str">
        <f>$C$15</f>
        <v>Canvas</v>
      </c>
      <c r="P1126" t="str">
        <f>$D$16</f>
        <v xml:space="preserve">White </v>
      </c>
      <c r="Q1126">
        <f>$I$16</f>
        <v>2915</v>
      </c>
      <c r="R1126">
        <f t="shared" si="2105"/>
        <v>2120</v>
      </c>
      <c r="S1126">
        <f t="shared" ref="S1126" si="2107">ROUND((1250*$N$2),0)</f>
        <v>1325</v>
      </c>
      <c r="T1126" t="s">
        <v>32</v>
      </c>
    </row>
    <row r="1127" spans="1:20" x14ac:dyDescent="0.25">
      <c r="A1127" t="s">
        <v>15</v>
      </c>
      <c r="B1127" t="s">
        <v>208</v>
      </c>
      <c r="C1127">
        <v>1</v>
      </c>
      <c r="D1127" t="s">
        <v>32</v>
      </c>
      <c r="E1127" s="1" t="s">
        <v>162</v>
      </c>
      <c r="H1127" t="s">
        <v>16</v>
      </c>
      <c r="I1127" t="s">
        <v>17</v>
      </c>
      <c r="J1127" t="s">
        <v>18</v>
      </c>
      <c r="K1127" t="s">
        <v>19</v>
      </c>
      <c r="L1127" t="s">
        <v>207</v>
      </c>
      <c r="M1127" t="str">
        <f>CONCATENATE(E1127,"-C-P-N")</f>
        <v>2926933_8-C-P-N</v>
      </c>
      <c r="N1127" t="str">
        <f>$E$2</f>
        <v>C - 406 x 508</v>
      </c>
      <c r="O1127" t="str">
        <f>$C$3</f>
        <v>Photographic Paper</v>
      </c>
      <c r="P1127" t="str">
        <f>$D$3</f>
        <v>None</v>
      </c>
      <c r="Q1127">
        <f>$E$3</f>
        <v>553</v>
      </c>
      <c r="R1127">
        <f t="shared" ref="R1127" si="2108">ROUND((360*$N$2),0)</f>
        <v>382</v>
      </c>
      <c r="S1127">
        <f t="shared" ref="S1127" si="2109">ROUND((230*$N$2),0)</f>
        <v>244</v>
      </c>
      <c r="T1127" t="s">
        <v>32</v>
      </c>
    </row>
    <row r="1128" spans="1:20" x14ac:dyDescent="0.25">
      <c r="A1128" t="s">
        <v>15</v>
      </c>
      <c r="B1128" t="s">
        <v>208</v>
      </c>
      <c r="C1128">
        <v>1</v>
      </c>
      <c r="D1128" t="s">
        <v>32</v>
      </c>
      <c r="E1128" s="1" t="s">
        <v>162</v>
      </c>
      <c r="H1128" t="s">
        <v>16</v>
      </c>
      <c r="I1128" t="s">
        <v>17</v>
      </c>
      <c r="J1128" t="s">
        <v>18</v>
      </c>
      <c r="K1128" t="s">
        <v>19</v>
      </c>
      <c r="L1128" t="s">
        <v>207</v>
      </c>
      <c r="M1128" t="str">
        <f>CONCATENATE(E1128,"-C-P-W")</f>
        <v>2926933_8-C-P-W</v>
      </c>
      <c r="N1128" t="str">
        <f>$E$2</f>
        <v>C - 406 x 508</v>
      </c>
      <c r="O1128" t="str">
        <f>$C$3</f>
        <v>Photographic Paper</v>
      </c>
      <c r="P1128" t="str">
        <f>$D$4</f>
        <v>White</v>
      </c>
      <c r="Q1128">
        <f>$E$4</f>
        <v>1052</v>
      </c>
      <c r="R1128">
        <f t="shared" ref="R1128" si="2110">ROUND((704*$N$2),0)</f>
        <v>746</v>
      </c>
      <c r="S1128">
        <f t="shared" ref="S1128" si="2111">ROUND((440*$N$2),0)</f>
        <v>466</v>
      </c>
      <c r="T1128" t="s">
        <v>32</v>
      </c>
    </row>
    <row r="1129" spans="1:20" x14ac:dyDescent="0.25">
      <c r="A1129" t="s">
        <v>15</v>
      </c>
      <c r="B1129" t="s">
        <v>208</v>
      </c>
      <c r="C1129">
        <v>1</v>
      </c>
      <c r="D1129" t="s">
        <v>32</v>
      </c>
      <c r="E1129" s="1" t="s">
        <v>162</v>
      </c>
      <c r="H1129" t="s">
        <v>16</v>
      </c>
      <c r="I1129" t="s">
        <v>17</v>
      </c>
      <c r="J1129" t="s">
        <v>18</v>
      </c>
      <c r="K1129" t="s">
        <v>19</v>
      </c>
      <c r="L1129" t="s">
        <v>207</v>
      </c>
      <c r="M1129" t="str">
        <f>CONCATENATE(E1129,"-D-P-N")</f>
        <v>2926933_8-D-P-N</v>
      </c>
      <c r="N1129" t="str">
        <f>$F$2</f>
        <v>D - 508 x 610</v>
      </c>
      <c r="O1129" t="str">
        <f>$C$3</f>
        <v>Photographic Paper</v>
      </c>
      <c r="P1129" t="str">
        <f>$D$3</f>
        <v>None</v>
      </c>
      <c r="Q1129">
        <f>$F$3</f>
        <v>646</v>
      </c>
      <c r="R1129">
        <f t="shared" ref="R1129" si="2112">ROUND((432*$N$2),0)</f>
        <v>458</v>
      </c>
      <c r="S1129">
        <f t="shared" ref="S1129" si="2113">ROUND((270*$N$2),0)</f>
        <v>286</v>
      </c>
      <c r="T1129" t="s">
        <v>32</v>
      </c>
    </row>
    <row r="1130" spans="1:20" x14ac:dyDescent="0.25">
      <c r="A1130" t="s">
        <v>15</v>
      </c>
      <c r="B1130" t="s">
        <v>208</v>
      </c>
      <c r="C1130">
        <v>1</v>
      </c>
      <c r="D1130" t="s">
        <v>32</v>
      </c>
      <c r="E1130" s="1" t="s">
        <v>162</v>
      </c>
      <c r="H1130" t="s">
        <v>16</v>
      </c>
      <c r="I1130" t="s">
        <v>17</v>
      </c>
      <c r="J1130" t="s">
        <v>18</v>
      </c>
      <c r="K1130" t="s">
        <v>19</v>
      </c>
      <c r="L1130" t="s">
        <v>207</v>
      </c>
      <c r="M1130" t="str">
        <f>CONCATENATE(E1130,"-D-P-W")</f>
        <v>2926933_8-D-P-W</v>
      </c>
      <c r="N1130" t="str">
        <f>$F$2</f>
        <v>D - 508 x 610</v>
      </c>
      <c r="O1130" t="str">
        <f>$C$3</f>
        <v>Photographic Paper</v>
      </c>
      <c r="P1130" t="str">
        <f>$D$4</f>
        <v>White</v>
      </c>
      <c r="Q1130">
        <f>$F$4</f>
        <v>1313</v>
      </c>
      <c r="R1130">
        <f t="shared" ref="R1130" si="2114">ROUND((880*$N$2),0)</f>
        <v>933</v>
      </c>
      <c r="S1130">
        <f t="shared" ref="S1130" si="2115">ROUND((560*$N$2),0)</f>
        <v>594</v>
      </c>
      <c r="T1130" t="s">
        <v>32</v>
      </c>
    </row>
    <row r="1131" spans="1:20" x14ac:dyDescent="0.25">
      <c r="A1131" t="s">
        <v>15</v>
      </c>
      <c r="B1131" t="s">
        <v>208</v>
      </c>
      <c r="C1131">
        <v>1</v>
      </c>
      <c r="D1131" t="s">
        <v>32</v>
      </c>
      <c r="E1131" s="1" t="s">
        <v>162</v>
      </c>
      <c r="H1131" t="s">
        <v>16</v>
      </c>
      <c r="I1131" t="s">
        <v>17</v>
      </c>
      <c r="J1131" t="s">
        <v>18</v>
      </c>
      <c r="K1131" t="s">
        <v>19</v>
      </c>
      <c r="L1131" t="s">
        <v>207</v>
      </c>
      <c r="M1131" t="str">
        <f>CONCATENATE(E1131,"-E-P-N")</f>
        <v>2926933_8-E-P-N</v>
      </c>
      <c r="N1131" t="str">
        <f>$G$2</f>
        <v>E - 508 x 762</v>
      </c>
      <c r="O1131" t="str">
        <f>$C$3</f>
        <v>Photographic Paper</v>
      </c>
      <c r="P1131" t="str">
        <f>$D$3</f>
        <v>None</v>
      </c>
      <c r="Q1131">
        <f>$G$3</f>
        <v>825</v>
      </c>
      <c r="R1131">
        <f t="shared" ref="R1131" si="2116">ROUND((552*$N$2),0)</f>
        <v>585</v>
      </c>
      <c r="S1131">
        <f t="shared" ref="S1131" si="2117">ROUND((345*$N$2),0)</f>
        <v>366</v>
      </c>
      <c r="T1131" t="s">
        <v>32</v>
      </c>
    </row>
    <row r="1132" spans="1:20" x14ac:dyDescent="0.25">
      <c r="A1132" t="s">
        <v>15</v>
      </c>
      <c r="B1132" t="s">
        <v>208</v>
      </c>
      <c r="C1132">
        <v>1</v>
      </c>
      <c r="D1132" t="s">
        <v>32</v>
      </c>
      <c r="E1132" s="1" t="s">
        <v>162</v>
      </c>
      <c r="H1132" t="s">
        <v>16</v>
      </c>
      <c r="I1132" t="s">
        <v>17</v>
      </c>
      <c r="J1132" t="s">
        <v>18</v>
      </c>
      <c r="K1132" t="s">
        <v>19</v>
      </c>
      <c r="L1132" t="s">
        <v>207</v>
      </c>
      <c r="M1132" t="str">
        <f>CONCATENATE(E1132,"-E-C-N")</f>
        <v>2926933_8-E-C-N</v>
      </c>
      <c r="N1132" t="str">
        <f>$G$2</f>
        <v>E - 508 x 762</v>
      </c>
      <c r="O1132" t="str">
        <f>$C$15</f>
        <v>Canvas</v>
      </c>
      <c r="P1132" t="str">
        <f>$D$15</f>
        <v>None</v>
      </c>
      <c r="Q1132">
        <f>$G$15</f>
        <v>1324</v>
      </c>
      <c r="R1132">
        <f t="shared" ref="R1132" si="2118">ROUND((832*$N$2),0)</f>
        <v>882</v>
      </c>
      <c r="S1132">
        <f t="shared" ref="S1132" si="2119">ROUND((550*$N$2),0)</f>
        <v>583</v>
      </c>
      <c r="T1132" t="s">
        <v>32</v>
      </c>
    </row>
    <row r="1133" spans="1:20" x14ac:dyDescent="0.25">
      <c r="A1133" t="s">
        <v>15</v>
      </c>
      <c r="B1133" t="s">
        <v>208</v>
      </c>
      <c r="C1133">
        <v>1</v>
      </c>
      <c r="D1133" t="s">
        <v>32</v>
      </c>
      <c r="E1133" s="1" t="s">
        <v>162</v>
      </c>
      <c r="H1133" t="s">
        <v>16</v>
      </c>
      <c r="I1133" t="s">
        <v>17</v>
      </c>
      <c r="J1133" t="s">
        <v>18</v>
      </c>
      <c r="K1133" t="s">
        <v>19</v>
      </c>
      <c r="L1133" t="s">
        <v>207</v>
      </c>
      <c r="M1133" t="str">
        <f>CONCATENATE(E1133,"-E-P-W")</f>
        <v>2926933_8-E-P-W</v>
      </c>
      <c r="N1133" t="str">
        <f>$G$2</f>
        <v>E - 508 x 762</v>
      </c>
      <c r="O1133" t="str">
        <f>$C$3</f>
        <v>Photographic Paper</v>
      </c>
      <c r="P1133" t="str">
        <f>$D$4</f>
        <v>White</v>
      </c>
      <c r="Q1133">
        <f>$G$4</f>
        <v>1660</v>
      </c>
      <c r="R1133">
        <f t="shared" ref="R1133" si="2120">ROUND((1112*$N$2),0)</f>
        <v>1179</v>
      </c>
      <c r="S1133">
        <f t="shared" ref="S1133" si="2121">ROUND((760*$N$2),0)</f>
        <v>806</v>
      </c>
      <c r="T1133" t="s">
        <v>32</v>
      </c>
    </row>
    <row r="1134" spans="1:20" x14ac:dyDescent="0.25">
      <c r="A1134" t="s">
        <v>15</v>
      </c>
      <c r="B1134" t="s">
        <v>208</v>
      </c>
      <c r="C1134">
        <v>1</v>
      </c>
      <c r="D1134" t="s">
        <v>32</v>
      </c>
      <c r="E1134" s="1" t="s">
        <v>162</v>
      </c>
      <c r="H1134" t="s">
        <v>16</v>
      </c>
      <c r="I1134" t="s">
        <v>17</v>
      </c>
      <c r="J1134" t="s">
        <v>18</v>
      </c>
      <c r="K1134" t="s">
        <v>19</v>
      </c>
      <c r="L1134" t="s">
        <v>207</v>
      </c>
      <c r="M1134" t="str">
        <f>CONCATENATE(E1134,"-E-C-W")</f>
        <v>2926933_8-E-C-W</v>
      </c>
      <c r="N1134" t="str">
        <f>$G$2</f>
        <v>E - 508 x 762</v>
      </c>
      <c r="O1134" t="str">
        <f>$C$15</f>
        <v>Canvas</v>
      </c>
      <c r="P1134" t="str">
        <f>$D$16</f>
        <v xml:space="preserve">White </v>
      </c>
      <c r="Q1134">
        <f>$G$16</f>
        <v>1964</v>
      </c>
      <c r="R1134" s="2">
        <f t="shared" ref="R1134" si="2122">ROUND((1320*$N$2),0)</f>
        <v>1399</v>
      </c>
      <c r="S1134">
        <f t="shared" ref="S1134" si="2123">ROUND((825*$N$2),0)</f>
        <v>875</v>
      </c>
      <c r="T1134" t="s">
        <v>32</v>
      </c>
    </row>
    <row r="1135" spans="1:20" x14ac:dyDescent="0.25">
      <c r="A1135" t="s">
        <v>15</v>
      </c>
      <c r="B1135" t="s">
        <v>208</v>
      </c>
      <c r="C1135">
        <v>1</v>
      </c>
      <c r="D1135" t="s">
        <v>32</v>
      </c>
      <c r="E1135" s="1" t="s">
        <v>162</v>
      </c>
      <c r="H1135" t="s">
        <v>16</v>
      </c>
      <c r="I1135" t="s">
        <v>17</v>
      </c>
      <c r="J1135" t="s">
        <v>18</v>
      </c>
      <c r="K1135" t="s">
        <v>19</v>
      </c>
      <c r="L1135" t="s">
        <v>207</v>
      </c>
      <c r="M1135" t="str">
        <f>CONCATENATE(E1135,"-F-P-N")</f>
        <v>2926933_8-F-P-N</v>
      </c>
      <c r="N1135" t="str">
        <f>$H$2</f>
        <v>F - 762 x 1016</v>
      </c>
      <c r="O1135" t="str">
        <f>$C$3</f>
        <v>Photographic Paper</v>
      </c>
      <c r="P1135" t="str">
        <f>$D$3</f>
        <v>None</v>
      </c>
      <c r="Q1135">
        <f>$H$3</f>
        <v>1410</v>
      </c>
      <c r="R1135">
        <f t="shared" ref="R1135" si="2124">ROUND((944*$N$2),0)</f>
        <v>1001</v>
      </c>
      <c r="S1135">
        <f t="shared" ref="S1135" si="2125">ROUND((590*$N$2),0)</f>
        <v>625</v>
      </c>
      <c r="T1135" t="s">
        <v>32</v>
      </c>
    </row>
    <row r="1136" spans="1:20" x14ac:dyDescent="0.25">
      <c r="A1136" t="s">
        <v>15</v>
      </c>
      <c r="B1136" t="s">
        <v>208</v>
      </c>
      <c r="C1136">
        <v>1</v>
      </c>
      <c r="D1136" t="s">
        <v>32</v>
      </c>
      <c r="E1136" s="1" t="s">
        <v>162</v>
      </c>
      <c r="H1136" t="s">
        <v>16</v>
      </c>
      <c r="I1136" t="s">
        <v>17</v>
      </c>
      <c r="J1136" t="s">
        <v>18</v>
      </c>
      <c r="K1136" t="s">
        <v>19</v>
      </c>
      <c r="L1136" t="s">
        <v>207</v>
      </c>
      <c r="M1136" t="str">
        <f>CONCATENATE(E1136,"-F-C-N")</f>
        <v>2926933_8-F-C-N</v>
      </c>
      <c r="N1136" t="str">
        <f>$H$2</f>
        <v>F - 762 x 1016</v>
      </c>
      <c r="O1136" t="str">
        <f>$C$15</f>
        <v>Canvas</v>
      </c>
      <c r="P1136" t="str">
        <f>$D$15</f>
        <v>None</v>
      </c>
      <c r="Q1136">
        <f>$H$15</f>
        <v>1865.6000000000001</v>
      </c>
      <c r="R1136">
        <f t="shared" ref="R1136" si="2126">ROUND((1200*$N$2),0)</f>
        <v>1272</v>
      </c>
      <c r="S1136">
        <f t="shared" ref="S1136" si="2127">ROUND((800*$N$2),0)</f>
        <v>848</v>
      </c>
      <c r="T1136" t="s">
        <v>32</v>
      </c>
    </row>
    <row r="1137" spans="1:20" x14ac:dyDescent="0.25">
      <c r="A1137" t="s">
        <v>15</v>
      </c>
      <c r="B1137" t="s">
        <v>208</v>
      </c>
      <c r="C1137">
        <v>1</v>
      </c>
      <c r="D1137" t="s">
        <v>32</v>
      </c>
      <c r="E1137" s="1" t="s">
        <v>162</v>
      </c>
      <c r="H1137" t="s">
        <v>16</v>
      </c>
      <c r="I1137" t="s">
        <v>17</v>
      </c>
      <c r="J1137" t="s">
        <v>18</v>
      </c>
      <c r="K1137" t="s">
        <v>19</v>
      </c>
      <c r="L1137" t="s">
        <v>207</v>
      </c>
      <c r="M1137" t="str">
        <f>CONCATENATE(E1137,"-F-P-W")</f>
        <v>2926933_8-F-P-W</v>
      </c>
      <c r="N1137" t="str">
        <f>$H$2</f>
        <v>F - 762 x 1016</v>
      </c>
      <c r="O1137" t="str">
        <f>$C$3</f>
        <v>Photographic Paper</v>
      </c>
      <c r="P1137" t="str">
        <f>$D$4</f>
        <v>White</v>
      </c>
      <c r="Q1137">
        <f>$H$4</f>
        <v>2387</v>
      </c>
      <c r="R1137">
        <f t="shared" ref="R1137" si="2128">ROUND((1510*$N$2),0)</f>
        <v>1601</v>
      </c>
      <c r="S1137">
        <f t="shared" ref="S1137" si="2129">ROUND((1150*$N$2),0)</f>
        <v>1219</v>
      </c>
      <c r="T1137" t="s">
        <v>32</v>
      </c>
    </row>
    <row r="1138" spans="1:20" x14ac:dyDescent="0.25">
      <c r="A1138" t="s">
        <v>15</v>
      </c>
      <c r="B1138" t="s">
        <v>208</v>
      </c>
      <c r="C1138">
        <v>1</v>
      </c>
      <c r="D1138" t="s">
        <v>32</v>
      </c>
      <c r="E1138" s="1" t="s">
        <v>162</v>
      </c>
      <c r="H1138" t="s">
        <v>16</v>
      </c>
      <c r="I1138" t="s">
        <v>17</v>
      </c>
      <c r="J1138" t="s">
        <v>18</v>
      </c>
      <c r="K1138" t="s">
        <v>19</v>
      </c>
      <c r="L1138" t="s">
        <v>207</v>
      </c>
      <c r="M1138" t="str">
        <f>CONCATENATE(E1138,"-F-C-W")</f>
        <v>2926933_8-F-C-W</v>
      </c>
      <c r="N1138" t="str">
        <f>$H$2</f>
        <v>F - 762 x 1016</v>
      </c>
      <c r="O1138" t="str">
        <f>$C$15</f>
        <v>Canvas</v>
      </c>
      <c r="P1138" t="str">
        <f>$D$16</f>
        <v xml:space="preserve">White </v>
      </c>
      <c r="Q1138">
        <f>$H$16</f>
        <v>2565.2000000000003</v>
      </c>
      <c r="R1138">
        <f t="shared" ref="R1138" si="2130">ROUND((1760*$N$2),0)</f>
        <v>1866</v>
      </c>
      <c r="S1138">
        <f t="shared" ref="S1138" si="2131">ROUND((1100*$N$2),0)</f>
        <v>1166</v>
      </c>
      <c r="T1138" t="s">
        <v>32</v>
      </c>
    </row>
    <row r="1139" spans="1:20" x14ac:dyDescent="0.25">
      <c r="A1139" t="s">
        <v>15</v>
      </c>
      <c r="B1139" t="s">
        <v>208</v>
      </c>
      <c r="C1139">
        <v>1</v>
      </c>
      <c r="D1139" t="s">
        <v>32</v>
      </c>
      <c r="E1139" s="1" t="s">
        <v>162</v>
      </c>
      <c r="H1139" t="s">
        <v>16</v>
      </c>
      <c r="I1139" t="s">
        <v>17</v>
      </c>
      <c r="J1139" t="s">
        <v>18</v>
      </c>
      <c r="K1139" t="s">
        <v>19</v>
      </c>
      <c r="L1139" t="s">
        <v>207</v>
      </c>
      <c r="M1139" t="str">
        <f>CONCATENATE(E1139,"-G-P-N")</f>
        <v>2926933_8-G-P-N</v>
      </c>
      <c r="N1139" t="str">
        <f>$I$2</f>
        <v>G - 1016 x 1525</v>
      </c>
      <c r="O1139" t="str">
        <f>$C$3</f>
        <v>Photographic Paper</v>
      </c>
      <c r="P1139" t="str">
        <f>$D$3</f>
        <v>None</v>
      </c>
      <c r="Q1139">
        <f>$I$3</f>
        <v>1763</v>
      </c>
      <c r="R1139">
        <f t="shared" ref="R1139" si="2132">ROUND((1180*$N$2),0)</f>
        <v>1251</v>
      </c>
      <c r="S1139">
        <f t="shared" ref="S1139" si="2133">ROUND((735*$N$2),0)</f>
        <v>779</v>
      </c>
      <c r="T1139" t="s">
        <v>32</v>
      </c>
    </row>
    <row r="1140" spans="1:20" x14ac:dyDescent="0.25">
      <c r="A1140" t="s">
        <v>15</v>
      </c>
      <c r="B1140" t="s">
        <v>208</v>
      </c>
      <c r="C1140">
        <v>1</v>
      </c>
      <c r="D1140" t="s">
        <v>32</v>
      </c>
      <c r="E1140" s="1" t="s">
        <v>162</v>
      </c>
      <c r="H1140" t="s">
        <v>16</v>
      </c>
      <c r="I1140" t="s">
        <v>17</v>
      </c>
      <c r="J1140" t="s">
        <v>18</v>
      </c>
      <c r="K1140" t="s">
        <v>19</v>
      </c>
      <c r="L1140" t="s">
        <v>207</v>
      </c>
      <c r="M1140" t="str">
        <f>CONCATENATE(E1140,"-G-C-N")</f>
        <v>2926933_8-G-C-N</v>
      </c>
      <c r="N1140" t="str">
        <f>$I$2</f>
        <v>G - 1016 x 1525</v>
      </c>
      <c r="O1140" t="str">
        <f>$C$15</f>
        <v>Canvas</v>
      </c>
      <c r="P1140" t="str">
        <f>$D$15</f>
        <v>None</v>
      </c>
      <c r="Q1140">
        <f>$I$15</f>
        <v>1982.2</v>
      </c>
      <c r="R1140">
        <f t="shared" ref="R1140" si="2134">ROUND((1275*$N$2),0)</f>
        <v>1352</v>
      </c>
      <c r="S1140">
        <f t="shared" ref="S1140" si="2135">ROUND((850*$N$2),0)</f>
        <v>901</v>
      </c>
      <c r="T1140" t="s">
        <v>32</v>
      </c>
    </row>
    <row r="1141" spans="1:20" x14ac:dyDescent="0.25">
      <c r="A1141" t="s">
        <v>15</v>
      </c>
      <c r="B1141" t="s">
        <v>208</v>
      </c>
      <c r="C1141">
        <v>1</v>
      </c>
      <c r="D1141" t="s">
        <v>32</v>
      </c>
      <c r="E1141" s="1" t="s">
        <v>162</v>
      </c>
      <c r="H1141" t="s">
        <v>16</v>
      </c>
      <c r="I1141" t="s">
        <v>17</v>
      </c>
      <c r="J1141" t="s">
        <v>18</v>
      </c>
      <c r="K1141" t="s">
        <v>19</v>
      </c>
      <c r="L1141" t="s">
        <v>207</v>
      </c>
      <c r="M1141" t="str">
        <f>CONCATENATE(E1141,"-G-P-W")</f>
        <v>2926933_8-G-P-W</v>
      </c>
      <c r="N1141" t="str">
        <f>$I$2</f>
        <v>G - 1016 x 1525</v>
      </c>
      <c r="O1141" t="str">
        <f>$C$3</f>
        <v>Photographic Paper</v>
      </c>
      <c r="P1141" t="str">
        <f>$D$4</f>
        <v>White</v>
      </c>
      <c r="Q1141">
        <f>$I$4</f>
        <v>3200</v>
      </c>
      <c r="R1141">
        <f t="shared" ref="R1141:R1142" si="2136">ROUND((2000*$N$2),0)</f>
        <v>2120</v>
      </c>
      <c r="S1141">
        <f t="shared" ref="S1141" si="2137">ROUND((1535*$N$2),0)</f>
        <v>1627</v>
      </c>
      <c r="T1141" t="s">
        <v>32</v>
      </c>
    </row>
    <row r="1142" spans="1:20" x14ac:dyDescent="0.25">
      <c r="A1142" t="s">
        <v>15</v>
      </c>
      <c r="B1142" t="s">
        <v>208</v>
      </c>
      <c r="C1142">
        <v>1</v>
      </c>
      <c r="D1142" t="s">
        <v>32</v>
      </c>
      <c r="E1142" s="1" t="s">
        <v>162</v>
      </c>
      <c r="H1142" t="s">
        <v>16</v>
      </c>
      <c r="I1142" t="s">
        <v>17</v>
      </c>
      <c r="J1142" t="s">
        <v>18</v>
      </c>
      <c r="K1142" t="s">
        <v>19</v>
      </c>
      <c r="L1142" t="s">
        <v>207</v>
      </c>
      <c r="M1142" t="str">
        <f>CONCATENATE(E1142,"-G-C-W")</f>
        <v>2926933_8-G-C-W</v>
      </c>
      <c r="N1142" t="str">
        <f>$I$2</f>
        <v>G - 1016 x 1525</v>
      </c>
      <c r="O1142" t="str">
        <f>$C$15</f>
        <v>Canvas</v>
      </c>
      <c r="P1142" t="str">
        <f>$D$16</f>
        <v xml:space="preserve">White </v>
      </c>
      <c r="Q1142">
        <f>$I$16</f>
        <v>2915</v>
      </c>
      <c r="R1142">
        <f t="shared" si="2136"/>
        <v>2120</v>
      </c>
      <c r="S1142">
        <f t="shared" ref="S1142" si="2138">ROUND((1250*$N$2),0)</f>
        <v>1325</v>
      </c>
      <c r="T1142" t="s">
        <v>32</v>
      </c>
    </row>
    <row r="1143" spans="1:20" x14ac:dyDescent="0.25">
      <c r="A1143" t="s">
        <v>15</v>
      </c>
      <c r="B1143" t="s">
        <v>208</v>
      </c>
      <c r="C1143">
        <v>1</v>
      </c>
      <c r="D1143" t="s">
        <v>163</v>
      </c>
      <c r="E1143" s="1" t="s">
        <v>164</v>
      </c>
      <c r="H1143" t="s">
        <v>16</v>
      </c>
      <c r="I1143" t="s">
        <v>17</v>
      </c>
      <c r="J1143" t="s">
        <v>18</v>
      </c>
      <c r="K1143" t="s">
        <v>19</v>
      </c>
      <c r="L1143" t="s">
        <v>207</v>
      </c>
      <c r="M1143" t="str">
        <f>CONCATENATE(E1143,"-C-P-N")</f>
        <v>51246669_8-C-P-N</v>
      </c>
      <c r="N1143" t="str">
        <f>$E$2</f>
        <v>C - 406 x 508</v>
      </c>
      <c r="O1143" t="str">
        <f>$C$3</f>
        <v>Photographic Paper</v>
      </c>
      <c r="P1143" t="str">
        <f>$D$3</f>
        <v>None</v>
      </c>
      <c r="Q1143">
        <f>$E$3</f>
        <v>553</v>
      </c>
      <c r="R1143">
        <f t="shared" ref="R1143" si="2139">ROUND((360*$N$2),0)</f>
        <v>382</v>
      </c>
      <c r="S1143">
        <f t="shared" ref="S1143" si="2140">ROUND((230*$N$2),0)</f>
        <v>244</v>
      </c>
      <c r="T1143" t="s">
        <v>32</v>
      </c>
    </row>
    <row r="1144" spans="1:20" x14ac:dyDescent="0.25">
      <c r="A1144" t="s">
        <v>15</v>
      </c>
      <c r="B1144" t="s">
        <v>208</v>
      </c>
      <c r="C1144">
        <v>1</v>
      </c>
      <c r="D1144" t="s">
        <v>163</v>
      </c>
      <c r="E1144" s="1" t="s">
        <v>164</v>
      </c>
      <c r="H1144" t="s">
        <v>16</v>
      </c>
      <c r="I1144" t="s">
        <v>17</v>
      </c>
      <c r="J1144" t="s">
        <v>18</v>
      </c>
      <c r="K1144" t="s">
        <v>19</v>
      </c>
      <c r="L1144" t="s">
        <v>207</v>
      </c>
      <c r="M1144" t="str">
        <f>CONCATENATE(E1144,"-C-P-W")</f>
        <v>51246669_8-C-P-W</v>
      </c>
      <c r="N1144" t="str">
        <f>$E$2</f>
        <v>C - 406 x 508</v>
      </c>
      <c r="O1144" t="str">
        <f>$C$3</f>
        <v>Photographic Paper</v>
      </c>
      <c r="P1144" t="str">
        <f>$D$4</f>
        <v>White</v>
      </c>
      <c r="Q1144">
        <f>$E$4</f>
        <v>1052</v>
      </c>
      <c r="R1144">
        <f t="shared" ref="R1144" si="2141">ROUND((704*$N$2),0)</f>
        <v>746</v>
      </c>
      <c r="S1144">
        <f t="shared" ref="S1144" si="2142">ROUND((440*$N$2),0)</f>
        <v>466</v>
      </c>
      <c r="T1144" t="s">
        <v>32</v>
      </c>
    </row>
    <row r="1145" spans="1:20" x14ac:dyDescent="0.25">
      <c r="A1145" t="s">
        <v>15</v>
      </c>
      <c r="B1145" t="s">
        <v>208</v>
      </c>
      <c r="C1145">
        <v>1</v>
      </c>
      <c r="D1145" t="s">
        <v>163</v>
      </c>
      <c r="E1145" s="1" t="s">
        <v>164</v>
      </c>
      <c r="H1145" t="s">
        <v>16</v>
      </c>
      <c r="I1145" t="s">
        <v>17</v>
      </c>
      <c r="J1145" t="s">
        <v>18</v>
      </c>
      <c r="K1145" t="s">
        <v>19</v>
      </c>
      <c r="L1145" t="s">
        <v>207</v>
      </c>
      <c r="M1145" t="str">
        <f>CONCATENATE(E1145,"-D-P-N")</f>
        <v>51246669_8-D-P-N</v>
      </c>
      <c r="N1145" t="str">
        <f>$F$2</f>
        <v>D - 508 x 610</v>
      </c>
      <c r="O1145" t="str">
        <f>$C$3</f>
        <v>Photographic Paper</v>
      </c>
      <c r="P1145" t="str">
        <f>$D$3</f>
        <v>None</v>
      </c>
      <c r="Q1145">
        <f>$F$3</f>
        <v>646</v>
      </c>
      <c r="R1145">
        <f t="shared" ref="R1145" si="2143">ROUND((432*$N$2),0)</f>
        <v>458</v>
      </c>
      <c r="S1145">
        <f t="shared" ref="S1145" si="2144">ROUND((270*$N$2),0)</f>
        <v>286</v>
      </c>
      <c r="T1145" t="s">
        <v>32</v>
      </c>
    </row>
    <row r="1146" spans="1:20" x14ac:dyDescent="0.25">
      <c r="A1146" t="s">
        <v>15</v>
      </c>
      <c r="B1146" t="s">
        <v>208</v>
      </c>
      <c r="C1146">
        <v>1</v>
      </c>
      <c r="D1146" t="s">
        <v>163</v>
      </c>
      <c r="E1146" s="1" t="s">
        <v>164</v>
      </c>
      <c r="H1146" t="s">
        <v>16</v>
      </c>
      <c r="I1146" t="s">
        <v>17</v>
      </c>
      <c r="J1146" t="s">
        <v>18</v>
      </c>
      <c r="K1146" t="s">
        <v>19</v>
      </c>
      <c r="L1146" t="s">
        <v>207</v>
      </c>
      <c r="M1146" t="str">
        <f>CONCATENATE(E1146,"-D-P-W")</f>
        <v>51246669_8-D-P-W</v>
      </c>
      <c r="N1146" t="str">
        <f>$F$2</f>
        <v>D - 508 x 610</v>
      </c>
      <c r="O1146" t="str">
        <f>$C$3</f>
        <v>Photographic Paper</v>
      </c>
      <c r="P1146" t="str">
        <f>$D$4</f>
        <v>White</v>
      </c>
      <c r="Q1146">
        <f>$F$4</f>
        <v>1313</v>
      </c>
      <c r="R1146">
        <f t="shared" ref="R1146" si="2145">ROUND((880*$N$2),0)</f>
        <v>933</v>
      </c>
      <c r="S1146">
        <f t="shared" ref="S1146" si="2146">ROUND((560*$N$2),0)</f>
        <v>594</v>
      </c>
      <c r="T1146" t="s">
        <v>32</v>
      </c>
    </row>
    <row r="1147" spans="1:20" x14ac:dyDescent="0.25">
      <c r="A1147" t="s">
        <v>15</v>
      </c>
      <c r="B1147" t="s">
        <v>208</v>
      </c>
      <c r="C1147">
        <v>1</v>
      </c>
      <c r="D1147" t="s">
        <v>163</v>
      </c>
      <c r="E1147" s="1" t="s">
        <v>164</v>
      </c>
      <c r="H1147" t="s">
        <v>16</v>
      </c>
      <c r="I1147" t="s">
        <v>17</v>
      </c>
      <c r="J1147" t="s">
        <v>18</v>
      </c>
      <c r="K1147" t="s">
        <v>19</v>
      </c>
      <c r="L1147" t="s">
        <v>207</v>
      </c>
      <c r="M1147" t="str">
        <f>CONCATENATE(E1147,"-E-P-N")</f>
        <v>51246669_8-E-P-N</v>
      </c>
      <c r="N1147" t="str">
        <f>$G$2</f>
        <v>E - 508 x 762</v>
      </c>
      <c r="O1147" t="str">
        <f>$C$3</f>
        <v>Photographic Paper</v>
      </c>
      <c r="P1147" t="str">
        <f>$D$3</f>
        <v>None</v>
      </c>
      <c r="Q1147">
        <f>$G$3</f>
        <v>825</v>
      </c>
      <c r="R1147">
        <f t="shared" ref="R1147" si="2147">ROUND((552*$N$2),0)</f>
        <v>585</v>
      </c>
      <c r="S1147">
        <f t="shared" ref="S1147" si="2148">ROUND((345*$N$2),0)</f>
        <v>366</v>
      </c>
      <c r="T1147" t="s">
        <v>32</v>
      </c>
    </row>
    <row r="1148" spans="1:20" x14ac:dyDescent="0.25">
      <c r="A1148" t="s">
        <v>15</v>
      </c>
      <c r="B1148" t="s">
        <v>208</v>
      </c>
      <c r="C1148">
        <v>1</v>
      </c>
      <c r="D1148" t="s">
        <v>163</v>
      </c>
      <c r="E1148" s="1" t="s">
        <v>164</v>
      </c>
      <c r="H1148" t="s">
        <v>16</v>
      </c>
      <c r="I1148" t="s">
        <v>17</v>
      </c>
      <c r="J1148" t="s">
        <v>18</v>
      </c>
      <c r="K1148" t="s">
        <v>19</v>
      </c>
      <c r="L1148" t="s">
        <v>207</v>
      </c>
      <c r="M1148" t="str">
        <f>CONCATENATE(E1148,"-E-C-N")</f>
        <v>51246669_8-E-C-N</v>
      </c>
      <c r="N1148" t="str">
        <f>$G$2</f>
        <v>E - 508 x 762</v>
      </c>
      <c r="O1148" t="str">
        <f>$C$15</f>
        <v>Canvas</v>
      </c>
      <c r="P1148" t="str">
        <f>$D$15</f>
        <v>None</v>
      </c>
      <c r="Q1148">
        <f>$G$15</f>
        <v>1324</v>
      </c>
      <c r="R1148">
        <f t="shared" ref="R1148" si="2149">ROUND((832*$N$2),0)</f>
        <v>882</v>
      </c>
      <c r="S1148">
        <f t="shared" ref="S1148" si="2150">ROUND((550*$N$2),0)</f>
        <v>583</v>
      </c>
      <c r="T1148" t="s">
        <v>32</v>
      </c>
    </row>
    <row r="1149" spans="1:20" x14ac:dyDescent="0.25">
      <c r="A1149" t="s">
        <v>15</v>
      </c>
      <c r="B1149" t="s">
        <v>208</v>
      </c>
      <c r="C1149">
        <v>1</v>
      </c>
      <c r="D1149" t="s">
        <v>163</v>
      </c>
      <c r="E1149" s="1" t="s">
        <v>164</v>
      </c>
      <c r="H1149" t="s">
        <v>16</v>
      </c>
      <c r="I1149" t="s">
        <v>17</v>
      </c>
      <c r="J1149" t="s">
        <v>18</v>
      </c>
      <c r="K1149" t="s">
        <v>19</v>
      </c>
      <c r="L1149" t="s">
        <v>207</v>
      </c>
      <c r="M1149" t="str">
        <f>CONCATENATE(E1149,"-E-P-W")</f>
        <v>51246669_8-E-P-W</v>
      </c>
      <c r="N1149" t="str">
        <f>$G$2</f>
        <v>E - 508 x 762</v>
      </c>
      <c r="O1149" t="str">
        <f>$C$3</f>
        <v>Photographic Paper</v>
      </c>
      <c r="P1149" t="str">
        <f>$D$4</f>
        <v>White</v>
      </c>
      <c r="Q1149">
        <f>$G$4</f>
        <v>1660</v>
      </c>
      <c r="R1149">
        <f t="shared" ref="R1149" si="2151">ROUND((1112*$N$2),0)</f>
        <v>1179</v>
      </c>
      <c r="S1149">
        <f t="shared" ref="S1149" si="2152">ROUND((760*$N$2),0)</f>
        <v>806</v>
      </c>
      <c r="T1149" t="s">
        <v>32</v>
      </c>
    </row>
    <row r="1150" spans="1:20" x14ac:dyDescent="0.25">
      <c r="A1150" t="s">
        <v>15</v>
      </c>
      <c r="B1150" t="s">
        <v>208</v>
      </c>
      <c r="C1150">
        <v>1</v>
      </c>
      <c r="D1150" t="s">
        <v>163</v>
      </c>
      <c r="E1150" s="1" t="s">
        <v>164</v>
      </c>
      <c r="H1150" t="s">
        <v>16</v>
      </c>
      <c r="I1150" t="s">
        <v>17</v>
      </c>
      <c r="J1150" t="s">
        <v>18</v>
      </c>
      <c r="K1150" t="s">
        <v>19</v>
      </c>
      <c r="L1150" t="s">
        <v>207</v>
      </c>
      <c r="M1150" t="str">
        <f>CONCATENATE(E1150,"-E-C-W")</f>
        <v>51246669_8-E-C-W</v>
      </c>
      <c r="N1150" t="str">
        <f>$G$2</f>
        <v>E - 508 x 762</v>
      </c>
      <c r="O1150" t="str">
        <f>$C$15</f>
        <v>Canvas</v>
      </c>
      <c r="P1150" t="str">
        <f>$D$16</f>
        <v xml:space="preserve">White </v>
      </c>
      <c r="Q1150">
        <f>$G$16</f>
        <v>1964</v>
      </c>
      <c r="R1150" s="2">
        <f t="shared" ref="R1150" si="2153">ROUND((1320*$N$2),0)</f>
        <v>1399</v>
      </c>
      <c r="S1150">
        <f t="shared" ref="S1150" si="2154">ROUND((825*$N$2),0)</f>
        <v>875</v>
      </c>
      <c r="T1150" t="s">
        <v>32</v>
      </c>
    </row>
    <row r="1151" spans="1:20" x14ac:dyDescent="0.25">
      <c r="A1151" t="s">
        <v>15</v>
      </c>
      <c r="B1151" t="s">
        <v>208</v>
      </c>
      <c r="C1151">
        <v>1</v>
      </c>
      <c r="D1151" t="s">
        <v>163</v>
      </c>
      <c r="E1151" s="1" t="s">
        <v>164</v>
      </c>
      <c r="H1151" t="s">
        <v>16</v>
      </c>
      <c r="I1151" t="s">
        <v>17</v>
      </c>
      <c r="J1151" t="s">
        <v>18</v>
      </c>
      <c r="K1151" t="s">
        <v>19</v>
      </c>
      <c r="L1151" t="s">
        <v>207</v>
      </c>
      <c r="M1151" t="str">
        <f>CONCATENATE(E1151,"-F-P-N")</f>
        <v>51246669_8-F-P-N</v>
      </c>
      <c r="N1151" t="str">
        <f>$H$2</f>
        <v>F - 762 x 1016</v>
      </c>
      <c r="O1151" t="str">
        <f>$C$3</f>
        <v>Photographic Paper</v>
      </c>
      <c r="P1151" t="str">
        <f>$D$3</f>
        <v>None</v>
      </c>
      <c r="Q1151">
        <f>$H$3</f>
        <v>1410</v>
      </c>
      <c r="R1151">
        <f t="shared" ref="R1151" si="2155">ROUND((944*$N$2),0)</f>
        <v>1001</v>
      </c>
      <c r="S1151">
        <f t="shared" ref="S1151" si="2156">ROUND((590*$N$2),0)</f>
        <v>625</v>
      </c>
      <c r="T1151" t="s">
        <v>32</v>
      </c>
    </row>
    <row r="1152" spans="1:20" x14ac:dyDescent="0.25">
      <c r="A1152" t="s">
        <v>15</v>
      </c>
      <c r="B1152" t="s">
        <v>208</v>
      </c>
      <c r="C1152">
        <v>1</v>
      </c>
      <c r="D1152" t="s">
        <v>163</v>
      </c>
      <c r="E1152" s="1" t="s">
        <v>164</v>
      </c>
      <c r="H1152" t="s">
        <v>16</v>
      </c>
      <c r="I1152" t="s">
        <v>17</v>
      </c>
      <c r="J1152" t="s">
        <v>18</v>
      </c>
      <c r="K1152" t="s">
        <v>19</v>
      </c>
      <c r="L1152" t="s">
        <v>207</v>
      </c>
      <c r="M1152" t="str">
        <f>CONCATENATE(E1152,"-F-C-N")</f>
        <v>51246669_8-F-C-N</v>
      </c>
      <c r="N1152" t="str">
        <f>$H$2</f>
        <v>F - 762 x 1016</v>
      </c>
      <c r="O1152" t="str">
        <f>$C$15</f>
        <v>Canvas</v>
      </c>
      <c r="P1152" t="str">
        <f>$D$15</f>
        <v>None</v>
      </c>
      <c r="Q1152">
        <f>$H$15</f>
        <v>1865.6000000000001</v>
      </c>
      <c r="R1152">
        <f t="shared" ref="R1152" si="2157">ROUND((1200*$N$2),0)</f>
        <v>1272</v>
      </c>
      <c r="S1152">
        <f t="shared" ref="S1152" si="2158">ROUND((800*$N$2),0)</f>
        <v>848</v>
      </c>
      <c r="T1152" t="s">
        <v>32</v>
      </c>
    </row>
    <row r="1153" spans="1:20" x14ac:dyDescent="0.25">
      <c r="A1153" t="s">
        <v>15</v>
      </c>
      <c r="B1153" t="s">
        <v>208</v>
      </c>
      <c r="C1153">
        <v>1</v>
      </c>
      <c r="D1153" t="s">
        <v>163</v>
      </c>
      <c r="E1153" s="1" t="s">
        <v>164</v>
      </c>
      <c r="H1153" t="s">
        <v>16</v>
      </c>
      <c r="I1153" t="s">
        <v>17</v>
      </c>
      <c r="J1153" t="s">
        <v>18</v>
      </c>
      <c r="K1153" t="s">
        <v>19</v>
      </c>
      <c r="L1153" t="s">
        <v>207</v>
      </c>
      <c r="M1153" t="str">
        <f>CONCATENATE(E1153,"-F-P-W")</f>
        <v>51246669_8-F-P-W</v>
      </c>
      <c r="N1153" t="str">
        <f>$H$2</f>
        <v>F - 762 x 1016</v>
      </c>
      <c r="O1153" t="str">
        <f>$C$3</f>
        <v>Photographic Paper</v>
      </c>
      <c r="P1153" t="str">
        <f>$D$4</f>
        <v>White</v>
      </c>
      <c r="Q1153">
        <f>$H$4</f>
        <v>2387</v>
      </c>
      <c r="R1153">
        <f t="shared" ref="R1153" si="2159">ROUND((1510*$N$2),0)</f>
        <v>1601</v>
      </c>
      <c r="S1153">
        <f t="shared" ref="S1153" si="2160">ROUND((1150*$N$2),0)</f>
        <v>1219</v>
      </c>
      <c r="T1153" t="s">
        <v>32</v>
      </c>
    </row>
    <row r="1154" spans="1:20" x14ac:dyDescent="0.25">
      <c r="A1154" t="s">
        <v>15</v>
      </c>
      <c r="B1154" t="s">
        <v>208</v>
      </c>
      <c r="C1154">
        <v>1</v>
      </c>
      <c r="D1154" t="s">
        <v>163</v>
      </c>
      <c r="E1154" s="1" t="s">
        <v>164</v>
      </c>
      <c r="H1154" t="s">
        <v>16</v>
      </c>
      <c r="I1154" t="s">
        <v>17</v>
      </c>
      <c r="J1154" t="s">
        <v>18</v>
      </c>
      <c r="K1154" t="s">
        <v>19</v>
      </c>
      <c r="L1154" t="s">
        <v>207</v>
      </c>
      <c r="M1154" t="str">
        <f>CONCATENATE(E1154,"-F-C-W")</f>
        <v>51246669_8-F-C-W</v>
      </c>
      <c r="N1154" t="str">
        <f>$H$2</f>
        <v>F - 762 x 1016</v>
      </c>
      <c r="O1154" t="str">
        <f>$C$15</f>
        <v>Canvas</v>
      </c>
      <c r="P1154" t="str">
        <f>$D$16</f>
        <v xml:space="preserve">White </v>
      </c>
      <c r="Q1154">
        <f>$H$16</f>
        <v>2565.2000000000003</v>
      </c>
      <c r="R1154">
        <f t="shared" ref="R1154" si="2161">ROUND((1760*$N$2),0)</f>
        <v>1866</v>
      </c>
      <c r="S1154">
        <f t="shared" ref="S1154" si="2162">ROUND((1100*$N$2),0)</f>
        <v>1166</v>
      </c>
      <c r="T1154" t="s">
        <v>32</v>
      </c>
    </row>
    <row r="1155" spans="1:20" x14ac:dyDescent="0.25">
      <c r="A1155" t="s">
        <v>15</v>
      </c>
      <c r="B1155" t="s">
        <v>208</v>
      </c>
      <c r="C1155">
        <v>1</v>
      </c>
      <c r="D1155" t="s">
        <v>163</v>
      </c>
      <c r="E1155" s="1" t="s">
        <v>164</v>
      </c>
      <c r="H1155" t="s">
        <v>16</v>
      </c>
      <c r="I1155" t="s">
        <v>17</v>
      </c>
      <c r="J1155" t="s">
        <v>18</v>
      </c>
      <c r="K1155" t="s">
        <v>19</v>
      </c>
      <c r="L1155" t="s">
        <v>207</v>
      </c>
      <c r="M1155" t="str">
        <f>CONCATENATE(E1155,"-G-P-N")</f>
        <v>51246669_8-G-P-N</v>
      </c>
      <c r="N1155" t="str">
        <f>$I$2</f>
        <v>G - 1016 x 1525</v>
      </c>
      <c r="O1155" t="str">
        <f>$C$3</f>
        <v>Photographic Paper</v>
      </c>
      <c r="P1155" t="str">
        <f>$D$3</f>
        <v>None</v>
      </c>
      <c r="Q1155">
        <f>$I$3</f>
        <v>1763</v>
      </c>
      <c r="R1155">
        <f t="shared" ref="R1155" si="2163">ROUND((1180*$N$2),0)</f>
        <v>1251</v>
      </c>
      <c r="S1155">
        <f t="shared" ref="S1155" si="2164">ROUND((735*$N$2),0)</f>
        <v>779</v>
      </c>
      <c r="T1155" t="s">
        <v>32</v>
      </c>
    </row>
    <row r="1156" spans="1:20" x14ac:dyDescent="0.25">
      <c r="A1156" t="s">
        <v>15</v>
      </c>
      <c r="B1156" t="s">
        <v>208</v>
      </c>
      <c r="C1156">
        <v>1</v>
      </c>
      <c r="D1156" t="s">
        <v>163</v>
      </c>
      <c r="E1156" s="1" t="s">
        <v>164</v>
      </c>
      <c r="H1156" t="s">
        <v>16</v>
      </c>
      <c r="I1156" t="s">
        <v>17</v>
      </c>
      <c r="J1156" t="s">
        <v>18</v>
      </c>
      <c r="K1156" t="s">
        <v>19</v>
      </c>
      <c r="L1156" t="s">
        <v>207</v>
      </c>
      <c r="M1156" t="str">
        <f>CONCATENATE(E1156,"-G-C-N")</f>
        <v>51246669_8-G-C-N</v>
      </c>
      <c r="N1156" t="str">
        <f>$I$2</f>
        <v>G - 1016 x 1525</v>
      </c>
      <c r="O1156" t="str">
        <f>$C$15</f>
        <v>Canvas</v>
      </c>
      <c r="P1156" t="str">
        <f>$D$15</f>
        <v>None</v>
      </c>
      <c r="Q1156">
        <f>$I$15</f>
        <v>1982.2</v>
      </c>
      <c r="R1156">
        <f t="shared" ref="R1156" si="2165">ROUND((1275*$N$2),0)</f>
        <v>1352</v>
      </c>
      <c r="S1156">
        <f t="shared" ref="S1156" si="2166">ROUND((850*$N$2),0)</f>
        <v>901</v>
      </c>
      <c r="T1156" t="s">
        <v>32</v>
      </c>
    </row>
    <row r="1157" spans="1:20" x14ac:dyDescent="0.25">
      <c r="A1157" t="s">
        <v>15</v>
      </c>
      <c r="B1157" t="s">
        <v>208</v>
      </c>
      <c r="C1157">
        <v>1</v>
      </c>
      <c r="D1157" t="s">
        <v>163</v>
      </c>
      <c r="E1157" s="1" t="s">
        <v>164</v>
      </c>
      <c r="H1157" t="s">
        <v>16</v>
      </c>
      <c r="I1157" t="s">
        <v>17</v>
      </c>
      <c r="J1157" t="s">
        <v>18</v>
      </c>
      <c r="K1157" t="s">
        <v>19</v>
      </c>
      <c r="L1157" t="s">
        <v>207</v>
      </c>
      <c r="M1157" t="str">
        <f>CONCATENATE(E1157,"-G-P-W")</f>
        <v>51246669_8-G-P-W</v>
      </c>
      <c r="N1157" t="str">
        <f>$I$2</f>
        <v>G - 1016 x 1525</v>
      </c>
      <c r="O1157" t="str">
        <f>$C$3</f>
        <v>Photographic Paper</v>
      </c>
      <c r="P1157" t="str">
        <f>$D$4</f>
        <v>White</v>
      </c>
      <c r="Q1157">
        <f>$I$4</f>
        <v>3200</v>
      </c>
      <c r="R1157">
        <f t="shared" ref="R1157:R1158" si="2167">ROUND((2000*$N$2),0)</f>
        <v>2120</v>
      </c>
      <c r="S1157">
        <f t="shared" ref="S1157" si="2168">ROUND((1535*$N$2),0)</f>
        <v>1627</v>
      </c>
      <c r="T1157" t="s">
        <v>32</v>
      </c>
    </row>
    <row r="1158" spans="1:20" x14ac:dyDescent="0.25">
      <c r="A1158" t="s">
        <v>15</v>
      </c>
      <c r="B1158" t="s">
        <v>208</v>
      </c>
      <c r="C1158">
        <v>1</v>
      </c>
      <c r="D1158" t="s">
        <v>163</v>
      </c>
      <c r="E1158" s="1" t="s">
        <v>164</v>
      </c>
      <c r="H1158" t="s">
        <v>16</v>
      </c>
      <c r="I1158" t="s">
        <v>17</v>
      </c>
      <c r="J1158" t="s">
        <v>18</v>
      </c>
      <c r="K1158" t="s">
        <v>19</v>
      </c>
      <c r="L1158" t="s">
        <v>207</v>
      </c>
      <c r="M1158" t="str">
        <f>CONCATENATE(E1158,"-G-C-W")</f>
        <v>51246669_8-G-C-W</v>
      </c>
      <c r="N1158" t="str">
        <f>$I$2</f>
        <v>G - 1016 x 1525</v>
      </c>
      <c r="O1158" t="str">
        <f>$C$15</f>
        <v>Canvas</v>
      </c>
      <c r="P1158" t="str">
        <f>$D$16</f>
        <v xml:space="preserve">White </v>
      </c>
      <c r="Q1158">
        <f>$I$16</f>
        <v>2915</v>
      </c>
      <c r="R1158">
        <f t="shared" si="2167"/>
        <v>2120</v>
      </c>
      <c r="S1158">
        <f t="shared" ref="S1158" si="2169">ROUND((1250*$N$2),0)</f>
        <v>1325</v>
      </c>
      <c r="T1158" t="s">
        <v>32</v>
      </c>
    </row>
    <row r="1159" spans="1:20" x14ac:dyDescent="0.25">
      <c r="A1159" t="s">
        <v>15</v>
      </c>
      <c r="B1159" t="s">
        <v>208</v>
      </c>
      <c r="C1159">
        <v>1</v>
      </c>
      <c r="D1159" t="s">
        <v>170</v>
      </c>
      <c r="E1159" s="1">
        <v>76859752</v>
      </c>
      <c r="H1159" t="s">
        <v>16</v>
      </c>
      <c r="I1159" t="s">
        <v>17</v>
      </c>
      <c r="J1159" t="s">
        <v>18</v>
      </c>
      <c r="K1159" t="s">
        <v>19</v>
      </c>
      <c r="L1159" t="s">
        <v>207</v>
      </c>
      <c r="M1159" t="str">
        <f>CONCATENATE(E1159,"-C-P-N")</f>
        <v>76859752-C-P-N</v>
      </c>
      <c r="N1159" t="str">
        <f>$E$2</f>
        <v>C - 406 x 508</v>
      </c>
      <c r="O1159" t="str">
        <f>$C$3</f>
        <v>Photographic Paper</v>
      </c>
      <c r="P1159" t="str">
        <f>$D$3</f>
        <v>None</v>
      </c>
      <c r="Q1159">
        <f>$E$3</f>
        <v>553</v>
      </c>
      <c r="R1159">
        <f t="shared" ref="R1159" si="2170">ROUND((360*$N$2),0)</f>
        <v>382</v>
      </c>
      <c r="S1159">
        <f t="shared" ref="S1159" si="2171">ROUND((230*$N$2),0)</f>
        <v>244</v>
      </c>
      <c r="T1159" t="s">
        <v>32</v>
      </c>
    </row>
    <row r="1160" spans="1:20" x14ac:dyDescent="0.25">
      <c r="A1160" t="s">
        <v>15</v>
      </c>
      <c r="B1160" t="s">
        <v>208</v>
      </c>
      <c r="C1160">
        <v>1</v>
      </c>
      <c r="D1160" t="s">
        <v>170</v>
      </c>
      <c r="E1160" s="1">
        <v>76859752</v>
      </c>
      <c r="H1160" t="s">
        <v>16</v>
      </c>
      <c r="I1160" t="s">
        <v>17</v>
      </c>
      <c r="J1160" t="s">
        <v>18</v>
      </c>
      <c r="K1160" t="s">
        <v>19</v>
      </c>
      <c r="L1160" t="s">
        <v>207</v>
      </c>
      <c r="M1160" t="str">
        <f>CONCATENATE(E1160,"-C-P-W")</f>
        <v>76859752-C-P-W</v>
      </c>
      <c r="N1160" t="str">
        <f>$E$2</f>
        <v>C - 406 x 508</v>
      </c>
      <c r="O1160" t="str">
        <f>$C$3</f>
        <v>Photographic Paper</v>
      </c>
      <c r="P1160" t="str">
        <f>$D$4</f>
        <v>White</v>
      </c>
      <c r="Q1160">
        <f>$E$4</f>
        <v>1052</v>
      </c>
      <c r="R1160">
        <f t="shared" ref="R1160" si="2172">ROUND((704*$N$2),0)</f>
        <v>746</v>
      </c>
      <c r="S1160">
        <f t="shared" ref="S1160" si="2173">ROUND((440*$N$2),0)</f>
        <v>466</v>
      </c>
      <c r="T1160" t="s">
        <v>32</v>
      </c>
    </row>
    <row r="1161" spans="1:20" x14ac:dyDescent="0.25">
      <c r="A1161" t="s">
        <v>15</v>
      </c>
      <c r="B1161" t="s">
        <v>208</v>
      </c>
      <c r="C1161">
        <v>1</v>
      </c>
      <c r="D1161" t="s">
        <v>170</v>
      </c>
      <c r="E1161" s="1">
        <v>76859752</v>
      </c>
      <c r="H1161" t="s">
        <v>16</v>
      </c>
      <c r="I1161" t="s">
        <v>17</v>
      </c>
      <c r="J1161" t="s">
        <v>18</v>
      </c>
      <c r="K1161" t="s">
        <v>19</v>
      </c>
      <c r="L1161" t="s">
        <v>207</v>
      </c>
      <c r="M1161" t="str">
        <f>CONCATENATE(E1161,"-D-P-N")</f>
        <v>76859752-D-P-N</v>
      </c>
      <c r="N1161" t="str">
        <f>$F$2</f>
        <v>D - 508 x 610</v>
      </c>
      <c r="O1161" t="str">
        <f>$C$3</f>
        <v>Photographic Paper</v>
      </c>
      <c r="P1161" t="str">
        <f>$D$3</f>
        <v>None</v>
      </c>
      <c r="Q1161">
        <f>$F$3</f>
        <v>646</v>
      </c>
      <c r="R1161">
        <f t="shared" ref="R1161" si="2174">ROUND((432*$N$2),0)</f>
        <v>458</v>
      </c>
      <c r="S1161">
        <f t="shared" ref="S1161" si="2175">ROUND((270*$N$2),0)</f>
        <v>286</v>
      </c>
      <c r="T1161" t="s">
        <v>32</v>
      </c>
    </row>
    <row r="1162" spans="1:20" x14ac:dyDescent="0.25">
      <c r="A1162" t="s">
        <v>15</v>
      </c>
      <c r="B1162" t="s">
        <v>208</v>
      </c>
      <c r="C1162">
        <v>1</v>
      </c>
      <c r="D1162" t="s">
        <v>170</v>
      </c>
      <c r="E1162" s="1">
        <v>76859752</v>
      </c>
      <c r="H1162" t="s">
        <v>16</v>
      </c>
      <c r="I1162" t="s">
        <v>17</v>
      </c>
      <c r="J1162" t="s">
        <v>18</v>
      </c>
      <c r="K1162" t="s">
        <v>19</v>
      </c>
      <c r="L1162" t="s">
        <v>207</v>
      </c>
      <c r="M1162" t="str">
        <f>CONCATENATE(E1162,"-D-P-W")</f>
        <v>76859752-D-P-W</v>
      </c>
      <c r="N1162" t="str">
        <f>$F$2</f>
        <v>D - 508 x 610</v>
      </c>
      <c r="O1162" t="str">
        <f>$C$3</f>
        <v>Photographic Paper</v>
      </c>
      <c r="P1162" t="str">
        <f>$D$4</f>
        <v>White</v>
      </c>
      <c r="Q1162">
        <f>$F$4</f>
        <v>1313</v>
      </c>
      <c r="R1162">
        <f t="shared" ref="R1162" si="2176">ROUND((880*$N$2),0)</f>
        <v>933</v>
      </c>
      <c r="S1162">
        <f t="shared" ref="S1162" si="2177">ROUND((560*$N$2),0)</f>
        <v>594</v>
      </c>
      <c r="T1162" t="s">
        <v>32</v>
      </c>
    </row>
    <row r="1163" spans="1:20" x14ac:dyDescent="0.25">
      <c r="A1163" t="s">
        <v>15</v>
      </c>
      <c r="B1163" t="s">
        <v>208</v>
      </c>
      <c r="C1163">
        <v>1</v>
      </c>
      <c r="D1163" t="s">
        <v>170</v>
      </c>
      <c r="E1163" s="1">
        <v>76859752</v>
      </c>
      <c r="H1163" t="s">
        <v>16</v>
      </c>
      <c r="I1163" t="s">
        <v>17</v>
      </c>
      <c r="J1163" t="s">
        <v>18</v>
      </c>
      <c r="K1163" t="s">
        <v>19</v>
      </c>
      <c r="L1163" t="s">
        <v>207</v>
      </c>
      <c r="M1163" t="str">
        <f>CONCATENATE(E1163,"-E-P-N")</f>
        <v>76859752-E-P-N</v>
      </c>
      <c r="N1163" t="str">
        <f>$G$2</f>
        <v>E - 508 x 762</v>
      </c>
      <c r="O1163" t="str">
        <f>$C$3</f>
        <v>Photographic Paper</v>
      </c>
      <c r="P1163" t="str">
        <f>$D$3</f>
        <v>None</v>
      </c>
      <c r="Q1163">
        <f>$G$3</f>
        <v>825</v>
      </c>
      <c r="R1163">
        <f t="shared" ref="R1163" si="2178">ROUND((552*$N$2),0)</f>
        <v>585</v>
      </c>
      <c r="S1163">
        <f t="shared" ref="S1163" si="2179">ROUND((345*$N$2),0)</f>
        <v>366</v>
      </c>
      <c r="T1163" t="s">
        <v>32</v>
      </c>
    </row>
    <row r="1164" spans="1:20" x14ac:dyDescent="0.25">
      <c r="A1164" t="s">
        <v>15</v>
      </c>
      <c r="B1164" t="s">
        <v>208</v>
      </c>
      <c r="C1164">
        <v>1</v>
      </c>
      <c r="D1164" t="s">
        <v>170</v>
      </c>
      <c r="E1164" s="1">
        <v>76859752</v>
      </c>
      <c r="H1164" t="s">
        <v>16</v>
      </c>
      <c r="I1164" t="s">
        <v>17</v>
      </c>
      <c r="J1164" t="s">
        <v>18</v>
      </c>
      <c r="K1164" t="s">
        <v>19</v>
      </c>
      <c r="L1164" t="s">
        <v>207</v>
      </c>
      <c r="M1164" t="str">
        <f>CONCATENATE(E1164,"-E-C-N")</f>
        <v>76859752-E-C-N</v>
      </c>
      <c r="N1164" t="str">
        <f>$G$2</f>
        <v>E - 508 x 762</v>
      </c>
      <c r="O1164" t="str">
        <f>$C$15</f>
        <v>Canvas</v>
      </c>
      <c r="P1164" t="str">
        <f>$D$15</f>
        <v>None</v>
      </c>
      <c r="Q1164">
        <f>$G$15</f>
        <v>1324</v>
      </c>
      <c r="R1164">
        <f t="shared" ref="R1164" si="2180">ROUND((832*$N$2),0)</f>
        <v>882</v>
      </c>
      <c r="S1164">
        <f t="shared" ref="S1164" si="2181">ROUND((550*$N$2),0)</f>
        <v>583</v>
      </c>
      <c r="T1164" t="s">
        <v>32</v>
      </c>
    </row>
    <row r="1165" spans="1:20" x14ac:dyDescent="0.25">
      <c r="A1165" t="s">
        <v>15</v>
      </c>
      <c r="B1165" t="s">
        <v>208</v>
      </c>
      <c r="C1165">
        <v>1</v>
      </c>
      <c r="D1165" t="s">
        <v>170</v>
      </c>
      <c r="E1165" s="1">
        <v>76859752</v>
      </c>
      <c r="H1165" t="s">
        <v>16</v>
      </c>
      <c r="I1165" t="s">
        <v>17</v>
      </c>
      <c r="J1165" t="s">
        <v>18</v>
      </c>
      <c r="K1165" t="s">
        <v>19</v>
      </c>
      <c r="L1165" t="s">
        <v>207</v>
      </c>
      <c r="M1165" t="str">
        <f>CONCATENATE(E1165,"-E-P-W")</f>
        <v>76859752-E-P-W</v>
      </c>
      <c r="N1165" t="str">
        <f>$G$2</f>
        <v>E - 508 x 762</v>
      </c>
      <c r="O1165" t="str">
        <f>$C$3</f>
        <v>Photographic Paper</v>
      </c>
      <c r="P1165" t="str">
        <f>$D$4</f>
        <v>White</v>
      </c>
      <c r="Q1165">
        <f>$G$4</f>
        <v>1660</v>
      </c>
      <c r="R1165">
        <f t="shared" ref="R1165" si="2182">ROUND((1112*$N$2),0)</f>
        <v>1179</v>
      </c>
      <c r="S1165">
        <f t="shared" ref="S1165" si="2183">ROUND((760*$N$2),0)</f>
        <v>806</v>
      </c>
      <c r="T1165" t="s">
        <v>32</v>
      </c>
    </row>
    <row r="1166" spans="1:20" x14ac:dyDescent="0.25">
      <c r="A1166" t="s">
        <v>15</v>
      </c>
      <c r="B1166" t="s">
        <v>208</v>
      </c>
      <c r="C1166">
        <v>1</v>
      </c>
      <c r="D1166" t="s">
        <v>170</v>
      </c>
      <c r="E1166" s="1">
        <v>76859752</v>
      </c>
      <c r="H1166" t="s">
        <v>16</v>
      </c>
      <c r="I1166" t="s">
        <v>17</v>
      </c>
      <c r="J1166" t="s">
        <v>18</v>
      </c>
      <c r="K1166" t="s">
        <v>19</v>
      </c>
      <c r="L1166" t="s">
        <v>207</v>
      </c>
      <c r="M1166" t="str">
        <f>CONCATENATE(E1166,"-E-C-W")</f>
        <v>76859752-E-C-W</v>
      </c>
      <c r="N1166" t="str">
        <f>$G$2</f>
        <v>E - 508 x 762</v>
      </c>
      <c r="O1166" t="str">
        <f>$C$15</f>
        <v>Canvas</v>
      </c>
      <c r="P1166" t="str">
        <f>$D$16</f>
        <v xml:space="preserve">White </v>
      </c>
      <c r="Q1166">
        <f>$G$16</f>
        <v>1964</v>
      </c>
      <c r="R1166" s="2">
        <f t="shared" ref="R1166" si="2184">ROUND((1320*$N$2),0)</f>
        <v>1399</v>
      </c>
      <c r="S1166">
        <f t="shared" ref="S1166" si="2185">ROUND((825*$N$2),0)</f>
        <v>875</v>
      </c>
      <c r="T1166" t="s">
        <v>32</v>
      </c>
    </row>
    <row r="1167" spans="1:20" x14ac:dyDescent="0.25">
      <c r="A1167" t="s">
        <v>15</v>
      </c>
      <c r="B1167" t="s">
        <v>208</v>
      </c>
      <c r="C1167">
        <v>1</v>
      </c>
      <c r="D1167" t="s">
        <v>170</v>
      </c>
      <c r="E1167" s="1">
        <v>76859752</v>
      </c>
      <c r="H1167" t="s">
        <v>16</v>
      </c>
      <c r="I1167" t="s">
        <v>17</v>
      </c>
      <c r="J1167" t="s">
        <v>18</v>
      </c>
      <c r="K1167" t="s">
        <v>19</v>
      </c>
      <c r="L1167" t="s">
        <v>207</v>
      </c>
      <c r="M1167" t="str">
        <f>CONCATENATE(E1167,"-F-P-N")</f>
        <v>76859752-F-P-N</v>
      </c>
      <c r="N1167" t="str">
        <f>$H$2</f>
        <v>F - 762 x 1016</v>
      </c>
      <c r="O1167" t="str">
        <f>$C$3</f>
        <v>Photographic Paper</v>
      </c>
      <c r="P1167" t="str">
        <f>$D$3</f>
        <v>None</v>
      </c>
      <c r="Q1167">
        <f>$H$3</f>
        <v>1410</v>
      </c>
      <c r="R1167">
        <f t="shared" ref="R1167" si="2186">ROUND((944*$N$2),0)</f>
        <v>1001</v>
      </c>
      <c r="S1167">
        <f t="shared" ref="S1167" si="2187">ROUND((590*$N$2),0)</f>
        <v>625</v>
      </c>
      <c r="T1167" t="s">
        <v>32</v>
      </c>
    </row>
    <row r="1168" spans="1:20" x14ac:dyDescent="0.25">
      <c r="A1168" t="s">
        <v>15</v>
      </c>
      <c r="B1168" t="s">
        <v>208</v>
      </c>
      <c r="C1168">
        <v>1</v>
      </c>
      <c r="D1168" t="s">
        <v>170</v>
      </c>
      <c r="E1168" s="1">
        <v>76859752</v>
      </c>
      <c r="H1168" t="s">
        <v>16</v>
      </c>
      <c r="I1168" t="s">
        <v>17</v>
      </c>
      <c r="J1168" t="s">
        <v>18</v>
      </c>
      <c r="K1168" t="s">
        <v>19</v>
      </c>
      <c r="L1168" t="s">
        <v>207</v>
      </c>
      <c r="M1168" t="str">
        <f>CONCATENATE(E1168,"-F-C-N")</f>
        <v>76859752-F-C-N</v>
      </c>
      <c r="N1168" t="str">
        <f>$H$2</f>
        <v>F - 762 x 1016</v>
      </c>
      <c r="O1168" t="str">
        <f>$C$15</f>
        <v>Canvas</v>
      </c>
      <c r="P1168" t="str">
        <f>$D$15</f>
        <v>None</v>
      </c>
      <c r="Q1168">
        <f>$H$15</f>
        <v>1865.6000000000001</v>
      </c>
      <c r="R1168">
        <f t="shared" ref="R1168" si="2188">ROUND((1200*$N$2),0)</f>
        <v>1272</v>
      </c>
      <c r="S1168">
        <f t="shared" ref="S1168" si="2189">ROUND((800*$N$2),0)</f>
        <v>848</v>
      </c>
      <c r="T1168" t="s">
        <v>32</v>
      </c>
    </row>
    <row r="1169" spans="1:20" x14ac:dyDescent="0.25">
      <c r="A1169" t="s">
        <v>15</v>
      </c>
      <c r="B1169" t="s">
        <v>208</v>
      </c>
      <c r="C1169">
        <v>1</v>
      </c>
      <c r="D1169" t="s">
        <v>170</v>
      </c>
      <c r="E1169" s="1">
        <v>76859752</v>
      </c>
      <c r="H1169" t="s">
        <v>16</v>
      </c>
      <c r="I1169" t="s">
        <v>17</v>
      </c>
      <c r="J1169" t="s">
        <v>18</v>
      </c>
      <c r="K1169" t="s">
        <v>19</v>
      </c>
      <c r="L1169" t="s">
        <v>207</v>
      </c>
      <c r="M1169" t="str">
        <f>CONCATENATE(E1169,"-F-P-W")</f>
        <v>76859752-F-P-W</v>
      </c>
      <c r="N1169" t="str">
        <f>$H$2</f>
        <v>F - 762 x 1016</v>
      </c>
      <c r="O1169" t="str">
        <f>$C$3</f>
        <v>Photographic Paper</v>
      </c>
      <c r="P1169" t="str">
        <f>$D$4</f>
        <v>White</v>
      </c>
      <c r="Q1169">
        <f>$H$4</f>
        <v>2387</v>
      </c>
      <c r="R1169">
        <f t="shared" ref="R1169" si="2190">ROUND((1510*$N$2),0)</f>
        <v>1601</v>
      </c>
      <c r="S1169">
        <f t="shared" ref="S1169" si="2191">ROUND((1150*$N$2),0)</f>
        <v>1219</v>
      </c>
      <c r="T1169" t="s">
        <v>32</v>
      </c>
    </row>
    <row r="1170" spans="1:20" x14ac:dyDescent="0.25">
      <c r="A1170" t="s">
        <v>15</v>
      </c>
      <c r="B1170" t="s">
        <v>208</v>
      </c>
      <c r="C1170">
        <v>1</v>
      </c>
      <c r="D1170" t="s">
        <v>170</v>
      </c>
      <c r="E1170" s="1">
        <v>76859752</v>
      </c>
      <c r="H1170" t="s">
        <v>16</v>
      </c>
      <c r="I1170" t="s">
        <v>17</v>
      </c>
      <c r="J1170" t="s">
        <v>18</v>
      </c>
      <c r="K1170" t="s">
        <v>19</v>
      </c>
      <c r="L1170" t="s">
        <v>207</v>
      </c>
      <c r="M1170" t="str">
        <f>CONCATENATE(E1170,"-F-C-W")</f>
        <v>76859752-F-C-W</v>
      </c>
      <c r="N1170" t="str">
        <f>$H$2</f>
        <v>F - 762 x 1016</v>
      </c>
      <c r="O1170" t="str">
        <f>$C$15</f>
        <v>Canvas</v>
      </c>
      <c r="P1170" t="str">
        <f>$D$16</f>
        <v xml:space="preserve">White </v>
      </c>
      <c r="Q1170">
        <f>$H$16</f>
        <v>2565.2000000000003</v>
      </c>
      <c r="R1170">
        <f t="shared" ref="R1170" si="2192">ROUND((1760*$N$2),0)</f>
        <v>1866</v>
      </c>
      <c r="S1170">
        <f t="shared" ref="S1170" si="2193">ROUND((1100*$N$2),0)</f>
        <v>1166</v>
      </c>
      <c r="T1170" t="s">
        <v>32</v>
      </c>
    </row>
    <row r="1171" spans="1:20" x14ac:dyDescent="0.25">
      <c r="A1171" t="s">
        <v>15</v>
      </c>
      <c r="B1171" t="s">
        <v>208</v>
      </c>
      <c r="C1171">
        <v>1</v>
      </c>
      <c r="D1171" t="s">
        <v>170</v>
      </c>
      <c r="E1171" s="1">
        <v>76859752</v>
      </c>
      <c r="H1171" t="s">
        <v>16</v>
      </c>
      <c r="I1171" t="s">
        <v>17</v>
      </c>
      <c r="J1171" t="s">
        <v>18</v>
      </c>
      <c r="K1171" t="s">
        <v>19</v>
      </c>
      <c r="L1171" t="s">
        <v>207</v>
      </c>
      <c r="M1171" t="str">
        <f>CONCATENATE(E1171,"-G-P-N")</f>
        <v>76859752-G-P-N</v>
      </c>
      <c r="N1171" t="str">
        <f>$I$2</f>
        <v>G - 1016 x 1525</v>
      </c>
      <c r="O1171" t="str">
        <f>$C$3</f>
        <v>Photographic Paper</v>
      </c>
      <c r="P1171" t="str">
        <f>$D$3</f>
        <v>None</v>
      </c>
      <c r="Q1171">
        <f>$I$3</f>
        <v>1763</v>
      </c>
      <c r="R1171">
        <f t="shared" ref="R1171" si="2194">ROUND((1180*$N$2),0)</f>
        <v>1251</v>
      </c>
      <c r="S1171">
        <f t="shared" ref="S1171" si="2195">ROUND((735*$N$2),0)</f>
        <v>779</v>
      </c>
      <c r="T1171" t="s">
        <v>32</v>
      </c>
    </row>
    <row r="1172" spans="1:20" x14ac:dyDescent="0.25">
      <c r="A1172" t="s">
        <v>15</v>
      </c>
      <c r="B1172" t="s">
        <v>208</v>
      </c>
      <c r="C1172">
        <v>1</v>
      </c>
      <c r="D1172" t="s">
        <v>170</v>
      </c>
      <c r="E1172" s="1">
        <v>76859752</v>
      </c>
      <c r="H1172" t="s">
        <v>16</v>
      </c>
      <c r="I1172" t="s">
        <v>17</v>
      </c>
      <c r="J1172" t="s">
        <v>18</v>
      </c>
      <c r="K1172" t="s">
        <v>19</v>
      </c>
      <c r="L1172" t="s">
        <v>207</v>
      </c>
      <c r="M1172" t="str">
        <f>CONCATENATE(E1172,"-G-C-N")</f>
        <v>76859752-G-C-N</v>
      </c>
      <c r="N1172" t="str">
        <f>$I$2</f>
        <v>G - 1016 x 1525</v>
      </c>
      <c r="O1172" t="str">
        <f>$C$15</f>
        <v>Canvas</v>
      </c>
      <c r="P1172" t="str">
        <f>$D$15</f>
        <v>None</v>
      </c>
      <c r="Q1172">
        <f>$I$15</f>
        <v>1982.2</v>
      </c>
      <c r="R1172">
        <f t="shared" ref="R1172" si="2196">ROUND((1275*$N$2),0)</f>
        <v>1352</v>
      </c>
      <c r="S1172">
        <f t="shared" ref="S1172" si="2197">ROUND((850*$N$2),0)</f>
        <v>901</v>
      </c>
      <c r="T1172" t="s">
        <v>32</v>
      </c>
    </row>
    <row r="1173" spans="1:20" x14ac:dyDescent="0.25">
      <c r="A1173" t="s">
        <v>15</v>
      </c>
      <c r="B1173" t="s">
        <v>208</v>
      </c>
      <c r="C1173">
        <v>1</v>
      </c>
      <c r="D1173" t="s">
        <v>170</v>
      </c>
      <c r="E1173" s="1">
        <v>76859752</v>
      </c>
      <c r="H1173" t="s">
        <v>16</v>
      </c>
      <c r="I1173" t="s">
        <v>17</v>
      </c>
      <c r="J1173" t="s">
        <v>18</v>
      </c>
      <c r="K1173" t="s">
        <v>19</v>
      </c>
      <c r="L1173" t="s">
        <v>207</v>
      </c>
      <c r="M1173" t="str">
        <f>CONCATENATE(E1173,"-G-P-W")</f>
        <v>76859752-G-P-W</v>
      </c>
      <c r="N1173" t="str">
        <f>$I$2</f>
        <v>G - 1016 x 1525</v>
      </c>
      <c r="O1173" t="str">
        <f>$C$3</f>
        <v>Photographic Paper</v>
      </c>
      <c r="P1173" t="str">
        <f>$D$4</f>
        <v>White</v>
      </c>
      <c r="Q1173">
        <f>$I$4</f>
        <v>3200</v>
      </c>
      <c r="R1173">
        <f t="shared" ref="R1173:R1174" si="2198">ROUND((2000*$N$2),0)</f>
        <v>2120</v>
      </c>
      <c r="S1173">
        <f t="shared" ref="S1173" si="2199">ROUND((1535*$N$2),0)</f>
        <v>1627</v>
      </c>
      <c r="T1173" t="s">
        <v>32</v>
      </c>
    </row>
    <row r="1174" spans="1:20" x14ac:dyDescent="0.25">
      <c r="A1174" t="s">
        <v>15</v>
      </c>
      <c r="B1174" t="s">
        <v>208</v>
      </c>
      <c r="C1174">
        <v>1</v>
      </c>
      <c r="D1174" t="s">
        <v>170</v>
      </c>
      <c r="E1174" s="1">
        <v>76859752</v>
      </c>
      <c r="H1174" t="s">
        <v>16</v>
      </c>
      <c r="I1174" t="s">
        <v>17</v>
      </c>
      <c r="J1174" t="s">
        <v>18</v>
      </c>
      <c r="K1174" t="s">
        <v>19</v>
      </c>
      <c r="L1174" t="s">
        <v>207</v>
      </c>
      <c r="M1174" t="str">
        <f>CONCATENATE(E1174,"-G-C-W")</f>
        <v>76859752-G-C-W</v>
      </c>
      <c r="N1174" t="str">
        <f>$I$2</f>
        <v>G - 1016 x 1525</v>
      </c>
      <c r="O1174" t="str">
        <f>$C$15</f>
        <v>Canvas</v>
      </c>
      <c r="P1174" t="str">
        <f>$D$16</f>
        <v xml:space="preserve">White </v>
      </c>
      <c r="Q1174">
        <f>$I$16</f>
        <v>2915</v>
      </c>
      <c r="R1174">
        <f t="shared" si="2198"/>
        <v>2120</v>
      </c>
      <c r="S1174">
        <f t="shared" ref="S1174" si="2200">ROUND((1250*$N$2),0)</f>
        <v>1325</v>
      </c>
      <c r="T1174" t="s">
        <v>32</v>
      </c>
    </row>
    <row r="1175" spans="1:20" x14ac:dyDescent="0.25">
      <c r="A1175" t="s">
        <v>15</v>
      </c>
      <c r="B1175" t="s">
        <v>208</v>
      </c>
      <c r="C1175">
        <v>1</v>
      </c>
      <c r="D1175" t="s">
        <v>173</v>
      </c>
      <c r="E1175" s="1" t="s">
        <v>174</v>
      </c>
      <c r="H1175" t="s">
        <v>16</v>
      </c>
      <c r="I1175" t="s">
        <v>17</v>
      </c>
      <c r="J1175" t="s">
        <v>18</v>
      </c>
      <c r="K1175" t="s">
        <v>19</v>
      </c>
      <c r="L1175" t="s">
        <v>207</v>
      </c>
      <c r="M1175" t="str">
        <f>CONCATENATE(E1175,"-C-P-N")</f>
        <v>77442109_10-C-P-N</v>
      </c>
      <c r="N1175" t="str">
        <f>$E$2</f>
        <v>C - 406 x 508</v>
      </c>
      <c r="O1175" t="str">
        <f>$C$3</f>
        <v>Photographic Paper</v>
      </c>
      <c r="P1175" t="str">
        <f>$D$3</f>
        <v>None</v>
      </c>
      <c r="Q1175">
        <f>$E$3</f>
        <v>553</v>
      </c>
      <c r="R1175">
        <f t="shared" ref="R1175" si="2201">ROUND((360*$N$2),0)</f>
        <v>382</v>
      </c>
      <c r="S1175">
        <f t="shared" ref="S1175" si="2202">ROUND((230*$N$2),0)</f>
        <v>244</v>
      </c>
      <c r="T1175" t="s">
        <v>32</v>
      </c>
    </row>
    <row r="1176" spans="1:20" x14ac:dyDescent="0.25">
      <c r="A1176" t="s">
        <v>15</v>
      </c>
      <c r="B1176" t="s">
        <v>208</v>
      </c>
      <c r="C1176">
        <v>1</v>
      </c>
      <c r="D1176" t="s">
        <v>173</v>
      </c>
      <c r="E1176" s="1" t="s">
        <v>174</v>
      </c>
      <c r="H1176" t="s">
        <v>16</v>
      </c>
      <c r="I1176" t="s">
        <v>17</v>
      </c>
      <c r="J1176" t="s">
        <v>18</v>
      </c>
      <c r="K1176" t="s">
        <v>19</v>
      </c>
      <c r="L1176" t="s">
        <v>207</v>
      </c>
      <c r="M1176" t="str">
        <f>CONCATENATE(E1176,"-C-P-W")</f>
        <v>77442109_10-C-P-W</v>
      </c>
      <c r="N1176" t="str">
        <f>$E$2</f>
        <v>C - 406 x 508</v>
      </c>
      <c r="O1176" t="str">
        <f>$C$3</f>
        <v>Photographic Paper</v>
      </c>
      <c r="P1176" t="str">
        <f>$D$4</f>
        <v>White</v>
      </c>
      <c r="Q1176">
        <f>$E$4</f>
        <v>1052</v>
      </c>
      <c r="R1176">
        <f t="shared" ref="R1176" si="2203">ROUND((704*$N$2),0)</f>
        <v>746</v>
      </c>
      <c r="S1176">
        <f t="shared" ref="S1176" si="2204">ROUND((440*$N$2),0)</f>
        <v>466</v>
      </c>
      <c r="T1176" t="s">
        <v>32</v>
      </c>
    </row>
    <row r="1177" spans="1:20" x14ac:dyDescent="0.25">
      <c r="A1177" t="s">
        <v>15</v>
      </c>
      <c r="B1177" t="s">
        <v>208</v>
      </c>
      <c r="C1177">
        <v>1</v>
      </c>
      <c r="D1177" t="s">
        <v>173</v>
      </c>
      <c r="E1177" s="1" t="s">
        <v>174</v>
      </c>
      <c r="H1177" t="s">
        <v>16</v>
      </c>
      <c r="I1177" t="s">
        <v>17</v>
      </c>
      <c r="J1177" t="s">
        <v>18</v>
      </c>
      <c r="K1177" t="s">
        <v>19</v>
      </c>
      <c r="L1177" t="s">
        <v>207</v>
      </c>
      <c r="M1177" t="str">
        <f>CONCATENATE(E1177,"-D-P-N")</f>
        <v>77442109_10-D-P-N</v>
      </c>
      <c r="N1177" t="str">
        <f>$F$2</f>
        <v>D - 508 x 610</v>
      </c>
      <c r="O1177" t="str">
        <f>$C$3</f>
        <v>Photographic Paper</v>
      </c>
      <c r="P1177" t="str">
        <f>$D$3</f>
        <v>None</v>
      </c>
      <c r="Q1177">
        <f>$F$3</f>
        <v>646</v>
      </c>
      <c r="R1177">
        <f t="shared" ref="R1177" si="2205">ROUND((432*$N$2),0)</f>
        <v>458</v>
      </c>
      <c r="S1177">
        <f t="shared" ref="S1177" si="2206">ROUND((270*$N$2),0)</f>
        <v>286</v>
      </c>
      <c r="T1177" t="s">
        <v>32</v>
      </c>
    </row>
    <row r="1178" spans="1:20" x14ac:dyDescent="0.25">
      <c r="A1178" t="s">
        <v>15</v>
      </c>
      <c r="B1178" t="s">
        <v>208</v>
      </c>
      <c r="C1178">
        <v>1</v>
      </c>
      <c r="D1178" t="s">
        <v>173</v>
      </c>
      <c r="E1178" s="1" t="s">
        <v>174</v>
      </c>
      <c r="H1178" t="s">
        <v>16</v>
      </c>
      <c r="I1178" t="s">
        <v>17</v>
      </c>
      <c r="J1178" t="s">
        <v>18</v>
      </c>
      <c r="K1178" t="s">
        <v>19</v>
      </c>
      <c r="L1178" t="s">
        <v>207</v>
      </c>
      <c r="M1178" t="str">
        <f>CONCATENATE(E1178,"-D-P-W")</f>
        <v>77442109_10-D-P-W</v>
      </c>
      <c r="N1178" t="str">
        <f>$F$2</f>
        <v>D - 508 x 610</v>
      </c>
      <c r="O1178" t="str">
        <f>$C$3</f>
        <v>Photographic Paper</v>
      </c>
      <c r="P1178" t="str">
        <f>$D$4</f>
        <v>White</v>
      </c>
      <c r="Q1178">
        <f>$F$4</f>
        <v>1313</v>
      </c>
      <c r="R1178">
        <f t="shared" ref="R1178" si="2207">ROUND((880*$N$2),0)</f>
        <v>933</v>
      </c>
      <c r="S1178">
        <f t="shared" ref="S1178" si="2208">ROUND((560*$N$2),0)</f>
        <v>594</v>
      </c>
      <c r="T1178" t="s">
        <v>32</v>
      </c>
    </row>
    <row r="1179" spans="1:20" x14ac:dyDescent="0.25">
      <c r="A1179" t="s">
        <v>15</v>
      </c>
      <c r="B1179" t="s">
        <v>208</v>
      </c>
      <c r="C1179">
        <v>1</v>
      </c>
      <c r="D1179" t="s">
        <v>173</v>
      </c>
      <c r="E1179" s="1" t="s">
        <v>174</v>
      </c>
      <c r="H1179" t="s">
        <v>16</v>
      </c>
      <c r="I1179" t="s">
        <v>17</v>
      </c>
      <c r="J1179" t="s">
        <v>18</v>
      </c>
      <c r="K1179" t="s">
        <v>19</v>
      </c>
      <c r="L1179" t="s">
        <v>207</v>
      </c>
      <c r="M1179" t="str">
        <f>CONCATENATE(E1179,"-E-P-N")</f>
        <v>77442109_10-E-P-N</v>
      </c>
      <c r="N1179" t="str">
        <f>$G$2</f>
        <v>E - 508 x 762</v>
      </c>
      <c r="O1179" t="str">
        <f>$C$3</f>
        <v>Photographic Paper</v>
      </c>
      <c r="P1179" t="str">
        <f>$D$3</f>
        <v>None</v>
      </c>
      <c r="Q1179">
        <f>$G$3</f>
        <v>825</v>
      </c>
      <c r="R1179">
        <f t="shared" ref="R1179" si="2209">ROUND((552*$N$2),0)</f>
        <v>585</v>
      </c>
      <c r="S1179">
        <f t="shared" ref="S1179" si="2210">ROUND((345*$N$2),0)</f>
        <v>366</v>
      </c>
      <c r="T1179" t="s">
        <v>32</v>
      </c>
    </row>
    <row r="1180" spans="1:20" x14ac:dyDescent="0.25">
      <c r="A1180" t="s">
        <v>15</v>
      </c>
      <c r="B1180" t="s">
        <v>208</v>
      </c>
      <c r="C1180">
        <v>1</v>
      </c>
      <c r="D1180" t="s">
        <v>173</v>
      </c>
      <c r="E1180" s="1" t="s">
        <v>174</v>
      </c>
      <c r="H1180" t="s">
        <v>16</v>
      </c>
      <c r="I1180" t="s">
        <v>17</v>
      </c>
      <c r="J1180" t="s">
        <v>18</v>
      </c>
      <c r="K1180" t="s">
        <v>19</v>
      </c>
      <c r="L1180" t="s">
        <v>207</v>
      </c>
      <c r="M1180" t="str">
        <f>CONCATENATE(E1180,"-E-C-N")</f>
        <v>77442109_10-E-C-N</v>
      </c>
      <c r="N1180" t="str">
        <f>$G$2</f>
        <v>E - 508 x 762</v>
      </c>
      <c r="O1180" t="str">
        <f>$C$15</f>
        <v>Canvas</v>
      </c>
      <c r="P1180" t="str">
        <f>$D$15</f>
        <v>None</v>
      </c>
      <c r="Q1180">
        <f>$G$15</f>
        <v>1324</v>
      </c>
      <c r="R1180">
        <f t="shared" ref="R1180" si="2211">ROUND((832*$N$2),0)</f>
        <v>882</v>
      </c>
      <c r="S1180">
        <f t="shared" ref="S1180" si="2212">ROUND((550*$N$2),0)</f>
        <v>583</v>
      </c>
      <c r="T1180" t="s">
        <v>32</v>
      </c>
    </row>
    <row r="1181" spans="1:20" x14ac:dyDescent="0.25">
      <c r="A1181" t="s">
        <v>15</v>
      </c>
      <c r="B1181" t="s">
        <v>208</v>
      </c>
      <c r="C1181">
        <v>1</v>
      </c>
      <c r="D1181" t="s">
        <v>173</v>
      </c>
      <c r="E1181" s="1" t="s">
        <v>174</v>
      </c>
      <c r="H1181" t="s">
        <v>16</v>
      </c>
      <c r="I1181" t="s">
        <v>17</v>
      </c>
      <c r="J1181" t="s">
        <v>18</v>
      </c>
      <c r="K1181" t="s">
        <v>19</v>
      </c>
      <c r="L1181" t="s">
        <v>207</v>
      </c>
      <c r="M1181" t="str">
        <f>CONCATENATE(E1181,"-E-P-W")</f>
        <v>77442109_10-E-P-W</v>
      </c>
      <c r="N1181" t="str">
        <f>$G$2</f>
        <v>E - 508 x 762</v>
      </c>
      <c r="O1181" t="str">
        <f>$C$3</f>
        <v>Photographic Paper</v>
      </c>
      <c r="P1181" t="str">
        <f>$D$4</f>
        <v>White</v>
      </c>
      <c r="Q1181">
        <f>$G$4</f>
        <v>1660</v>
      </c>
      <c r="R1181">
        <f t="shared" ref="R1181" si="2213">ROUND((1112*$N$2),0)</f>
        <v>1179</v>
      </c>
      <c r="S1181">
        <f t="shared" ref="S1181" si="2214">ROUND((760*$N$2),0)</f>
        <v>806</v>
      </c>
      <c r="T1181" t="s">
        <v>32</v>
      </c>
    </row>
    <row r="1182" spans="1:20" x14ac:dyDescent="0.25">
      <c r="A1182" t="s">
        <v>15</v>
      </c>
      <c r="B1182" t="s">
        <v>208</v>
      </c>
      <c r="C1182">
        <v>1</v>
      </c>
      <c r="D1182" t="s">
        <v>173</v>
      </c>
      <c r="E1182" s="1" t="s">
        <v>174</v>
      </c>
      <c r="H1182" t="s">
        <v>16</v>
      </c>
      <c r="I1182" t="s">
        <v>17</v>
      </c>
      <c r="J1182" t="s">
        <v>18</v>
      </c>
      <c r="K1182" t="s">
        <v>19</v>
      </c>
      <c r="L1182" t="s">
        <v>207</v>
      </c>
      <c r="M1182" t="str">
        <f>CONCATENATE(E1182,"-E-C-W")</f>
        <v>77442109_10-E-C-W</v>
      </c>
      <c r="N1182" t="str">
        <f>$G$2</f>
        <v>E - 508 x 762</v>
      </c>
      <c r="O1182" t="str">
        <f>$C$15</f>
        <v>Canvas</v>
      </c>
      <c r="P1182" t="str">
        <f>$D$16</f>
        <v xml:space="preserve">White </v>
      </c>
      <c r="Q1182">
        <f>$G$16</f>
        <v>1964</v>
      </c>
      <c r="R1182" s="2">
        <f t="shared" ref="R1182" si="2215">ROUND((1320*$N$2),0)</f>
        <v>1399</v>
      </c>
      <c r="S1182">
        <f t="shared" ref="S1182" si="2216">ROUND((825*$N$2),0)</f>
        <v>875</v>
      </c>
      <c r="T1182" t="s">
        <v>32</v>
      </c>
    </row>
    <row r="1183" spans="1:20" x14ac:dyDescent="0.25">
      <c r="A1183" t="s">
        <v>15</v>
      </c>
      <c r="B1183" t="s">
        <v>208</v>
      </c>
      <c r="C1183">
        <v>1</v>
      </c>
      <c r="D1183" t="s">
        <v>173</v>
      </c>
      <c r="E1183" s="1" t="s">
        <v>174</v>
      </c>
      <c r="H1183" t="s">
        <v>16</v>
      </c>
      <c r="I1183" t="s">
        <v>17</v>
      </c>
      <c r="J1183" t="s">
        <v>18</v>
      </c>
      <c r="K1183" t="s">
        <v>19</v>
      </c>
      <c r="L1183" t="s">
        <v>207</v>
      </c>
      <c r="M1183" t="str">
        <f>CONCATENATE(E1183,"-F-P-N")</f>
        <v>77442109_10-F-P-N</v>
      </c>
      <c r="N1183" t="str">
        <f>$H$2</f>
        <v>F - 762 x 1016</v>
      </c>
      <c r="O1183" t="str">
        <f>$C$3</f>
        <v>Photographic Paper</v>
      </c>
      <c r="P1183" t="str">
        <f>$D$3</f>
        <v>None</v>
      </c>
      <c r="Q1183">
        <f>$H$3</f>
        <v>1410</v>
      </c>
      <c r="R1183">
        <f t="shared" ref="R1183" si="2217">ROUND((944*$N$2),0)</f>
        <v>1001</v>
      </c>
      <c r="S1183">
        <f t="shared" ref="S1183" si="2218">ROUND((590*$N$2),0)</f>
        <v>625</v>
      </c>
      <c r="T1183" t="s">
        <v>32</v>
      </c>
    </row>
    <row r="1184" spans="1:20" x14ac:dyDescent="0.25">
      <c r="A1184" t="s">
        <v>15</v>
      </c>
      <c r="B1184" t="s">
        <v>208</v>
      </c>
      <c r="C1184">
        <v>1</v>
      </c>
      <c r="D1184" t="s">
        <v>173</v>
      </c>
      <c r="E1184" s="1" t="s">
        <v>174</v>
      </c>
      <c r="H1184" t="s">
        <v>16</v>
      </c>
      <c r="I1184" t="s">
        <v>17</v>
      </c>
      <c r="J1184" t="s">
        <v>18</v>
      </c>
      <c r="K1184" t="s">
        <v>19</v>
      </c>
      <c r="L1184" t="s">
        <v>207</v>
      </c>
      <c r="M1184" t="str">
        <f>CONCATENATE(E1184,"-F-C-N")</f>
        <v>77442109_10-F-C-N</v>
      </c>
      <c r="N1184" t="str">
        <f>$H$2</f>
        <v>F - 762 x 1016</v>
      </c>
      <c r="O1184" t="str">
        <f>$C$15</f>
        <v>Canvas</v>
      </c>
      <c r="P1184" t="str">
        <f>$D$15</f>
        <v>None</v>
      </c>
      <c r="Q1184">
        <f>$H$15</f>
        <v>1865.6000000000001</v>
      </c>
      <c r="R1184">
        <f t="shared" ref="R1184" si="2219">ROUND((1200*$N$2),0)</f>
        <v>1272</v>
      </c>
      <c r="S1184">
        <f t="shared" ref="S1184" si="2220">ROUND((800*$N$2),0)</f>
        <v>848</v>
      </c>
      <c r="T1184" t="s">
        <v>32</v>
      </c>
    </row>
    <row r="1185" spans="1:20" x14ac:dyDescent="0.25">
      <c r="A1185" t="s">
        <v>15</v>
      </c>
      <c r="B1185" t="s">
        <v>208</v>
      </c>
      <c r="C1185">
        <v>1</v>
      </c>
      <c r="D1185" t="s">
        <v>173</v>
      </c>
      <c r="E1185" s="1" t="s">
        <v>174</v>
      </c>
      <c r="H1185" t="s">
        <v>16</v>
      </c>
      <c r="I1185" t="s">
        <v>17</v>
      </c>
      <c r="J1185" t="s">
        <v>18</v>
      </c>
      <c r="K1185" t="s">
        <v>19</v>
      </c>
      <c r="L1185" t="s">
        <v>207</v>
      </c>
      <c r="M1185" t="str">
        <f>CONCATENATE(E1185,"-F-P-W")</f>
        <v>77442109_10-F-P-W</v>
      </c>
      <c r="N1185" t="str">
        <f>$H$2</f>
        <v>F - 762 x 1016</v>
      </c>
      <c r="O1185" t="str">
        <f>$C$3</f>
        <v>Photographic Paper</v>
      </c>
      <c r="P1185" t="str">
        <f>$D$4</f>
        <v>White</v>
      </c>
      <c r="Q1185">
        <f>$H$4</f>
        <v>2387</v>
      </c>
      <c r="R1185">
        <f t="shared" ref="R1185" si="2221">ROUND((1510*$N$2),0)</f>
        <v>1601</v>
      </c>
      <c r="S1185">
        <f t="shared" ref="S1185" si="2222">ROUND((1150*$N$2),0)</f>
        <v>1219</v>
      </c>
      <c r="T1185" t="s">
        <v>32</v>
      </c>
    </row>
    <row r="1186" spans="1:20" x14ac:dyDescent="0.25">
      <c r="A1186" t="s">
        <v>15</v>
      </c>
      <c r="B1186" t="s">
        <v>208</v>
      </c>
      <c r="C1186">
        <v>1</v>
      </c>
      <c r="D1186" t="s">
        <v>173</v>
      </c>
      <c r="E1186" s="1" t="s">
        <v>174</v>
      </c>
      <c r="H1186" t="s">
        <v>16</v>
      </c>
      <c r="I1186" t="s">
        <v>17</v>
      </c>
      <c r="J1186" t="s">
        <v>18</v>
      </c>
      <c r="K1186" t="s">
        <v>19</v>
      </c>
      <c r="L1186" t="s">
        <v>207</v>
      </c>
      <c r="M1186" t="str">
        <f>CONCATENATE(E1186,"-F-C-W")</f>
        <v>77442109_10-F-C-W</v>
      </c>
      <c r="N1186" t="str">
        <f>$H$2</f>
        <v>F - 762 x 1016</v>
      </c>
      <c r="O1186" t="str">
        <f>$C$15</f>
        <v>Canvas</v>
      </c>
      <c r="P1186" t="str">
        <f>$D$16</f>
        <v xml:space="preserve">White </v>
      </c>
      <c r="Q1186">
        <f>$H$16</f>
        <v>2565.2000000000003</v>
      </c>
      <c r="R1186">
        <f t="shared" ref="R1186" si="2223">ROUND((1760*$N$2),0)</f>
        <v>1866</v>
      </c>
      <c r="S1186">
        <f t="shared" ref="S1186" si="2224">ROUND((1100*$N$2),0)</f>
        <v>1166</v>
      </c>
      <c r="T1186" t="s">
        <v>32</v>
      </c>
    </row>
    <row r="1187" spans="1:20" x14ac:dyDescent="0.25">
      <c r="A1187" t="s">
        <v>15</v>
      </c>
      <c r="B1187" t="s">
        <v>208</v>
      </c>
      <c r="C1187">
        <v>1</v>
      </c>
      <c r="D1187" t="s">
        <v>173</v>
      </c>
      <c r="E1187" s="1" t="s">
        <v>174</v>
      </c>
      <c r="H1187" t="s">
        <v>16</v>
      </c>
      <c r="I1187" t="s">
        <v>17</v>
      </c>
      <c r="J1187" t="s">
        <v>18</v>
      </c>
      <c r="K1187" t="s">
        <v>19</v>
      </c>
      <c r="L1187" t="s">
        <v>207</v>
      </c>
      <c r="M1187" t="str">
        <f>CONCATENATE(E1187,"-G-P-N")</f>
        <v>77442109_10-G-P-N</v>
      </c>
      <c r="N1187" t="str">
        <f>$I$2</f>
        <v>G - 1016 x 1525</v>
      </c>
      <c r="O1187" t="str">
        <f>$C$3</f>
        <v>Photographic Paper</v>
      </c>
      <c r="P1187" t="str">
        <f>$D$3</f>
        <v>None</v>
      </c>
      <c r="Q1187">
        <f>$I$3</f>
        <v>1763</v>
      </c>
      <c r="R1187">
        <f t="shared" ref="R1187" si="2225">ROUND((1180*$N$2),0)</f>
        <v>1251</v>
      </c>
      <c r="S1187">
        <f t="shared" ref="S1187" si="2226">ROUND((735*$N$2),0)</f>
        <v>779</v>
      </c>
      <c r="T1187" t="s">
        <v>32</v>
      </c>
    </row>
    <row r="1188" spans="1:20" x14ac:dyDescent="0.25">
      <c r="A1188" t="s">
        <v>15</v>
      </c>
      <c r="B1188" t="s">
        <v>208</v>
      </c>
      <c r="C1188">
        <v>1</v>
      </c>
      <c r="D1188" t="s">
        <v>173</v>
      </c>
      <c r="E1188" s="1" t="s">
        <v>174</v>
      </c>
      <c r="H1188" t="s">
        <v>16</v>
      </c>
      <c r="I1188" t="s">
        <v>17</v>
      </c>
      <c r="J1188" t="s">
        <v>18</v>
      </c>
      <c r="K1188" t="s">
        <v>19</v>
      </c>
      <c r="L1188" t="s">
        <v>207</v>
      </c>
      <c r="M1188" t="str">
        <f>CONCATENATE(E1188,"-G-C-N")</f>
        <v>77442109_10-G-C-N</v>
      </c>
      <c r="N1188" t="str">
        <f>$I$2</f>
        <v>G - 1016 x 1525</v>
      </c>
      <c r="O1188" t="str">
        <f>$C$15</f>
        <v>Canvas</v>
      </c>
      <c r="P1188" t="str">
        <f>$D$15</f>
        <v>None</v>
      </c>
      <c r="Q1188">
        <f>$I$15</f>
        <v>1982.2</v>
      </c>
      <c r="R1188">
        <f t="shared" ref="R1188" si="2227">ROUND((1275*$N$2),0)</f>
        <v>1352</v>
      </c>
      <c r="S1188">
        <f t="shared" ref="S1188" si="2228">ROUND((850*$N$2),0)</f>
        <v>901</v>
      </c>
      <c r="T1188" t="s">
        <v>32</v>
      </c>
    </row>
    <row r="1189" spans="1:20" x14ac:dyDescent="0.25">
      <c r="A1189" t="s">
        <v>15</v>
      </c>
      <c r="B1189" t="s">
        <v>208</v>
      </c>
      <c r="C1189">
        <v>1</v>
      </c>
      <c r="D1189" t="s">
        <v>173</v>
      </c>
      <c r="E1189" s="1" t="s">
        <v>174</v>
      </c>
      <c r="H1189" t="s">
        <v>16</v>
      </c>
      <c r="I1189" t="s">
        <v>17</v>
      </c>
      <c r="J1189" t="s">
        <v>18</v>
      </c>
      <c r="K1189" t="s">
        <v>19</v>
      </c>
      <c r="L1189" t="s">
        <v>207</v>
      </c>
      <c r="M1189" t="str">
        <f>CONCATENATE(E1189,"-G-P-W")</f>
        <v>77442109_10-G-P-W</v>
      </c>
      <c r="N1189" t="str">
        <f>$I$2</f>
        <v>G - 1016 x 1525</v>
      </c>
      <c r="O1189" t="str">
        <f>$C$3</f>
        <v>Photographic Paper</v>
      </c>
      <c r="P1189" t="str">
        <f>$D$4</f>
        <v>White</v>
      </c>
      <c r="Q1189">
        <f>$I$4</f>
        <v>3200</v>
      </c>
      <c r="R1189">
        <f t="shared" ref="R1189:R1190" si="2229">ROUND((2000*$N$2),0)</f>
        <v>2120</v>
      </c>
      <c r="S1189">
        <f t="shared" ref="S1189" si="2230">ROUND((1535*$N$2),0)</f>
        <v>1627</v>
      </c>
      <c r="T1189" t="s">
        <v>32</v>
      </c>
    </row>
    <row r="1190" spans="1:20" x14ac:dyDescent="0.25">
      <c r="A1190" t="s">
        <v>15</v>
      </c>
      <c r="B1190" t="s">
        <v>208</v>
      </c>
      <c r="C1190">
        <v>1</v>
      </c>
      <c r="D1190" t="s">
        <v>173</v>
      </c>
      <c r="E1190" s="1" t="s">
        <v>174</v>
      </c>
      <c r="H1190" t="s">
        <v>16</v>
      </c>
      <c r="I1190" t="s">
        <v>17</v>
      </c>
      <c r="J1190" t="s">
        <v>18</v>
      </c>
      <c r="K1190" t="s">
        <v>19</v>
      </c>
      <c r="L1190" t="s">
        <v>207</v>
      </c>
      <c r="M1190" t="str">
        <f>CONCATENATE(E1190,"-G-C-W")</f>
        <v>77442109_10-G-C-W</v>
      </c>
      <c r="N1190" t="str">
        <f>$I$2</f>
        <v>G - 1016 x 1525</v>
      </c>
      <c r="O1190" t="str">
        <f>$C$15</f>
        <v>Canvas</v>
      </c>
      <c r="P1190" t="str">
        <f>$D$16</f>
        <v xml:space="preserve">White </v>
      </c>
      <c r="Q1190">
        <f>$I$16</f>
        <v>2915</v>
      </c>
      <c r="R1190">
        <f t="shared" si="2229"/>
        <v>2120</v>
      </c>
      <c r="S1190">
        <f t="shared" ref="S1190" si="2231">ROUND((1250*$N$2),0)</f>
        <v>1325</v>
      </c>
      <c r="T1190" t="s">
        <v>32</v>
      </c>
    </row>
    <row r="1191" spans="1:20" x14ac:dyDescent="0.25">
      <c r="A1191" t="s">
        <v>15</v>
      </c>
      <c r="B1191" t="s">
        <v>208</v>
      </c>
      <c r="C1191">
        <v>1</v>
      </c>
      <c r="D1191" t="s">
        <v>175</v>
      </c>
      <c r="E1191" s="1">
        <v>84113339</v>
      </c>
      <c r="H1191" t="s">
        <v>16</v>
      </c>
      <c r="I1191" t="s">
        <v>17</v>
      </c>
      <c r="J1191" t="s">
        <v>18</v>
      </c>
      <c r="K1191" t="s">
        <v>19</v>
      </c>
      <c r="L1191" t="s">
        <v>207</v>
      </c>
      <c r="M1191" t="str">
        <f>CONCATENATE(E1191,"-C-P-N")</f>
        <v>84113339-C-P-N</v>
      </c>
      <c r="N1191" t="str">
        <f>$E$2</f>
        <v>C - 406 x 508</v>
      </c>
      <c r="O1191" t="str">
        <f>$C$3</f>
        <v>Photographic Paper</v>
      </c>
      <c r="P1191" t="str">
        <f>$D$3</f>
        <v>None</v>
      </c>
      <c r="Q1191">
        <f>$E$3</f>
        <v>553</v>
      </c>
      <c r="R1191">
        <f t="shared" ref="R1191" si="2232">ROUND((360*$N$2),0)</f>
        <v>382</v>
      </c>
      <c r="S1191">
        <f t="shared" ref="S1191" si="2233">ROUND((230*$N$2),0)</f>
        <v>244</v>
      </c>
      <c r="T1191" t="s">
        <v>32</v>
      </c>
    </row>
    <row r="1192" spans="1:20" x14ac:dyDescent="0.25">
      <c r="A1192" t="s">
        <v>15</v>
      </c>
      <c r="B1192" t="s">
        <v>208</v>
      </c>
      <c r="C1192">
        <v>1</v>
      </c>
      <c r="D1192" t="s">
        <v>175</v>
      </c>
      <c r="E1192" s="1">
        <v>84113339</v>
      </c>
      <c r="H1192" t="s">
        <v>16</v>
      </c>
      <c r="I1192" t="s">
        <v>17</v>
      </c>
      <c r="J1192" t="s">
        <v>18</v>
      </c>
      <c r="K1192" t="s">
        <v>19</v>
      </c>
      <c r="L1192" t="s">
        <v>207</v>
      </c>
      <c r="M1192" t="str">
        <f>CONCATENATE(E1192,"-C-P-W")</f>
        <v>84113339-C-P-W</v>
      </c>
      <c r="N1192" t="str">
        <f>$E$2</f>
        <v>C - 406 x 508</v>
      </c>
      <c r="O1192" t="str">
        <f>$C$3</f>
        <v>Photographic Paper</v>
      </c>
      <c r="P1192" t="str">
        <f>$D$4</f>
        <v>White</v>
      </c>
      <c r="Q1192">
        <f>$E$4</f>
        <v>1052</v>
      </c>
      <c r="R1192">
        <f t="shared" ref="R1192" si="2234">ROUND((704*$N$2),0)</f>
        <v>746</v>
      </c>
      <c r="S1192">
        <f t="shared" ref="S1192" si="2235">ROUND((440*$N$2),0)</f>
        <v>466</v>
      </c>
      <c r="T1192" t="s">
        <v>32</v>
      </c>
    </row>
    <row r="1193" spans="1:20" x14ac:dyDescent="0.25">
      <c r="A1193" t="s">
        <v>15</v>
      </c>
      <c r="B1193" t="s">
        <v>208</v>
      </c>
      <c r="C1193">
        <v>1</v>
      </c>
      <c r="D1193" t="s">
        <v>175</v>
      </c>
      <c r="E1193" s="1">
        <v>84113339</v>
      </c>
      <c r="H1193" t="s">
        <v>16</v>
      </c>
      <c r="I1193" t="s">
        <v>17</v>
      </c>
      <c r="J1193" t="s">
        <v>18</v>
      </c>
      <c r="K1193" t="s">
        <v>19</v>
      </c>
      <c r="L1193" t="s">
        <v>207</v>
      </c>
      <c r="M1193" t="str">
        <f>CONCATENATE(E1193,"-D-P-N")</f>
        <v>84113339-D-P-N</v>
      </c>
      <c r="N1193" t="str">
        <f>$F$2</f>
        <v>D - 508 x 610</v>
      </c>
      <c r="O1193" t="str">
        <f>$C$3</f>
        <v>Photographic Paper</v>
      </c>
      <c r="P1193" t="str">
        <f>$D$3</f>
        <v>None</v>
      </c>
      <c r="Q1193">
        <f>$F$3</f>
        <v>646</v>
      </c>
      <c r="R1193">
        <f t="shared" ref="R1193" si="2236">ROUND((432*$N$2),0)</f>
        <v>458</v>
      </c>
      <c r="S1193">
        <f t="shared" ref="S1193" si="2237">ROUND((270*$N$2),0)</f>
        <v>286</v>
      </c>
      <c r="T1193" t="s">
        <v>32</v>
      </c>
    </row>
    <row r="1194" spans="1:20" x14ac:dyDescent="0.25">
      <c r="A1194" t="s">
        <v>15</v>
      </c>
      <c r="B1194" t="s">
        <v>208</v>
      </c>
      <c r="C1194">
        <v>1</v>
      </c>
      <c r="D1194" t="s">
        <v>175</v>
      </c>
      <c r="E1194" s="1">
        <v>84113339</v>
      </c>
      <c r="H1194" t="s">
        <v>16</v>
      </c>
      <c r="I1194" t="s">
        <v>17</v>
      </c>
      <c r="J1194" t="s">
        <v>18</v>
      </c>
      <c r="K1194" t="s">
        <v>19</v>
      </c>
      <c r="L1194" t="s">
        <v>207</v>
      </c>
      <c r="M1194" t="str">
        <f>CONCATENATE(E1194,"-D-P-W")</f>
        <v>84113339-D-P-W</v>
      </c>
      <c r="N1194" t="str">
        <f>$F$2</f>
        <v>D - 508 x 610</v>
      </c>
      <c r="O1194" t="str">
        <f>$C$3</f>
        <v>Photographic Paper</v>
      </c>
      <c r="P1194" t="str">
        <f>$D$4</f>
        <v>White</v>
      </c>
      <c r="Q1194">
        <f>$F$4</f>
        <v>1313</v>
      </c>
      <c r="R1194">
        <f t="shared" ref="R1194" si="2238">ROUND((880*$N$2),0)</f>
        <v>933</v>
      </c>
      <c r="S1194">
        <f t="shared" ref="S1194" si="2239">ROUND((560*$N$2),0)</f>
        <v>594</v>
      </c>
      <c r="T1194" t="s">
        <v>32</v>
      </c>
    </row>
    <row r="1195" spans="1:20" x14ac:dyDescent="0.25">
      <c r="A1195" t="s">
        <v>15</v>
      </c>
      <c r="B1195" t="s">
        <v>208</v>
      </c>
      <c r="C1195">
        <v>1</v>
      </c>
      <c r="D1195" t="s">
        <v>175</v>
      </c>
      <c r="E1195" s="1">
        <v>84113339</v>
      </c>
      <c r="H1195" t="s">
        <v>16</v>
      </c>
      <c r="I1195" t="s">
        <v>17</v>
      </c>
      <c r="J1195" t="s">
        <v>18</v>
      </c>
      <c r="K1195" t="s">
        <v>19</v>
      </c>
      <c r="L1195" t="s">
        <v>207</v>
      </c>
      <c r="M1195" t="str">
        <f>CONCATENATE(E1195,"-E-P-N")</f>
        <v>84113339-E-P-N</v>
      </c>
      <c r="N1195" t="str">
        <f>$G$2</f>
        <v>E - 508 x 762</v>
      </c>
      <c r="O1195" t="str">
        <f>$C$3</f>
        <v>Photographic Paper</v>
      </c>
      <c r="P1195" t="str">
        <f>$D$3</f>
        <v>None</v>
      </c>
      <c r="Q1195">
        <f>$G$3</f>
        <v>825</v>
      </c>
      <c r="R1195">
        <f t="shared" ref="R1195" si="2240">ROUND((552*$N$2),0)</f>
        <v>585</v>
      </c>
      <c r="S1195">
        <f t="shared" ref="S1195" si="2241">ROUND((345*$N$2),0)</f>
        <v>366</v>
      </c>
      <c r="T1195" t="s">
        <v>32</v>
      </c>
    </row>
    <row r="1196" spans="1:20" x14ac:dyDescent="0.25">
      <c r="A1196" t="s">
        <v>15</v>
      </c>
      <c r="B1196" t="s">
        <v>208</v>
      </c>
      <c r="C1196">
        <v>1</v>
      </c>
      <c r="D1196" t="s">
        <v>175</v>
      </c>
      <c r="E1196" s="1">
        <v>84113339</v>
      </c>
      <c r="H1196" t="s">
        <v>16</v>
      </c>
      <c r="I1196" t="s">
        <v>17</v>
      </c>
      <c r="J1196" t="s">
        <v>18</v>
      </c>
      <c r="K1196" t="s">
        <v>19</v>
      </c>
      <c r="L1196" t="s">
        <v>207</v>
      </c>
      <c r="M1196" t="str">
        <f>CONCATENATE(E1196,"-E-C-N")</f>
        <v>84113339-E-C-N</v>
      </c>
      <c r="N1196" t="str">
        <f>$G$2</f>
        <v>E - 508 x 762</v>
      </c>
      <c r="O1196" t="str">
        <f>$C$15</f>
        <v>Canvas</v>
      </c>
      <c r="P1196" t="str">
        <f>$D$15</f>
        <v>None</v>
      </c>
      <c r="Q1196">
        <f>$G$15</f>
        <v>1324</v>
      </c>
      <c r="R1196">
        <f t="shared" ref="R1196" si="2242">ROUND((832*$N$2),0)</f>
        <v>882</v>
      </c>
      <c r="S1196">
        <f t="shared" ref="S1196" si="2243">ROUND((550*$N$2),0)</f>
        <v>583</v>
      </c>
      <c r="T1196" t="s">
        <v>32</v>
      </c>
    </row>
    <row r="1197" spans="1:20" x14ac:dyDescent="0.25">
      <c r="A1197" t="s">
        <v>15</v>
      </c>
      <c r="B1197" t="s">
        <v>208</v>
      </c>
      <c r="C1197">
        <v>1</v>
      </c>
      <c r="D1197" t="s">
        <v>175</v>
      </c>
      <c r="E1197" s="1">
        <v>84113339</v>
      </c>
      <c r="H1197" t="s">
        <v>16</v>
      </c>
      <c r="I1197" t="s">
        <v>17</v>
      </c>
      <c r="J1197" t="s">
        <v>18</v>
      </c>
      <c r="K1197" t="s">
        <v>19</v>
      </c>
      <c r="L1197" t="s">
        <v>207</v>
      </c>
      <c r="M1197" t="str">
        <f>CONCATENATE(E1197,"-E-P-W")</f>
        <v>84113339-E-P-W</v>
      </c>
      <c r="N1197" t="str">
        <f>$G$2</f>
        <v>E - 508 x 762</v>
      </c>
      <c r="O1197" t="str">
        <f>$C$3</f>
        <v>Photographic Paper</v>
      </c>
      <c r="P1197" t="str">
        <f>$D$4</f>
        <v>White</v>
      </c>
      <c r="Q1197">
        <f>$G$4</f>
        <v>1660</v>
      </c>
      <c r="R1197">
        <f t="shared" ref="R1197" si="2244">ROUND((1112*$N$2),0)</f>
        <v>1179</v>
      </c>
      <c r="S1197">
        <f t="shared" ref="S1197" si="2245">ROUND((760*$N$2),0)</f>
        <v>806</v>
      </c>
      <c r="T1197" t="s">
        <v>32</v>
      </c>
    </row>
    <row r="1198" spans="1:20" x14ac:dyDescent="0.25">
      <c r="A1198" t="s">
        <v>15</v>
      </c>
      <c r="B1198" t="s">
        <v>208</v>
      </c>
      <c r="C1198">
        <v>1</v>
      </c>
      <c r="D1198" t="s">
        <v>175</v>
      </c>
      <c r="E1198" s="1">
        <v>84113339</v>
      </c>
      <c r="H1198" t="s">
        <v>16</v>
      </c>
      <c r="I1198" t="s">
        <v>17</v>
      </c>
      <c r="J1198" t="s">
        <v>18</v>
      </c>
      <c r="K1198" t="s">
        <v>19</v>
      </c>
      <c r="L1198" t="s">
        <v>207</v>
      </c>
      <c r="M1198" t="str">
        <f>CONCATENATE(E1198,"-E-C-W")</f>
        <v>84113339-E-C-W</v>
      </c>
      <c r="N1198" t="str">
        <f>$G$2</f>
        <v>E - 508 x 762</v>
      </c>
      <c r="O1198" t="str">
        <f>$C$15</f>
        <v>Canvas</v>
      </c>
      <c r="P1198" t="str">
        <f>$D$16</f>
        <v xml:space="preserve">White </v>
      </c>
      <c r="Q1198">
        <f>$G$16</f>
        <v>1964</v>
      </c>
      <c r="R1198" s="2">
        <f t="shared" ref="R1198" si="2246">ROUND((1320*$N$2),0)</f>
        <v>1399</v>
      </c>
      <c r="S1198">
        <f t="shared" ref="S1198" si="2247">ROUND((825*$N$2),0)</f>
        <v>875</v>
      </c>
      <c r="T1198" t="s">
        <v>32</v>
      </c>
    </row>
    <row r="1199" spans="1:20" x14ac:dyDescent="0.25">
      <c r="A1199" t="s">
        <v>15</v>
      </c>
      <c r="B1199" t="s">
        <v>208</v>
      </c>
      <c r="C1199">
        <v>1</v>
      </c>
      <c r="D1199" t="s">
        <v>175</v>
      </c>
      <c r="E1199" s="1">
        <v>84113339</v>
      </c>
      <c r="H1199" t="s">
        <v>16</v>
      </c>
      <c r="I1199" t="s">
        <v>17</v>
      </c>
      <c r="J1199" t="s">
        <v>18</v>
      </c>
      <c r="K1199" t="s">
        <v>19</v>
      </c>
      <c r="L1199" t="s">
        <v>207</v>
      </c>
      <c r="M1199" t="str">
        <f>CONCATENATE(E1199,"-F-P-N")</f>
        <v>84113339-F-P-N</v>
      </c>
      <c r="N1199" t="str">
        <f>$H$2</f>
        <v>F - 762 x 1016</v>
      </c>
      <c r="O1199" t="str">
        <f>$C$3</f>
        <v>Photographic Paper</v>
      </c>
      <c r="P1199" t="str">
        <f>$D$3</f>
        <v>None</v>
      </c>
      <c r="Q1199">
        <f>$H$3</f>
        <v>1410</v>
      </c>
      <c r="R1199">
        <f t="shared" ref="R1199" si="2248">ROUND((944*$N$2),0)</f>
        <v>1001</v>
      </c>
      <c r="S1199">
        <f t="shared" ref="S1199" si="2249">ROUND((590*$N$2),0)</f>
        <v>625</v>
      </c>
      <c r="T1199" t="s">
        <v>32</v>
      </c>
    </row>
    <row r="1200" spans="1:20" x14ac:dyDescent="0.25">
      <c r="A1200" t="s">
        <v>15</v>
      </c>
      <c r="B1200" t="s">
        <v>208</v>
      </c>
      <c r="C1200">
        <v>1</v>
      </c>
      <c r="D1200" t="s">
        <v>175</v>
      </c>
      <c r="E1200" s="1">
        <v>84113339</v>
      </c>
      <c r="H1200" t="s">
        <v>16</v>
      </c>
      <c r="I1200" t="s">
        <v>17</v>
      </c>
      <c r="J1200" t="s">
        <v>18</v>
      </c>
      <c r="K1200" t="s">
        <v>19</v>
      </c>
      <c r="L1200" t="s">
        <v>207</v>
      </c>
      <c r="M1200" t="str">
        <f>CONCATENATE(E1200,"-F-C-N")</f>
        <v>84113339-F-C-N</v>
      </c>
      <c r="N1200" t="str">
        <f>$H$2</f>
        <v>F - 762 x 1016</v>
      </c>
      <c r="O1200" t="str">
        <f>$C$15</f>
        <v>Canvas</v>
      </c>
      <c r="P1200" t="str">
        <f>$D$15</f>
        <v>None</v>
      </c>
      <c r="Q1200">
        <f>$H$15</f>
        <v>1865.6000000000001</v>
      </c>
      <c r="R1200">
        <f t="shared" ref="R1200" si="2250">ROUND((1200*$N$2),0)</f>
        <v>1272</v>
      </c>
      <c r="S1200">
        <f t="shared" ref="S1200" si="2251">ROUND((800*$N$2),0)</f>
        <v>848</v>
      </c>
      <c r="T1200" t="s">
        <v>32</v>
      </c>
    </row>
    <row r="1201" spans="1:20" x14ac:dyDescent="0.25">
      <c r="A1201" t="s">
        <v>15</v>
      </c>
      <c r="B1201" t="s">
        <v>208</v>
      </c>
      <c r="C1201">
        <v>1</v>
      </c>
      <c r="D1201" t="s">
        <v>175</v>
      </c>
      <c r="E1201" s="1">
        <v>84113339</v>
      </c>
      <c r="H1201" t="s">
        <v>16</v>
      </c>
      <c r="I1201" t="s">
        <v>17</v>
      </c>
      <c r="J1201" t="s">
        <v>18</v>
      </c>
      <c r="K1201" t="s">
        <v>19</v>
      </c>
      <c r="L1201" t="s">
        <v>207</v>
      </c>
      <c r="M1201" t="str">
        <f>CONCATENATE(E1201,"-F-P-W")</f>
        <v>84113339-F-P-W</v>
      </c>
      <c r="N1201" t="str">
        <f>$H$2</f>
        <v>F - 762 x 1016</v>
      </c>
      <c r="O1201" t="str">
        <f>$C$3</f>
        <v>Photographic Paper</v>
      </c>
      <c r="P1201" t="str">
        <f>$D$4</f>
        <v>White</v>
      </c>
      <c r="Q1201">
        <f>$H$4</f>
        <v>2387</v>
      </c>
      <c r="R1201">
        <f t="shared" ref="R1201" si="2252">ROUND((1510*$N$2),0)</f>
        <v>1601</v>
      </c>
      <c r="S1201">
        <f t="shared" ref="S1201" si="2253">ROUND((1150*$N$2),0)</f>
        <v>1219</v>
      </c>
      <c r="T1201" t="s">
        <v>32</v>
      </c>
    </row>
    <row r="1202" spans="1:20" x14ac:dyDescent="0.25">
      <c r="A1202" t="s">
        <v>15</v>
      </c>
      <c r="B1202" t="s">
        <v>208</v>
      </c>
      <c r="C1202">
        <v>1</v>
      </c>
      <c r="D1202" t="s">
        <v>175</v>
      </c>
      <c r="E1202" s="1">
        <v>84113339</v>
      </c>
      <c r="H1202" t="s">
        <v>16</v>
      </c>
      <c r="I1202" t="s">
        <v>17</v>
      </c>
      <c r="J1202" t="s">
        <v>18</v>
      </c>
      <c r="K1202" t="s">
        <v>19</v>
      </c>
      <c r="L1202" t="s">
        <v>207</v>
      </c>
      <c r="M1202" t="str">
        <f>CONCATENATE(E1202,"-F-C-W")</f>
        <v>84113339-F-C-W</v>
      </c>
      <c r="N1202" t="str">
        <f>$H$2</f>
        <v>F - 762 x 1016</v>
      </c>
      <c r="O1202" t="str">
        <f>$C$15</f>
        <v>Canvas</v>
      </c>
      <c r="P1202" t="str">
        <f>$D$16</f>
        <v xml:space="preserve">White </v>
      </c>
      <c r="Q1202">
        <f>$H$16</f>
        <v>2565.2000000000003</v>
      </c>
      <c r="R1202">
        <f t="shared" ref="R1202" si="2254">ROUND((1760*$N$2),0)</f>
        <v>1866</v>
      </c>
      <c r="S1202">
        <f t="shared" ref="S1202" si="2255">ROUND((1100*$N$2),0)</f>
        <v>1166</v>
      </c>
      <c r="T1202" t="s">
        <v>32</v>
      </c>
    </row>
    <row r="1203" spans="1:20" x14ac:dyDescent="0.25">
      <c r="A1203" t="s">
        <v>15</v>
      </c>
      <c r="B1203" t="s">
        <v>208</v>
      </c>
      <c r="C1203">
        <v>1</v>
      </c>
      <c r="D1203" t="s">
        <v>175</v>
      </c>
      <c r="E1203" s="1">
        <v>84113339</v>
      </c>
      <c r="H1203" t="s">
        <v>16</v>
      </c>
      <c r="I1203" t="s">
        <v>17</v>
      </c>
      <c r="J1203" t="s">
        <v>18</v>
      </c>
      <c r="K1203" t="s">
        <v>19</v>
      </c>
      <c r="L1203" t="s">
        <v>207</v>
      </c>
      <c r="M1203" t="str">
        <f>CONCATENATE(E1203,"-G-P-N")</f>
        <v>84113339-G-P-N</v>
      </c>
      <c r="N1203" t="str">
        <f>$I$2</f>
        <v>G - 1016 x 1525</v>
      </c>
      <c r="O1203" t="str">
        <f>$C$3</f>
        <v>Photographic Paper</v>
      </c>
      <c r="P1203" t="str">
        <f>$D$3</f>
        <v>None</v>
      </c>
      <c r="Q1203">
        <f>$I$3</f>
        <v>1763</v>
      </c>
      <c r="R1203">
        <f t="shared" ref="R1203" si="2256">ROUND((1180*$N$2),0)</f>
        <v>1251</v>
      </c>
      <c r="S1203">
        <f t="shared" ref="S1203" si="2257">ROUND((735*$N$2),0)</f>
        <v>779</v>
      </c>
      <c r="T1203" t="s">
        <v>32</v>
      </c>
    </row>
    <row r="1204" spans="1:20" x14ac:dyDescent="0.25">
      <c r="A1204" t="s">
        <v>15</v>
      </c>
      <c r="B1204" t="s">
        <v>208</v>
      </c>
      <c r="C1204">
        <v>1</v>
      </c>
      <c r="D1204" t="s">
        <v>175</v>
      </c>
      <c r="E1204" s="1">
        <v>84113339</v>
      </c>
      <c r="H1204" t="s">
        <v>16</v>
      </c>
      <c r="I1204" t="s">
        <v>17</v>
      </c>
      <c r="J1204" t="s">
        <v>18</v>
      </c>
      <c r="K1204" t="s">
        <v>19</v>
      </c>
      <c r="L1204" t="s">
        <v>207</v>
      </c>
      <c r="M1204" t="str">
        <f>CONCATENATE(E1204,"-G-C-N")</f>
        <v>84113339-G-C-N</v>
      </c>
      <c r="N1204" t="str">
        <f>$I$2</f>
        <v>G - 1016 x 1525</v>
      </c>
      <c r="O1204" t="str">
        <f>$C$15</f>
        <v>Canvas</v>
      </c>
      <c r="P1204" t="str">
        <f>$D$15</f>
        <v>None</v>
      </c>
      <c r="Q1204">
        <f>$I$15</f>
        <v>1982.2</v>
      </c>
      <c r="R1204">
        <f t="shared" ref="R1204" si="2258">ROUND((1275*$N$2),0)</f>
        <v>1352</v>
      </c>
      <c r="S1204">
        <f t="shared" ref="S1204" si="2259">ROUND((850*$N$2),0)</f>
        <v>901</v>
      </c>
      <c r="T1204" t="s">
        <v>32</v>
      </c>
    </row>
    <row r="1205" spans="1:20" x14ac:dyDescent="0.25">
      <c r="A1205" t="s">
        <v>15</v>
      </c>
      <c r="B1205" t="s">
        <v>208</v>
      </c>
      <c r="C1205">
        <v>1</v>
      </c>
      <c r="D1205" t="s">
        <v>175</v>
      </c>
      <c r="E1205" s="1">
        <v>84113339</v>
      </c>
      <c r="H1205" t="s">
        <v>16</v>
      </c>
      <c r="I1205" t="s">
        <v>17</v>
      </c>
      <c r="J1205" t="s">
        <v>18</v>
      </c>
      <c r="K1205" t="s">
        <v>19</v>
      </c>
      <c r="L1205" t="s">
        <v>207</v>
      </c>
      <c r="M1205" t="str">
        <f>CONCATENATE(E1205,"-G-P-W")</f>
        <v>84113339-G-P-W</v>
      </c>
      <c r="N1205" t="str">
        <f>$I$2</f>
        <v>G - 1016 x 1525</v>
      </c>
      <c r="O1205" t="str">
        <f>$C$3</f>
        <v>Photographic Paper</v>
      </c>
      <c r="P1205" t="str">
        <f>$D$4</f>
        <v>White</v>
      </c>
      <c r="Q1205">
        <f>$I$4</f>
        <v>3200</v>
      </c>
      <c r="R1205">
        <f t="shared" ref="R1205:R1206" si="2260">ROUND((2000*$N$2),0)</f>
        <v>2120</v>
      </c>
      <c r="S1205">
        <f t="shared" ref="S1205" si="2261">ROUND((1535*$N$2),0)</f>
        <v>1627</v>
      </c>
      <c r="T1205" t="s">
        <v>32</v>
      </c>
    </row>
    <row r="1206" spans="1:20" x14ac:dyDescent="0.25">
      <c r="A1206" t="s">
        <v>15</v>
      </c>
      <c r="B1206" t="s">
        <v>208</v>
      </c>
      <c r="C1206">
        <v>1</v>
      </c>
      <c r="D1206" t="s">
        <v>175</v>
      </c>
      <c r="E1206" s="1">
        <v>84113339</v>
      </c>
      <c r="H1206" t="s">
        <v>16</v>
      </c>
      <c r="I1206" t="s">
        <v>17</v>
      </c>
      <c r="J1206" t="s">
        <v>18</v>
      </c>
      <c r="K1206" t="s">
        <v>19</v>
      </c>
      <c r="L1206" t="s">
        <v>207</v>
      </c>
      <c r="M1206" t="str">
        <f>CONCATENATE(E1206,"-G-C-W")</f>
        <v>84113339-G-C-W</v>
      </c>
      <c r="N1206" t="str">
        <f>$I$2</f>
        <v>G - 1016 x 1525</v>
      </c>
      <c r="O1206" t="str">
        <f>$C$15</f>
        <v>Canvas</v>
      </c>
      <c r="P1206" t="str">
        <f>$D$16</f>
        <v xml:space="preserve">White </v>
      </c>
      <c r="Q1206">
        <f>$I$16</f>
        <v>2915</v>
      </c>
      <c r="R1206">
        <f t="shared" si="2260"/>
        <v>2120</v>
      </c>
      <c r="S1206">
        <f t="shared" ref="S1206" si="2262">ROUND((1250*$N$2),0)</f>
        <v>1325</v>
      </c>
      <c r="T1206" t="s">
        <v>32</v>
      </c>
    </row>
    <row r="1207" spans="1:20" x14ac:dyDescent="0.25">
      <c r="A1207" t="s">
        <v>15</v>
      </c>
      <c r="B1207" t="s">
        <v>208</v>
      </c>
      <c r="C1207">
        <v>1</v>
      </c>
      <c r="D1207" t="s">
        <v>176</v>
      </c>
      <c r="E1207" s="1">
        <v>53403623</v>
      </c>
      <c r="H1207" t="s">
        <v>16</v>
      </c>
      <c r="I1207" t="s">
        <v>17</v>
      </c>
      <c r="J1207" t="s">
        <v>18</v>
      </c>
      <c r="K1207" t="s">
        <v>19</v>
      </c>
      <c r="L1207" t="s">
        <v>207</v>
      </c>
      <c r="M1207" t="str">
        <f>CONCATENATE(E1207,"-C-P-N")</f>
        <v>53403623-C-P-N</v>
      </c>
      <c r="N1207" t="str">
        <f>$E$2</f>
        <v>C - 406 x 508</v>
      </c>
      <c r="O1207" t="str">
        <f>$C$3</f>
        <v>Photographic Paper</v>
      </c>
      <c r="P1207" t="str">
        <f>$D$3</f>
        <v>None</v>
      </c>
      <c r="Q1207">
        <f>$E$3</f>
        <v>553</v>
      </c>
      <c r="R1207">
        <f t="shared" ref="R1207" si="2263">ROUND((360*$N$2),0)</f>
        <v>382</v>
      </c>
      <c r="S1207">
        <f t="shared" ref="S1207" si="2264">ROUND((230*$N$2),0)</f>
        <v>244</v>
      </c>
      <c r="T1207" t="s">
        <v>32</v>
      </c>
    </row>
    <row r="1208" spans="1:20" x14ac:dyDescent="0.25">
      <c r="A1208" t="s">
        <v>15</v>
      </c>
      <c r="B1208" t="s">
        <v>208</v>
      </c>
      <c r="C1208">
        <v>1</v>
      </c>
      <c r="D1208" t="s">
        <v>176</v>
      </c>
      <c r="E1208" s="1">
        <v>53403623</v>
      </c>
      <c r="H1208" t="s">
        <v>16</v>
      </c>
      <c r="I1208" t="s">
        <v>17</v>
      </c>
      <c r="J1208" t="s">
        <v>18</v>
      </c>
      <c r="K1208" t="s">
        <v>19</v>
      </c>
      <c r="L1208" t="s">
        <v>207</v>
      </c>
      <c r="M1208" t="str">
        <f>CONCATENATE(E1208,"-C-P-W")</f>
        <v>53403623-C-P-W</v>
      </c>
      <c r="N1208" t="str">
        <f>$E$2</f>
        <v>C - 406 x 508</v>
      </c>
      <c r="O1208" t="str">
        <f>$C$3</f>
        <v>Photographic Paper</v>
      </c>
      <c r="P1208" t="str">
        <f>$D$4</f>
        <v>White</v>
      </c>
      <c r="Q1208">
        <f>$E$4</f>
        <v>1052</v>
      </c>
      <c r="R1208">
        <f t="shared" ref="R1208" si="2265">ROUND((704*$N$2),0)</f>
        <v>746</v>
      </c>
      <c r="S1208">
        <f t="shared" ref="S1208" si="2266">ROUND((440*$N$2),0)</f>
        <v>466</v>
      </c>
      <c r="T1208" t="s">
        <v>32</v>
      </c>
    </row>
    <row r="1209" spans="1:20" x14ac:dyDescent="0.25">
      <c r="A1209" t="s">
        <v>15</v>
      </c>
      <c r="B1209" t="s">
        <v>208</v>
      </c>
      <c r="C1209">
        <v>1</v>
      </c>
      <c r="D1209" t="s">
        <v>176</v>
      </c>
      <c r="E1209" s="1">
        <v>53403623</v>
      </c>
      <c r="H1209" t="s">
        <v>16</v>
      </c>
      <c r="I1209" t="s">
        <v>17</v>
      </c>
      <c r="J1209" t="s">
        <v>18</v>
      </c>
      <c r="K1209" t="s">
        <v>19</v>
      </c>
      <c r="L1209" t="s">
        <v>207</v>
      </c>
      <c r="M1209" t="str">
        <f>CONCATENATE(E1209,"-D-P-N")</f>
        <v>53403623-D-P-N</v>
      </c>
      <c r="N1209" t="str">
        <f>$F$2</f>
        <v>D - 508 x 610</v>
      </c>
      <c r="O1209" t="str">
        <f>$C$3</f>
        <v>Photographic Paper</v>
      </c>
      <c r="P1209" t="str">
        <f>$D$3</f>
        <v>None</v>
      </c>
      <c r="Q1209">
        <f>$F$3</f>
        <v>646</v>
      </c>
      <c r="R1209">
        <f t="shared" ref="R1209" si="2267">ROUND((432*$N$2),0)</f>
        <v>458</v>
      </c>
      <c r="S1209">
        <f t="shared" ref="S1209" si="2268">ROUND((270*$N$2),0)</f>
        <v>286</v>
      </c>
      <c r="T1209" t="s">
        <v>32</v>
      </c>
    </row>
    <row r="1210" spans="1:20" x14ac:dyDescent="0.25">
      <c r="A1210" t="s">
        <v>15</v>
      </c>
      <c r="B1210" t="s">
        <v>208</v>
      </c>
      <c r="C1210">
        <v>1</v>
      </c>
      <c r="D1210" t="s">
        <v>176</v>
      </c>
      <c r="E1210" s="1">
        <v>53403623</v>
      </c>
      <c r="H1210" t="s">
        <v>16</v>
      </c>
      <c r="I1210" t="s">
        <v>17</v>
      </c>
      <c r="J1210" t="s">
        <v>18</v>
      </c>
      <c r="K1210" t="s">
        <v>19</v>
      </c>
      <c r="L1210" t="s">
        <v>207</v>
      </c>
      <c r="M1210" t="str">
        <f>CONCATENATE(E1210,"-D-P-W")</f>
        <v>53403623-D-P-W</v>
      </c>
      <c r="N1210" t="str">
        <f>$F$2</f>
        <v>D - 508 x 610</v>
      </c>
      <c r="O1210" t="str">
        <f>$C$3</f>
        <v>Photographic Paper</v>
      </c>
      <c r="P1210" t="str">
        <f>$D$4</f>
        <v>White</v>
      </c>
      <c r="Q1210">
        <f>$F$4</f>
        <v>1313</v>
      </c>
      <c r="R1210">
        <f t="shared" ref="R1210" si="2269">ROUND((880*$N$2),0)</f>
        <v>933</v>
      </c>
      <c r="S1210">
        <f t="shared" ref="S1210" si="2270">ROUND((560*$N$2),0)</f>
        <v>594</v>
      </c>
      <c r="T1210" t="s">
        <v>32</v>
      </c>
    </row>
    <row r="1211" spans="1:20" x14ac:dyDescent="0.25">
      <c r="A1211" t="s">
        <v>15</v>
      </c>
      <c r="B1211" t="s">
        <v>208</v>
      </c>
      <c r="C1211">
        <v>1</v>
      </c>
      <c r="D1211" t="s">
        <v>176</v>
      </c>
      <c r="E1211" s="1">
        <v>53403623</v>
      </c>
      <c r="H1211" t="s">
        <v>16</v>
      </c>
      <c r="I1211" t="s">
        <v>17</v>
      </c>
      <c r="J1211" t="s">
        <v>18</v>
      </c>
      <c r="K1211" t="s">
        <v>19</v>
      </c>
      <c r="L1211" t="s">
        <v>207</v>
      </c>
      <c r="M1211" t="str">
        <f>CONCATENATE(E1211,"-E-P-N")</f>
        <v>53403623-E-P-N</v>
      </c>
      <c r="N1211" t="str">
        <f>$G$2</f>
        <v>E - 508 x 762</v>
      </c>
      <c r="O1211" t="str">
        <f>$C$3</f>
        <v>Photographic Paper</v>
      </c>
      <c r="P1211" t="str">
        <f>$D$3</f>
        <v>None</v>
      </c>
      <c r="Q1211">
        <f>$G$3</f>
        <v>825</v>
      </c>
      <c r="R1211">
        <f t="shared" ref="R1211" si="2271">ROUND((552*$N$2),0)</f>
        <v>585</v>
      </c>
      <c r="S1211">
        <f t="shared" ref="S1211" si="2272">ROUND((345*$N$2),0)</f>
        <v>366</v>
      </c>
      <c r="T1211" t="s">
        <v>32</v>
      </c>
    </row>
    <row r="1212" spans="1:20" x14ac:dyDescent="0.25">
      <c r="A1212" t="s">
        <v>15</v>
      </c>
      <c r="B1212" t="s">
        <v>208</v>
      </c>
      <c r="C1212">
        <v>1</v>
      </c>
      <c r="D1212" t="s">
        <v>176</v>
      </c>
      <c r="E1212" s="1">
        <v>53403623</v>
      </c>
      <c r="H1212" t="s">
        <v>16</v>
      </c>
      <c r="I1212" t="s">
        <v>17</v>
      </c>
      <c r="J1212" t="s">
        <v>18</v>
      </c>
      <c r="K1212" t="s">
        <v>19</v>
      </c>
      <c r="L1212" t="s">
        <v>207</v>
      </c>
      <c r="M1212" t="str">
        <f>CONCATENATE(E1212,"-E-C-N")</f>
        <v>53403623-E-C-N</v>
      </c>
      <c r="N1212" t="str">
        <f>$G$2</f>
        <v>E - 508 x 762</v>
      </c>
      <c r="O1212" t="str">
        <f>$C$15</f>
        <v>Canvas</v>
      </c>
      <c r="P1212" t="str">
        <f>$D$15</f>
        <v>None</v>
      </c>
      <c r="Q1212">
        <f>$G$15</f>
        <v>1324</v>
      </c>
      <c r="R1212">
        <f t="shared" ref="R1212" si="2273">ROUND((832*$N$2),0)</f>
        <v>882</v>
      </c>
      <c r="S1212">
        <f t="shared" ref="S1212" si="2274">ROUND((550*$N$2),0)</f>
        <v>583</v>
      </c>
      <c r="T1212" t="s">
        <v>32</v>
      </c>
    </row>
    <row r="1213" spans="1:20" x14ac:dyDescent="0.25">
      <c r="A1213" t="s">
        <v>15</v>
      </c>
      <c r="B1213" t="s">
        <v>208</v>
      </c>
      <c r="C1213">
        <v>1</v>
      </c>
      <c r="D1213" t="s">
        <v>176</v>
      </c>
      <c r="E1213" s="1">
        <v>53403623</v>
      </c>
      <c r="H1213" t="s">
        <v>16</v>
      </c>
      <c r="I1213" t="s">
        <v>17</v>
      </c>
      <c r="J1213" t="s">
        <v>18</v>
      </c>
      <c r="K1213" t="s">
        <v>19</v>
      </c>
      <c r="L1213" t="s">
        <v>207</v>
      </c>
      <c r="M1213" t="str">
        <f>CONCATENATE(E1213,"-E-P-W")</f>
        <v>53403623-E-P-W</v>
      </c>
      <c r="N1213" t="str">
        <f>$G$2</f>
        <v>E - 508 x 762</v>
      </c>
      <c r="O1213" t="str">
        <f>$C$3</f>
        <v>Photographic Paper</v>
      </c>
      <c r="P1213" t="str">
        <f>$D$4</f>
        <v>White</v>
      </c>
      <c r="Q1213">
        <f>$G$4</f>
        <v>1660</v>
      </c>
      <c r="R1213">
        <f t="shared" ref="R1213" si="2275">ROUND((1112*$N$2),0)</f>
        <v>1179</v>
      </c>
      <c r="S1213">
        <f t="shared" ref="S1213" si="2276">ROUND((760*$N$2),0)</f>
        <v>806</v>
      </c>
      <c r="T1213" t="s">
        <v>32</v>
      </c>
    </row>
    <row r="1214" spans="1:20" x14ac:dyDescent="0.25">
      <c r="A1214" t="s">
        <v>15</v>
      </c>
      <c r="B1214" t="s">
        <v>208</v>
      </c>
      <c r="C1214">
        <v>1</v>
      </c>
      <c r="D1214" t="s">
        <v>176</v>
      </c>
      <c r="E1214" s="1">
        <v>53403623</v>
      </c>
      <c r="H1214" t="s">
        <v>16</v>
      </c>
      <c r="I1214" t="s">
        <v>17</v>
      </c>
      <c r="J1214" t="s">
        <v>18</v>
      </c>
      <c r="K1214" t="s">
        <v>19</v>
      </c>
      <c r="L1214" t="s">
        <v>207</v>
      </c>
      <c r="M1214" t="str">
        <f>CONCATENATE(E1214,"-E-C-W")</f>
        <v>53403623-E-C-W</v>
      </c>
      <c r="N1214" t="str">
        <f>$G$2</f>
        <v>E - 508 x 762</v>
      </c>
      <c r="O1214" t="str">
        <f>$C$15</f>
        <v>Canvas</v>
      </c>
      <c r="P1214" t="str">
        <f>$D$16</f>
        <v xml:space="preserve">White </v>
      </c>
      <c r="Q1214">
        <f>$G$16</f>
        <v>1964</v>
      </c>
      <c r="R1214" s="2">
        <f t="shared" ref="R1214" si="2277">ROUND((1320*$N$2),0)</f>
        <v>1399</v>
      </c>
      <c r="S1214">
        <f t="shared" ref="S1214" si="2278">ROUND((825*$N$2),0)</f>
        <v>875</v>
      </c>
      <c r="T1214" t="s">
        <v>32</v>
      </c>
    </row>
    <row r="1215" spans="1:20" x14ac:dyDescent="0.25">
      <c r="A1215" t="s">
        <v>15</v>
      </c>
      <c r="B1215" t="s">
        <v>208</v>
      </c>
      <c r="C1215">
        <v>1</v>
      </c>
      <c r="D1215" t="s">
        <v>176</v>
      </c>
      <c r="E1215" s="1">
        <v>53403623</v>
      </c>
      <c r="H1215" t="s">
        <v>16</v>
      </c>
      <c r="I1215" t="s">
        <v>17</v>
      </c>
      <c r="J1215" t="s">
        <v>18</v>
      </c>
      <c r="K1215" t="s">
        <v>19</v>
      </c>
      <c r="L1215" t="s">
        <v>207</v>
      </c>
      <c r="M1215" t="str">
        <f>CONCATENATE(E1215,"-F-P-N")</f>
        <v>53403623-F-P-N</v>
      </c>
      <c r="N1215" t="str">
        <f>$H$2</f>
        <v>F - 762 x 1016</v>
      </c>
      <c r="O1215" t="str">
        <f>$C$3</f>
        <v>Photographic Paper</v>
      </c>
      <c r="P1215" t="str">
        <f>$D$3</f>
        <v>None</v>
      </c>
      <c r="Q1215">
        <f>$H$3</f>
        <v>1410</v>
      </c>
      <c r="R1215">
        <f t="shared" ref="R1215" si="2279">ROUND((944*$N$2),0)</f>
        <v>1001</v>
      </c>
      <c r="S1215">
        <f t="shared" ref="S1215" si="2280">ROUND((590*$N$2),0)</f>
        <v>625</v>
      </c>
      <c r="T1215" t="s">
        <v>32</v>
      </c>
    </row>
    <row r="1216" spans="1:20" x14ac:dyDescent="0.25">
      <c r="A1216" t="s">
        <v>15</v>
      </c>
      <c r="B1216" t="s">
        <v>208</v>
      </c>
      <c r="C1216">
        <v>1</v>
      </c>
      <c r="D1216" t="s">
        <v>176</v>
      </c>
      <c r="E1216" s="1">
        <v>53403623</v>
      </c>
      <c r="H1216" t="s">
        <v>16</v>
      </c>
      <c r="I1216" t="s">
        <v>17</v>
      </c>
      <c r="J1216" t="s">
        <v>18</v>
      </c>
      <c r="K1216" t="s">
        <v>19</v>
      </c>
      <c r="L1216" t="s">
        <v>207</v>
      </c>
      <c r="M1216" t="str">
        <f>CONCATENATE(E1216,"-F-C-N")</f>
        <v>53403623-F-C-N</v>
      </c>
      <c r="N1216" t="str">
        <f>$H$2</f>
        <v>F - 762 x 1016</v>
      </c>
      <c r="O1216" t="str">
        <f>$C$15</f>
        <v>Canvas</v>
      </c>
      <c r="P1216" t="str">
        <f>$D$15</f>
        <v>None</v>
      </c>
      <c r="Q1216">
        <f>$H$15</f>
        <v>1865.6000000000001</v>
      </c>
      <c r="R1216">
        <f t="shared" ref="R1216" si="2281">ROUND((1200*$N$2),0)</f>
        <v>1272</v>
      </c>
      <c r="S1216">
        <f t="shared" ref="S1216" si="2282">ROUND((800*$N$2),0)</f>
        <v>848</v>
      </c>
      <c r="T1216" t="s">
        <v>32</v>
      </c>
    </row>
    <row r="1217" spans="1:20" x14ac:dyDescent="0.25">
      <c r="A1217" t="s">
        <v>15</v>
      </c>
      <c r="B1217" t="s">
        <v>208</v>
      </c>
      <c r="C1217">
        <v>1</v>
      </c>
      <c r="D1217" t="s">
        <v>176</v>
      </c>
      <c r="E1217" s="1">
        <v>53403623</v>
      </c>
      <c r="H1217" t="s">
        <v>16</v>
      </c>
      <c r="I1217" t="s">
        <v>17</v>
      </c>
      <c r="J1217" t="s">
        <v>18</v>
      </c>
      <c r="K1217" t="s">
        <v>19</v>
      </c>
      <c r="L1217" t="s">
        <v>207</v>
      </c>
      <c r="M1217" t="str">
        <f>CONCATENATE(E1217,"-F-P-W")</f>
        <v>53403623-F-P-W</v>
      </c>
      <c r="N1217" t="str">
        <f>$H$2</f>
        <v>F - 762 x 1016</v>
      </c>
      <c r="O1217" t="str">
        <f>$C$3</f>
        <v>Photographic Paper</v>
      </c>
      <c r="P1217" t="str">
        <f>$D$4</f>
        <v>White</v>
      </c>
      <c r="Q1217">
        <f>$H$4</f>
        <v>2387</v>
      </c>
      <c r="R1217">
        <f t="shared" ref="R1217" si="2283">ROUND((1510*$N$2),0)</f>
        <v>1601</v>
      </c>
      <c r="S1217">
        <f t="shared" ref="S1217" si="2284">ROUND((1150*$N$2),0)</f>
        <v>1219</v>
      </c>
      <c r="T1217" t="s">
        <v>32</v>
      </c>
    </row>
    <row r="1218" spans="1:20" x14ac:dyDescent="0.25">
      <c r="A1218" t="s">
        <v>15</v>
      </c>
      <c r="B1218" t="s">
        <v>208</v>
      </c>
      <c r="C1218">
        <v>1</v>
      </c>
      <c r="D1218" t="s">
        <v>176</v>
      </c>
      <c r="E1218" s="1">
        <v>53403623</v>
      </c>
      <c r="H1218" t="s">
        <v>16</v>
      </c>
      <c r="I1218" t="s">
        <v>17</v>
      </c>
      <c r="J1218" t="s">
        <v>18</v>
      </c>
      <c r="K1218" t="s">
        <v>19</v>
      </c>
      <c r="L1218" t="s">
        <v>207</v>
      </c>
      <c r="M1218" t="str">
        <f>CONCATENATE(E1218,"-F-C-W")</f>
        <v>53403623-F-C-W</v>
      </c>
      <c r="N1218" t="str">
        <f>$H$2</f>
        <v>F - 762 x 1016</v>
      </c>
      <c r="O1218" t="str">
        <f>$C$15</f>
        <v>Canvas</v>
      </c>
      <c r="P1218" t="str">
        <f>$D$16</f>
        <v xml:space="preserve">White </v>
      </c>
      <c r="Q1218">
        <f>$H$16</f>
        <v>2565.2000000000003</v>
      </c>
      <c r="R1218">
        <f t="shared" ref="R1218" si="2285">ROUND((1760*$N$2),0)</f>
        <v>1866</v>
      </c>
      <c r="S1218">
        <f t="shared" ref="S1218" si="2286">ROUND((1100*$N$2),0)</f>
        <v>1166</v>
      </c>
      <c r="T1218" t="s">
        <v>32</v>
      </c>
    </row>
    <row r="1219" spans="1:20" x14ac:dyDescent="0.25">
      <c r="A1219" t="s">
        <v>15</v>
      </c>
      <c r="B1219" t="s">
        <v>208</v>
      </c>
      <c r="C1219">
        <v>1</v>
      </c>
      <c r="D1219" t="s">
        <v>176</v>
      </c>
      <c r="E1219" s="1">
        <v>53403623</v>
      </c>
      <c r="H1219" t="s">
        <v>16</v>
      </c>
      <c r="I1219" t="s">
        <v>17</v>
      </c>
      <c r="J1219" t="s">
        <v>18</v>
      </c>
      <c r="K1219" t="s">
        <v>19</v>
      </c>
      <c r="L1219" t="s">
        <v>207</v>
      </c>
      <c r="M1219" t="str">
        <f>CONCATENATE(E1219,"-G-P-N")</f>
        <v>53403623-G-P-N</v>
      </c>
      <c r="N1219" t="str">
        <f>$I$2</f>
        <v>G - 1016 x 1525</v>
      </c>
      <c r="O1219" t="str">
        <f>$C$3</f>
        <v>Photographic Paper</v>
      </c>
      <c r="P1219" t="str">
        <f>$D$3</f>
        <v>None</v>
      </c>
      <c r="Q1219">
        <f>$I$3</f>
        <v>1763</v>
      </c>
      <c r="R1219">
        <f t="shared" ref="R1219" si="2287">ROUND((1180*$N$2),0)</f>
        <v>1251</v>
      </c>
      <c r="S1219">
        <f t="shared" ref="S1219" si="2288">ROUND((735*$N$2),0)</f>
        <v>779</v>
      </c>
      <c r="T1219" t="s">
        <v>32</v>
      </c>
    </row>
    <row r="1220" spans="1:20" x14ac:dyDescent="0.25">
      <c r="A1220" t="s">
        <v>15</v>
      </c>
      <c r="B1220" t="s">
        <v>208</v>
      </c>
      <c r="C1220">
        <v>1</v>
      </c>
      <c r="D1220" t="s">
        <v>176</v>
      </c>
      <c r="E1220" s="1">
        <v>53403623</v>
      </c>
      <c r="H1220" t="s">
        <v>16</v>
      </c>
      <c r="I1220" t="s">
        <v>17</v>
      </c>
      <c r="J1220" t="s">
        <v>18</v>
      </c>
      <c r="K1220" t="s">
        <v>19</v>
      </c>
      <c r="L1220" t="s">
        <v>207</v>
      </c>
      <c r="M1220" t="str">
        <f>CONCATENATE(E1220,"-G-C-N")</f>
        <v>53403623-G-C-N</v>
      </c>
      <c r="N1220" t="str">
        <f>$I$2</f>
        <v>G - 1016 x 1525</v>
      </c>
      <c r="O1220" t="str">
        <f>$C$15</f>
        <v>Canvas</v>
      </c>
      <c r="P1220" t="str">
        <f>$D$15</f>
        <v>None</v>
      </c>
      <c r="Q1220">
        <f>$I$15</f>
        <v>1982.2</v>
      </c>
      <c r="R1220">
        <f t="shared" ref="R1220" si="2289">ROUND((1275*$N$2),0)</f>
        <v>1352</v>
      </c>
      <c r="S1220">
        <f t="shared" ref="S1220" si="2290">ROUND((850*$N$2),0)</f>
        <v>901</v>
      </c>
      <c r="T1220" t="s">
        <v>32</v>
      </c>
    </row>
    <row r="1221" spans="1:20" x14ac:dyDescent="0.25">
      <c r="A1221" t="s">
        <v>15</v>
      </c>
      <c r="B1221" t="s">
        <v>208</v>
      </c>
      <c r="C1221">
        <v>1</v>
      </c>
      <c r="D1221" t="s">
        <v>176</v>
      </c>
      <c r="E1221" s="1">
        <v>53403623</v>
      </c>
      <c r="H1221" t="s">
        <v>16</v>
      </c>
      <c r="I1221" t="s">
        <v>17</v>
      </c>
      <c r="J1221" t="s">
        <v>18</v>
      </c>
      <c r="K1221" t="s">
        <v>19</v>
      </c>
      <c r="L1221" t="s">
        <v>207</v>
      </c>
      <c r="M1221" t="str">
        <f>CONCATENATE(E1221,"-G-P-W")</f>
        <v>53403623-G-P-W</v>
      </c>
      <c r="N1221" t="str">
        <f>$I$2</f>
        <v>G - 1016 x 1525</v>
      </c>
      <c r="O1221" t="str">
        <f>$C$3</f>
        <v>Photographic Paper</v>
      </c>
      <c r="P1221" t="str">
        <f>$D$4</f>
        <v>White</v>
      </c>
      <c r="Q1221">
        <f>$I$4</f>
        <v>3200</v>
      </c>
      <c r="R1221">
        <f t="shared" ref="R1221:R1222" si="2291">ROUND((2000*$N$2),0)</f>
        <v>2120</v>
      </c>
      <c r="S1221">
        <f t="shared" ref="S1221" si="2292">ROUND((1535*$N$2),0)</f>
        <v>1627</v>
      </c>
      <c r="T1221" t="s">
        <v>32</v>
      </c>
    </row>
    <row r="1222" spans="1:20" x14ac:dyDescent="0.25">
      <c r="A1222" t="s">
        <v>15</v>
      </c>
      <c r="B1222" t="s">
        <v>208</v>
      </c>
      <c r="C1222">
        <v>1</v>
      </c>
      <c r="D1222" t="s">
        <v>176</v>
      </c>
      <c r="E1222" s="1">
        <v>53403623</v>
      </c>
      <c r="H1222" t="s">
        <v>16</v>
      </c>
      <c r="I1222" t="s">
        <v>17</v>
      </c>
      <c r="J1222" t="s">
        <v>18</v>
      </c>
      <c r="K1222" t="s">
        <v>19</v>
      </c>
      <c r="L1222" t="s">
        <v>207</v>
      </c>
      <c r="M1222" t="str">
        <f>CONCATENATE(E1222,"-G-C-W")</f>
        <v>53403623-G-C-W</v>
      </c>
      <c r="N1222" t="str">
        <f>$I$2</f>
        <v>G - 1016 x 1525</v>
      </c>
      <c r="O1222" t="str">
        <f>$C$15</f>
        <v>Canvas</v>
      </c>
      <c r="P1222" t="str">
        <f>$D$16</f>
        <v xml:space="preserve">White </v>
      </c>
      <c r="Q1222">
        <f>$I$16</f>
        <v>2915</v>
      </c>
      <c r="R1222">
        <f t="shared" si="2291"/>
        <v>2120</v>
      </c>
      <c r="S1222">
        <f t="shared" ref="S1222" si="2293">ROUND((1250*$N$2),0)</f>
        <v>1325</v>
      </c>
      <c r="T1222" t="s">
        <v>32</v>
      </c>
    </row>
    <row r="1223" spans="1:20" x14ac:dyDescent="0.25">
      <c r="A1223" t="s">
        <v>15</v>
      </c>
      <c r="B1223" t="s">
        <v>208</v>
      </c>
      <c r="C1223">
        <v>1</v>
      </c>
      <c r="D1223" t="s">
        <v>177</v>
      </c>
      <c r="E1223" s="1" t="s">
        <v>178</v>
      </c>
      <c r="H1223" t="s">
        <v>16</v>
      </c>
      <c r="I1223" t="s">
        <v>17</v>
      </c>
      <c r="J1223" t="s">
        <v>18</v>
      </c>
      <c r="K1223" t="s">
        <v>19</v>
      </c>
      <c r="L1223" t="s">
        <v>207</v>
      </c>
      <c r="M1223" t="str">
        <f>CONCATENATE(E1223,"-C-P-N")</f>
        <v>56442297_8-C-P-N</v>
      </c>
      <c r="N1223" t="str">
        <f>$E$2</f>
        <v>C - 406 x 508</v>
      </c>
      <c r="O1223" t="str">
        <f>$C$3</f>
        <v>Photographic Paper</v>
      </c>
      <c r="P1223" t="str">
        <f>$D$3</f>
        <v>None</v>
      </c>
      <c r="Q1223">
        <f>$E$3</f>
        <v>553</v>
      </c>
      <c r="R1223">
        <f t="shared" ref="R1223" si="2294">ROUND((360*$N$2),0)</f>
        <v>382</v>
      </c>
      <c r="S1223">
        <f t="shared" ref="S1223" si="2295">ROUND((230*$N$2),0)</f>
        <v>244</v>
      </c>
      <c r="T1223" t="s">
        <v>32</v>
      </c>
    </row>
    <row r="1224" spans="1:20" x14ac:dyDescent="0.25">
      <c r="A1224" t="s">
        <v>15</v>
      </c>
      <c r="B1224" t="s">
        <v>208</v>
      </c>
      <c r="C1224">
        <v>1</v>
      </c>
      <c r="D1224" t="s">
        <v>177</v>
      </c>
      <c r="E1224" s="1" t="s">
        <v>178</v>
      </c>
      <c r="H1224" t="s">
        <v>16</v>
      </c>
      <c r="I1224" t="s">
        <v>17</v>
      </c>
      <c r="J1224" t="s">
        <v>18</v>
      </c>
      <c r="K1224" t="s">
        <v>19</v>
      </c>
      <c r="L1224" t="s">
        <v>207</v>
      </c>
      <c r="M1224" t="str">
        <f>CONCATENATE(E1224,"-C-P-W")</f>
        <v>56442297_8-C-P-W</v>
      </c>
      <c r="N1224" t="str">
        <f>$E$2</f>
        <v>C - 406 x 508</v>
      </c>
      <c r="O1224" t="str">
        <f>$C$3</f>
        <v>Photographic Paper</v>
      </c>
      <c r="P1224" t="str">
        <f>$D$4</f>
        <v>White</v>
      </c>
      <c r="Q1224">
        <f>$E$4</f>
        <v>1052</v>
      </c>
      <c r="R1224">
        <f t="shared" ref="R1224" si="2296">ROUND((704*$N$2),0)</f>
        <v>746</v>
      </c>
      <c r="S1224">
        <f t="shared" ref="S1224" si="2297">ROUND((440*$N$2),0)</f>
        <v>466</v>
      </c>
      <c r="T1224" t="s">
        <v>32</v>
      </c>
    </row>
    <row r="1225" spans="1:20" x14ac:dyDescent="0.25">
      <c r="A1225" t="s">
        <v>15</v>
      </c>
      <c r="B1225" t="s">
        <v>208</v>
      </c>
      <c r="C1225">
        <v>1</v>
      </c>
      <c r="D1225" t="s">
        <v>177</v>
      </c>
      <c r="E1225" s="1" t="s">
        <v>178</v>
      </c>
      <c r="H1225" t="s">
        <v>16</v>
      </c>
      <c r="I1225" t="s">
        <v>17</v>
      </c>
      <c r="J1225" t="s">
        <v>18</v>
      </c>
      <c r="K1225" t="s">
        <v>19</v>
      </c>
      <c r="L1225" t="s">
        <v>207</v>
      </c>
      <c r="M1225" t="str">
        <f>CONCATENATE(E1225,"-D-P-N")</f>
        <v>56442297_8-D-P-N</v>
      </c>
      <c r="N1225" t="str">
        <f>$F$2</f>
        <v>D - 508 x 610</v>
      </c>
      <c r="O1225" t="str">
        <f>$C$3</f>
        <v>Photographic Paper</v>
      </c>
      <c r="P1225" t="str">
        <f>$D$3</f>
        <v>None</v>
      </c>
      <c r="Q1225">
        <f>$F$3</f>
        <v>646</v>
      </c>
      <c r="R1225">
        <f t="shared" ref="R1225" si="2298">ROUND((432*$N$2),0)</f>
        <v>458</v>
      </c>
      <c r="S1225">
        <f t="shared" ref="S1225" si="2299">ROUND((270*$N$2),0)</f>
        <v>286</v>
      </c>
      <c r="T1225" t="s">
        <v>32</v>
      </c>
    </row>
    <row r="1226" spans="1:20" x14ac:dyDescent="0.25">
      <c r="A1226" t="s">
        <v>15</v>
      </c>
      <c r="B1226" t="s">
        <v>208</v>
      </c>
      <c r="C1226">
        <v>1</v>
      </c>
      <c r="D1226" t="s">
        <v>177</v>
      </c>
      <c r="E1226" s="1" t="s">
        <v>178</v>
      </c>
      <c r="H1226" t="s">
        <v>16</v>
      </c>
      <c r="I1226" t="s">
        <v>17</v>
      </c>
      <c r="J1226" t="s">
        <v>18</v>
      </c>
      <c r="K1226" t="s">
        <v>19</v>
      </c>
      <c r="L1226" t="s">
        <v>207</v>
      </c>
      <c r="M1226" t="str">
        <f>CONCATENATE(E1226,"-D-P-W")</f>
        <v>56442297_8-D-P-W</v>
      </c>
      <c r="N1226" t="str">
        <f>$F$2</f>
        <v>D - 508 x 610</v>
      </c>
      <c r="O1226" t="str">
        <f>$C$3</f>
        <v>Photographic Paper</v>
      </c>
      <c r="P1226" t="str">
        <f>$D$4</f>
        <v>White</v>
      </c>
      <c r="Q1226">
        <f>$F$4</f>
        <v>1313</v>
      </c>
      <c r="R1226">
        <f t="shared" ref="R1226" si="2300">ROUND((880*$N$2),0)</f>
        <v>933</v>
      </c>
      <c r="S1226">
        <f t="shared" ref="S1226" si="2301">ROUND((560*$N$2),0)</f>
        <v>594</v>
      </c>
      <c r="T1226" t="s">
        <v>32</v>
      </c>
    </row>
    <row r="1227" spans="1:20" x14ac:dyDescent="0.25">
      <c r="A1227" t="s">
        <v>15</v>
      </c>
      <c r="B1227" t="s">
        <v>208</v>
      </c>
      <c r="C1227">
        <v>1</v>
      </c>
      <c r="D1227" t="s">
        <v>177</v>
      </c>
      <c r="E1227" s="1" t="s">
        <v>178</v>
      </c>
      <c r="H1227" t="s">
        <v>16</v>
      </c>
      <c r="I1227" t="s">
        <v>17</v>
      </c>
      <c r="J1227" t="s">
        <v>18</v>
      </c>
      <c r="K1227" t="s">
        <v>19</v>
      </c>
      <c r="L1227" t="s">
        <v>207</v>
      </c>
      <c r="M1227" t="str">
        <f>CONCATENATE(E1227,"-E-P-N")</f>
        <v>56442297_8-E-P-N</v>
      </c>
      <c r="N1227" t="str">
        <f>$G$2</f>
        <v>E - 508 x 762</v>
      </c>
      <c r="O1227" t="str">
        <f>$C$3</f>
        <v>Photographic Paper</v>
      </c>
      <c r="P1227" t="str">
        <f>$D$3</f>
        <v>None</v>
      </c>
      <c r="Q1227">
        <f>$G$3</f>
        <v>825</v>
      </c>
      <c r="R1227">
        <f t="shared" ref="R1227" si="2302">ROUND((552*$N$2),0)</f>
        <v>585</v>
      </c>
      <c r="S1227">
        <f t="shared" ref="S1227" si="2303">ROUND((345*$N$2),0)</f>
        <v>366</v>
      </c>
      <c r="T1227" t="s">
        <v>32</v>
      </c>
    </row>
    <row r="1228" spans="1:20" x14ac:dyDescent="0.25">
      <c r="A1228" t="s">
        <v>15</v>
      </c>
      <c r="B1228" t="s">
        <v>208</v>
      </c>
      <c r="C1228">
        <v>1</v>
      </c>
      <c r="D1228" t="s">
        <v>177</v>
      </c>
      <c r="E1228" s="1" t="s">
        <v>178</v>
      </c>
      <c r="H1228" t="s">
        <v>16</v>
      </c>
      <c r="I1228" t="s">
        <v>17</v>
      </c>
      <c r="J1228" t="s">
        <v>18</v>
      </c>
      <c r="K1228" t="s">
        <v>19</v>
      </c>
      <c r="L1228" t="s">
        <v>207</v>
      </c>
      <c r="M1228" t="str">
        <f>CONCATENATE(E1228,"-E-C-N")</f>
        <v>56442297_8-E-C-N</v>
      </c>
      <c r="N1228" t="str">
        <f>$G$2</f>
        <v>E - 508 x 762</v>
      </c>
      <c r="O1228" t="str">
        <f>$C$15</f>
        <v>Canvas</v>
      </c>
      <c r="P1228" t="str">
        <f>$D$15</f>
        <v>None</v>
      </c>
      <c r="Q1228">
        <f>$G$15</f>
        <v>1324</v>
      </c>
      <c r="R1228">
        <f t="shared" ref="R1228" si="2304">ROUND((832*$N$2),0)</f>
        <v>882</v>
      </c>
      <c r="S1228">
        <f t="shared" ref="S1228" si="2305">ROUND((550*$N$2),0)</f>
        <v>583</v>
      </c>
      <c r="T1228" t="s">
        <v>32</v>
      </c>
    </row>
    <row r="1229" spans="1:20" x14ac:dyDescent="0.25">
      <c r="A1229" t="s">
        <v>15</v>
      </c>
      <c r="B1229" t="s">
        <v>208</v>
      </c>
      <c r="C1229">
        <v>1</v>
      </c>
      <c r="D1229" t="s">
        <v>177</v>
      </c>
      <c r="E1229" s="1" t="s">
        <v>178</v>
      </c>
      <c r="H1229" t="s">
        <v>16</v>
      </c>
      <c r="I1229" t="s">
        <v>17</v>
      </c>
      <c r="J1229" t="s">
        <v>18</v>
      </c>
      <c r="K1229" t="s">
        <v>19</v>
      </c>
      <c r="L1229" t="s">
        <v>207</v>
      </c>
      <c r="M1229" t="str">
        <f>CONCATENATE(E1229,"-E-P-W")</f>
        <v>56442297_8-E-P-W</v>
      </c>
      <c r="N1229" t="str">
        <f>$G$2</f>
        <v>E - 508 x 762</v>
      </c>
      <c r="O1229" t="str">
        <f>$C$3</f>
        <v>Photographic Paper</v>
      </c>
      <c r="P1229" t="str">
        <f>$D$4</f>
        <v>White</v>
      </c>
      <c r="Q1229">
        <f>$G$4</f>
        <v>1660</v>
      </c>
      <c r="R1229">
        <f t="shared" ref="R1229" si="2306">ROUND((1112*$N$2),0)</f>
        <v>1179</v>
      </c>
      <c r="S1229">
        <f t="shared" ref="S1229" si="2307">ROUND((760*$N$2),0)</f>
        <v>806</v>
      </c>
      <c r="T1229" t="s">
        <v>32</v>
      </c>
    </row>
    <row r="1230" spans="1:20" x14ac:dyDescent="0.25">
      <c r="A1230" t="s">
        <v>15</v>
      </c>
      <c r="B1230" t="s">
        <v>208</v>
      </c>
      <c r="C1230">
        <v>1</v>
      </c>
      <c r="D1230" t="s">
        <v>177</v>
      </c>
      <c r="E1230" s="1" t="s">
        <v>178</v>
      </c>
      <c r="H1230" t="s">
        <v>16</v>
      </c>
      <c r="I1230" t="s">
        <v>17</v>
      </c>
      <c r="J1230" t="s">
        <v>18</v>
      </c>
      <c r="K1230" t="s">
        <v>19</v>
      </c>
      <c r="L1230" t="s">
        <v>207</v>
      </c>
      <c r="M1230" t="str">
        <f>CONCATENATE(E1230,"-E-C-W")</f>
        <v>56442297_8-E-C-W</v>
      </c>
      <c r="N1230" t="str">
        <f>$G$2</f>
        <v>E - 508 x 762</v>
      </c>
      <c r="O1230" t="str">
        <f>$C$15</f>
        <v>Canvas</v>
      </c>
      <c r="P1230" t="str">
        <f>$D$16</f>
        <v xml:space="preserve">White </v>
      </c>
      <c r="Q1230">
        <f>$G$16</f>
        <v>1964</v>
      </c>
      <c r="R1230" s="2">
        <f t="shared" ref="R1230" si="2308">ROUND((1320*$N$2),0)</f>
        <v>1399</v>
      </c>
      <c r="S1230">
        <f t="shared" ref="S1230" si="2309">ROUND((825*$N$2),0)</f>
        <v>875</v>
      </c>
      <c r="T1230" t="s">
        <v>32</v>
      </c>
    </row>
    <row r="1231" spans="1:20" x14ac:dyDescent="0.25">
      <c r="A1231" t="s">
        <v>15</v>
      </c>
      <c r="B1231" t="s">
        <v>208</v>
      </c>
      <c r="C1231">
        <v>1</v>
      </c>
      <c r="D1231" t="s">
        <v>177</v>
      </c>
      <c r="E1231" s="1" t="s">
        <v>178</v>
      </c>
      <c r="H1231" t="s">
        <v>16</v>
      </c>
      <c r="I1231" t="s">
        <v>17</v>
      </c>
      <c r="J1231" t="s">
        <v>18</v>
      </c>
      <c r="K1231" t="s">
        <v>19</v>
      </c>
      <c r="L1231" t="s">
        <v>207</v>
      </c>
      <c r="M1231" t="str">
        <f>CONCATENATE(E1231,"-F-P-N")</f>
        <v>56442297_8-F-P-N</v>
      </c>
      <c r="N1231" t="str">
        <f>$H$2</f>
        <v>F - 762 x 1016</v>
      </c>
      <c r="O1231" t="str">
        <f>$C$3</f>
        <v>Photographic Paper</v>
      </c>
      <c r="P1231" t="str">
        <f>$D$3</f>
        <v>None</v>
      </c>
      <c r="Q1231">
        <f>$H$3</f>
        <v>1410</v>
      </c>
      <c r="R1231">
        <f t="shared" ref="R1231" si="2310">ROUND((944*$N$2),0)</f>
        <v>1001</v>
      </c>
      <c r="S1231">
        <f t="shared" ref="S1231" si="2311">ROUND((590*$N$2),0)</f>
        <v>625</v>
      </c>
      <c r="T1231" t="s">
        <v>32</v>
      </c>
    </row>
    <row r="1232" spans="1:20" x14ac:dyDescent="0.25">
      <c r="A1232" t="s">
        <v>15</v>
      </c>
      <c r="B1232" t="s">
        <v>208</v>
      </c>
      <c r="C1232">
        <v>1</v>
      </c>
      <c r="D1232" t="s">
        <v>177</v>
      </c>
      <c r="E1232" s="1" t="s">
        <v>178</v>
      </c>
      <c r="H1232" t="s">
        <v>16</v>
      </c>
      <c r="I1232" t="s">
        <v>17</v>
      </c>
      <c r="J1232" t="s">
        <v>18</v>
      </c>
      <c r="K1232" t="s">
        <v>19</v>
      </c>
      <c r="L1232" t="s">
        <v>207</v>
      </c>
      <c r="M1232" t="str">
        <f>CONCATENATE(E1232,"-F-C-N")</f>
        <v>56442297_8-F-C-N</v>
      </c>
      <c r="N1232" t="str">
        <f>$H$2</f>
        <v>F - 762 x 1016</v>
      </c>
      <c r="O1232" t="str">
        <f>$C$15</f>
        <v>Canvas</v>
      </c>
      <c r="P1232" t="str">
        <f>$D$15</f>
        <v>None</v>
      </c>
      <c r="Q1232">
        <f>$H$15</f>
        <v>1865.6000000000001</v>
      </c>
      <c r="R1232">
        <f t="shared" ref="R1232" si="2312">ROUND((1200*$N$2),0)</f>
        <v>1272</v>
      </c>
      <c r="S1232">
        <f t="shared" ref="S1232" si="2313">ROUND((800*$N$2),0)</f>
        <v>848</v>
      </c>
      <c r="T1232" t="s">
        <v>32</v>
      </c>
    </row>
    <row r="1233" spans="1:20" x14ac:dyDescent="0.25">
      <c r="A1233" t="s">
        <v>15</v>
      </c>
      <c r="B1233" t="s">
        <v>208</v>
      </c>
      <c r="C1233">
        <v>1</v>
      </c>
      <c r="D1233" t="s">
        <v>177</v>
      </c>
      <c r="E1233" s="1" t="s">
        <v>178</v>
      </c>
      <c r="H1233" t="s">
        <v>16</v>
      </c>
      <c r="I1233" t="s">
        <v>17</v>
      </c>
      <c r="J1233" t="s">
        <v>18</v>
      </c>
      <c r="K1233" t="s">
        <v>19</v>
      </c>
      <c r="L1233" t="s">
        <v>207</v>
      </c>
      <c r="M1233" t="str">
        <f>CONCATENATE(E1233,"-F-P-W")</f>
        <v>56442297_8-F-P-W</v>
      </c>
      <c r="N1233" t="str">
        <f>$H$2</f>
        <v>F - 762 x 1016</v>
      </c>
      <c r="O1233" t="str">
        <f>$C$3</f>
        <v>Photographic Paper</v>
      </c>
      <c r="P1233" t="str">
        <f>$D$4</f>
        <v>White</v>
      </c>
      <c r="Q1233">
        <f>$H$4</f>
        <v>2387</v>
      </c>
      <c r="R1233">
        <f t="shared" ref="R1233" si="2314">ROUND((1510*$N$2),0)</f>
        <v>1601</v>
      </c>
      <c r="S1233">
        <f t="shared" ref="S1233" si="2315">ROUND((1150*$N$2),0)</f>
        <v>1219</v>
      </c>
      <c r="T1233" t="s">
        <v>32</v>
      </c>
    </row>
    <row r="1234" spans="1:20" x14ac:dyDescent="0.25">
      <c r="A1234" t="s">
        <v>15</v>
      </c>
      <c r="B1234" t="s">
        <v>208</v>
      </c>
      <c r="C1234">
        <v>1</v>
      </c>
      <c r="D1234" t="s">
        <v>177</v>
      </c>
      <c r="E1234" s="1" t="s">
        <v>178</v>
      </c>
      <c r="H1234" t="s">
        <v>16</v>
      </c>
      <c r="I1234" t="s">
        <v>17</v>
      </c>
      <c r="J1234" t="s">
        <v>18</v>
      </c>
      <c r="K1234" t="s">
        <v>19</v>
      </c>
      <c r="L1234" t="s">
        <v>207</v>
      </c>
      <c r="M1234" t="str">
        <f>CONCATENATE(E1234,"-F-C-W")</f>
        <v>56442297_8-F-C-W</v>
      </c>
      <c r="N1234" t="str">
        <f>$H$2</f>
        <v>F - 762 x 1016</v>
      </c>
      <c r="O1234" t="str">
        <f>$C$15</f>
        <v>Canvas</v>
      </c>
      <c r="P1234" t="str">
        <f>$D$16</f>
        <v xml:space="preserve">White </v>
      </c>
      <c r="Q1234">
        <f>$H$16</f>
        <v>2565.2000000000003</v>
      </c>
      <c r="R1234">
        <f t="shared" ref="R1234" si="2316">ROUND((1760*$N$2),0)</f>
        <v>1866</v>
      </c>
      <c r="S1234">
        <f t="shared" ref="S1234" si="2317">ROUND((1100*$N$2),0)</f>
        <v>1166</v>
      </c>
      <c r="T1234" t="s">
        <v>32</v>
      </c>
    </row>
    <row r="1235" spans="1:20" x14ac:dyDescent="0.25">
      <c r="A1235" t="s">
        <v>15</v>
      </c>
      <c r="B1235" t="s">
        <v>208</v>
      </c>
      <c r="C1235">
        <v>1</v>
      </c>
      <c r="D1235" t="s">
        <v>177</v>
      </c>
      <c r="E1235" s="1" t="s">
        <v>178</v>
      </c>
      <c r="H1235" t="s">
        <v>16</v>
      </c>
      <c r="I1235" t="s">
        <v>17</v>
      </c>
      <c r="J1235" t="s">
        <v>18</v>
      </c>
      <c r="K1235" t="s">
        <v>19</v>
      </c>
      <c r="L1235" t="s">
        <v>207</v>
      </c>
      <c r="M1235" t="str">
        <f>CONCATENATE(E1235,"-G-P-N")</f>
        <v>56442297_8-G-P-N</v>
      </c>
      <c r="N1235" t="str">
        <f>$I$2</f>
        <v>G - 1016 x 1525</v>
      </c>
      <c r="O1235" t="str">
        <f>$C$3</f>
        <v>Photographic Paper</v>
      </c>
      <c r="P1235" t="str">
        <f>$D$3</f>
        <v>None</v>
      </c>
      <c r="Q1235">
        <f>$I$3</f>
        <v>1763</v>
      </c>
      <c r="R1235">
        <f t="shared" ref="R1235" si="2318">ROUND((1180*$N$2),0)</f>
        <v>1251</v>
      </c>
      <c r="S1235">
        <f t="shared" ref="S1235" si="2319">ROUND((735*$N$2),0)</f>
        <v>779</v>
      </c>
      <c r="T1235" t="s">
        <v>32</v>
      </c>
    </row>
    <row r="1236" spans="1:20" x14ac:dyDescent="0.25">
      <c r="A1236" t="s">
        <v>15</v>
      </c>
      <c r="B1236" t="s">
        <v>208</v>
      </c>
      <c r="C1236">
        <v>1</v>
      </c>
      <c r="D1236" t="s">
        <v>177</v>
      </c>
      <c r="E1236" s="1" t="s">
        <v>178</v>
      </c>
      <c r="H1236" t="s">
        <v>16</v>
      </c>
      <c r="I1236" t="s">
        <v>17</v>
      </c>
      <c r="J1236" t="s">
        <v>18</v>
      </c>
      <c r="K1236" t="s">
        <v>19</v>
      </c>
      <c r="L1236" t="s">
        <v>207</v>
      </c>
      <c r="M1236" t="str">
        <f>CONCATENATE(E1236,"-G-C-N")</f>
        <v>56442297_8-G-C-N</v>
      </c>
      <c r="N1236" t="str">
        <f>$I$2</f>
        <v>G - 1016 x 1525</v>
      </c>
      <c r="O1236" t="str">
        <f>$C$15</f>
        <v>Canvas</v>
      </c>
      <c r="P1236" t="str">
        <f>$D$15</f>
        <v>None</v>
      </c>
      <c r="Q1236">
        <f>$I$15</f>
        <v>1982.2</v>
      </c>
      <c r="R1236">
        <f t="shared" ref="R1236" si="2320">ROUND((1275*$N$2),0)</f>
        <v>1352</v>
      </c>
      <c r="S1236">
        <f t="shared" ref="S1236" si="2321">ROUND((850*$N$2),0)</f>
        <v>901</v>
      </c>
      <c r="T1236" t="s">
        <v>32</v>
      </c>
    </row>
    <row r="1237" spans="1:20" x14ac:dyDescent="0.25">
      <c r="A1237" t="s">
        <v>15</v>
      </c>
      <c r="B1237" t="s">
        <v>208</v>
      </c>
      <c r="C1237">
        <v>1</v>
      </c>
      <c r="D1237" t="s">
        <v>177</v>
      </c>
      <c r="E1237" s="1" t="s">
        <v>178</v>
      </c>
      <c r="H1237" t="s">
        <v>16</v>
      </c>
      <c r="I1237" t="s">
        <v>17</v>
      </c>
      <c r="J1237" t="s">
        <v>18</v>
      </c>
      <c r="K1237" t="s">
        <v>19</v>
      </c>
      <c r="L1237" t="s">
        <v>207</v>
      </c>
      <c r="M1237" t="str">
        <f>CONCATENATE(E1237,"-G-P-W")</f>
        <v>56442297_8-G-P-W</v>
      </c>
      <c r="N1237" t="str">
        <f>$I$2</f>
        <v>G - 1016 x 1525</v>
      </c>
      <c r="O1237" t="str">
        <f>$C$3</f>
        <v>Photographic Paper</v>
      </c>
      <c r="P1237" t="str">
        <f>$D$4</f>
        <v>White</v>
      </c>
      <c r="Q1237">
        <f>$I$4</f>
        <v>3200</v>
      </c>
      <c r="R1237">
        <f t="shared" ref="R1237:R1238" si="2322">ROUND((2000*$N$2),0)</f>
        <v>2120</v>
      </c>
      <c r="S1237">
        <f t="shared" ref="S1237" si="2323">ROUND((1535*$N$2),0)</f>
        <v>1627</v>
      </c>
      <c r="T1237" t="s">
        <v>32</v>
      </c>
    </row>
    <row r="1238" spans="1:20" x14ac:dyDescent="0.25">
      <c r="A1238" t="s">
        <v>15</v>
      </c>
      <c r="B1238" t="s">
        <v>208</v>
      </c>
      <c r="C1238">
        <v>1</v>
      </c>
      <c r="D1238" t="s">
        <v>177</v>
      </c>
      <c r="E1238" s="1" t="s">
        <v>178</v>
      </c>
      <c r="H1238" t="s">
        <v>16</v>
      </c>
      <c r="I1238" t="s">
        <v>17</v>
      </c>
      <c r="J1238" t="s">
        <v>18</v>
      </c>
      <c r="K1238" t="s">
        <v>19</v>
      </c>
      <c r="L1238" t="s">
        <v>207</v>
      </c>
      <c r="M1238" t="str">
        <f>CONCATENATE(E1238,"-G-C-W")</f>
        <v>56442297_8-G-C-W</v>
      </c>
      <c r="N1238" t="str">
        <f>$I$2</f>
        <v>G - 1016 x 1525</v>
      </c>
      <c r="O1238" t="str">
        <f>$C$15</f>
        <v>Canvas</v>
      </c>
      <c r="P1238" t="str">
        <f>$D$16</f>
        <v xml:space="preserve">White </v>
      </c>
      <c r="Q1238">
        <f>$I$16</f>
        <v>2915</v>
      </c>
      <c r="R1238">
        <f t="shared" si="2322"/>
        <v>2120</v>
      </c>
      <c r="S1238">
        <f t="shared" ref="S1238" si="2324">ROUND((1250*$N$2),0)</f>
        <v>1325</v>
      </c>
      <c r="T1238" t="s">
        <v>32</v>
      </c>
    </row>
    <row r="1239" spans="1:20" x14ac:dyDescent="0.25">
      <c r="A1239" t="s">
        <v>15</v>
      </c>
      <c r="B1239" t="s">
        <v>208</v>
      </c>
      <c r="C1239">
        <v>1</v>
      </c>
      <c r="D1239" t="s">
        <v>179</v>
      </c>
      <c r="E1239" s="1" t="s">
        <v>180</v>
      </c>
      <c r="H1239" t="s">
        <v>16</v>
      </c>
      <c r="I1239" t="s">
        <v>17</v>
      </c>
      <c r="J1239" t="s">
        <v>18</v>
      </c>
      <c r="K1239" t="s">
        <v>19</v>
      </c>
      <c r="L1239" t="s">
        <v>207</v>
      </c>
      <c r="M1239" t="str">
        <f>CONCATENATE(E1239,"-C-P-N")</f>
        <v>76904404[1]-C-P-N</v>
      </c>
      <c r="N1239" t="str">
        <f>$E$2</f>
        <v>C - 406 x 508</v>
      </c>
      <c r="O1239" t="str">
        <f>$C$3</f>
        <v>Photographic Paper</v>
      </c>
      <c r="P1239" t="str">
        <f>$D$3</f>
        <v>None</v>
      </c>
      <c r="Q1239">
        <f>$E$3</f>
        <v>553</v>
      </c>
      <c r="R1239">
        <f t="shared" ref="R1239" si="2325">ROUND((360*$N$2),0)</f>
        <v>382</v>
      </c>
      <c r="S1239">
        <f t="shared" ref="S1239" si="2326">ROUND((230*$N$2),0)</f>
        <v>244</v>
      </c>
      <c r="T1239" t="s">
        <v>32</v>
      </c>
    </row>
    <row r="1240" spans="1:20" x14ac:dyDescent="0.25">
      <c r="A1240" t="s">
        <v>15</v>
      </c>
      <c r="B1240" t="s">
        <v>208</v>
      </c>
      <c r="C1240">
        <v>1</v>
      </c>
      <c r="D1240" t="s">
        <v>179</v>
      </c>
      <c r="E1240" s="1" t="s">
        <v>180</v>
      </c>
      <c r="H1240" t="s">
        <v>16</v>
      </c>
      <c r="I1240" t="s">
        <v>17</v>
      </c>
      <c r="J1240" t="s">
        <v>18</v>
      </c>
      <c r="K1240" t="s">
        <v>19</v>
      </c>
      <c r="L1240" t="s">
        <v>207</v>
      </c>
      <c r="M1240" t="str">
        <f>CONCATENATE(E1240,"-C-P-W")</f>
        <v>76904404[1]-C-P-W</v>
      </c>
      <c r="N1240" t="str">
        <f>$E$2</f>
        <v>C - 406 x 508</v>
      </c>
      <c r="O1240" t="str">
        <f>$C$3</f>
        <v>Photographic Paper</v>
      </c>
      <c r="P1240" t="str">
        <f>$D$4</f>
        <v>White</v>
      </c>
      <c r="Q1240">
        <f>$E$4</f>
        <v>1052</v>
      </c>
      <c r="R1240">
        <f t="shared" ref="R1240" si="2327">ROUND((704*$N$2),0)</f>
        <v>746</v>
      </c>
      <c r="S1240">
        <f t="shared" ref="S1240" si="2328">ROUND((440*$N$2),0)</f>
        <v>466</v>
      </c>
      <c r="T1240" t="s">
        <v>32</v>
      </c>
    </row>
    <row r="1241" spans="1:20" x14ac:dyDescent="0.25">
      <c r="A1241" t="s">
        <v>15</v>
      </c>
      <c r="B1241" t="s">
        <v>208</v>
      </c>
      <c r="C1241">
        <v>1</v>
      </c>
      <c r="D1241" t="s">
        <v>179</v>
      </c>
      <c r="E1241" s="1" t="s">
        <v>180</v>
      </c>
      <c r="H1241" t="s">
        <v>16</v>
      </c>
      <c r="I1241" t="s">
        <v>17</v>
      </c>
      <c r="J1241" t="s">
        <v>18</v>
      </c>
      <c r="K1241" t="s">
        <v>19</v>
      </c>
      <c r="L1241" t="s">
        <v>207</v>
      </c>
      <c r="M1241" t="str">
        <f>CONCATENATE(E1241,"-D-P-N")</f>
        <v>76904404[1]-D-P-N</v>
      </c>
      <c r="N1241" t="str">
        <f>$F$2</f>
        <v>D - 508 x 610</v>
      </c>
      <c r="O1241" t="str">
        <f>$C$3</f>
        <v>Photographic Paper</v>
      </c>
      <c r="P1241" t="str">
        <f>$D$3</f>
        <v>None</v>
      </c>
      <c r="Q1241">
        <f>$F$3</f>
        <v>646</v>
      </c>
      <c r="R1241">
        <f t="shared" ref="R1241" si="2329">ROUND((432*$N$2),0)</f>
        <v>458</v>
      </c>
      <c r="S1241">
        <f t="shared" ref="S1241" si="2330">ROUND((270*$N$2),0)</f>
        <v>286</v>
      </c>
      <c r="T1241" t="s">
        <v>32</v>
      </c>
    </row>
    <row r="1242" spans="1:20" x14ac:dyDescent="0.25">
      <c r="A1242" t="s">
        <v>15</v>
      </c>
      <c r="B1242" t="s">
        <v>208</v>
      </c>
      <c r="C1242">
        <v>1</v>
      </c>
      <c r="D1242" t="s">
        <v>179</v>
      </c>
      <c r="E1242" s="1" t="s">
        <v>180</v>
      </c>
      <c r="H1242" t="s">
        <v>16</v>
      </c>
      <c r="I1242" t="s">
        <v>17</v>
      </c>
      <c r="J1242" t="s">
        <v>18</v>
      </c>
      <c r="K1242" t="s">
        <v>19</v>
      </c>
      <c r="L1242" t="s">
        <v>207</v>
      </c>
      <c r="M1242" t="str">
        <f>CONCATENATE(E1242,"-D-P-W")</f>
        <v>76904404[1]-D-P-W</v>
      </c>
      <c r="N1242" t="str">
        <f>$F$2</f>
        <v>D - 508 x 610</v>
      </c>
      <c r="O1242" t="str">
        <f>$C$3</f>
        <v>Photographic Paper</v>
      </c>
      <c r="P1242" t="str">
        <f>$D$4</f>
        <v>White</v>
      </c>
      <c r="Q1242">
        <f>$F$4</f>
        <v>1313</v>
      </c>
      <c r="R1242">
        <f t="shared" ref="R1242" si="2331">ROUND((880*$N$2),0)</f>
        <v>933</v>
      </c>
      <c r="S1242">
        <f t="shared" ref="S1242" si="2332">ROUND((560*$N$2),0)</f>
        <v>594</v>
      </c>
      <c r="T1242" t="s">
        <v>32</v>
      </c>
    </row>
    <row r="1243" spans="1:20" x14ac:dyDescent="0.25">
      <c r="A1243" t="s">
        <v>15</v>
      </c>
      <c r="B1243" t="s">
        <v>208</v>
      </c>
      <c r="C1243">
        <v>1</v>
      </c>
      <c r="D1243" t="s">
        <v>179</v>
      </c>
      <c r="E1243" s="1" t="s">
        <v>180</v>
      </c>
      <c r="H1243" t="s">
        <v>16</v>
      </c>
      <c r="I1243" t="s">
        <v>17</v>
      </c>
      <c r="J1243" t="s">
        <v>18</v>
      </c>
      <c r="K1243" t="s">
        <v>19</v>
      </c>
      <c r="L1243" t="s">
        <v>207</v>
      </c>
      <c r="M1243" t="str">
        <f>CONCATENATE(E1243,"-E-P-N")</f>
        <v>76904404[1]-E-P-N</v>
      </c>
      <c r="N1243" t="str">
        <f>$G$2</f>
        <v>E - 508 x 762</v>
      </c>
      <c r="O1243" t="str">
        <f>$C$3</f>
        <v>Photographic Paper</v>
      </c>
      <c r="P1243" t="str">
        <f>$D$3</f>
        <v>None</v>
      </c>
      <c r="Q1243">
        <f>$G$3</f>
        <v>825</v>
      </c>
      <c r="R1243">
        <f t="shared" ref="R1243" si="2333">ROUND((552*$N$2),0)</f>
        <v>585</v>
      </c>
      <c r="S1243">
        <f t="shared" ref="S1243" si="2334">ROUND((345*$N$2),0)</f>
        <v>366</v>
      </c>
      <c r="T1243" t="s">
        <v>32</v>
      </c>
    </row>
    <row r="1244" spans="1:20" x14ac:dyDescent="0.25">
      <c r="A1244" t="s">
        <v>15</v>
      </c>
      <c r="B1244" t="s">
        <v>208</v>
      </c>
      <c r="C1244">
        <v>1</v>
      </c>
      <c r="D1244" t="s">
        <v>179</v>
      </c>
      <c r="E1244" s="1" t="s">
        <v>180</v>
      </c>
      <c r="H1244" t="s">
        <v>16</v>
      </c>
      <c r="I1244" t="s">
        <v>17</v>
      </c>
      <c r="J1244" t="s">
        <v>18</v>
      </c>
      <c r="K1244" t="s">
        <v>19</v>
      </c>
      <c r="L1244" t="s">
        <v>207</v>
      </c>
      <c r="M1244" t="str">
        <f>CONCATENATE(E1244,"-E-C-N")</f>
        <v>76904404[1]-E-C-N</v>
      </c>
      <c r="N1244" t="str">
        <f>$G$2</f>
        <v>E - 508 x 762</v>
      </c>
      <c r="O1244" t="str">
        <f>$C$15</f>
        <v>Canvas</v>
      </c>
      <c r="P1244" t="str">
        <f>$D$15</f>
        <v>None</v>
      </c>
      <c r="Q1244">
        <f>$G$15</f>
        <v>1324</v>
      </c>
      <c r="R1244">
        <f t="shared" ref="R1244" si="2335">ROUND((832*$N$2),0)</f>
        <v>882</v>
      </c>
      <c r="S1244">
        <f t="shared" ref="S1244" si="2336">ROUND((550*$N$2),0)</f>
        <v>583</v>
      </c>
      <c r="T1244" t="s">
        <v>32</v>
      </c>
    </row>
    <row r="1245" spans="1:20" x14ac:dyDescent="0.25">
      <c r="A1245" t="s">
        <v>15</v>
      </c>
      <c r="B1245" t="s">
        <v>208</v>
      </c>
      <c r="C1245">
        <v>1</v>
      </c>
      <c r="D1245" t="s">
        <v>179</v>
      </c>
      <c r="E1245" s="1" t="s">
        <v>180</v>
      </c>
      <c r="H1245" t="s">
        <v>16</v>
      </c>
      <c r="I1245" t="s">
        <v>17</v>
      </c>
      <c r="J1245" t="s">
        <v>18</v>
      </c>
      <c r="K1245" t="s">
        <v>19</v>
      </c>
      <c r="L1245" t="s">
        <v>207</v>
      </c>
      <c r="M1245" t="str">
        <f>CONCATENATE(E1245,"-E-P-W")</f>
        <v>76904404[1]-E-P-W</v>
      </c>
      <c r="N1245" t="str">
        <f>$G$2</f>
        <v>E - 508 x 762</v>
      </c>
      <c r="O1245" t="str">
        <f>$C$3</f>
        <v>Photographic Paper</v>
      </c>
      <c r="P1245" t="str">
        <f>$D$4</f>
        <v>White</v>
      </c>
      <c r="Q1245">
        <f>$G$4</f>
        <v>1660</v>
      </c>
      <c r="R1245">
        <f t="shared" ref="R1245" si="2337">ROUND((1112*$N$2),0)</f>
        <v>1179</v>
      </c>
      <c r="S1245">
        <f t="shared" ref="S1245" si="2338">ROUND((760*$N$2),0)</f>
        <v>806</v>
      </c>
      <c r="T1245" t="s">
        <v>32</v>
      </c>
    </row>
    <row r="1246" spans="1:20" x14ac:dyDescent="0.25">
      <c r="A1246" t="s">
        <v>15</v>
      </c>
      <c r="B1246" t="s">
        <v>208</v>
      </c>
      <c r="C1246">
        <v>1</v>
      </c>
      <c r="D1246" t="s">
        <v>179</v>
      </c>
      <c r="E1246" s="1" t="s">
        <v>180</v>
      </c>
      <c r="H1246" t="s">
        <v>16</v>
      </c>
      <c r="I1246" t="s">
        <v>17</v>
      </c>
      <c r="J1246" t="s">
        <v>18</v>
      </c>
      <c r="K1246" t="s">
        <v>19</v>
      </c>
      <c r="L1246" t="s">
        <v>207</v>
      </c>
      <c r="M1246" t="str">
        <f>CONCATENATE(E1246,"-E-C-W")</f>
        <v>76904404[1]-E-C-W</v>
      </c>
      <c r="N1246" t="str">
        <f>$G$2</f>
        <v>E - 508 x 762</v>
      </c>
      <c r="O1246" t="str">
        <f>$C$15</f>
        <v>Canvas</v>
      </c>
      <c r="P1246" t="str">
        <f>$D$16</f>
        <v xml:space="preserve">White </v>
      </c>
      <c r="Q1246">
        <f>$G$16</f>
        <v>1964</v>
      </c>
      <c r="R1246" s="2">
        <f t="shared" ref="R1246" si="2339">ROUND((1320*$N$2),0)</f>
        <v>1399</v>
      </c>
      <c r="S1246">
        <f t="shared" ref="S1246" si="2340">ROUND((825*$N$2),0)</f>
        <v>875</v>
      </c>
      <c r="T1246" t="s">
        <v>32</v>
      </c>
    </row>
    <row r="1247" spans="1:20" x14ac:dyDescent="0.25">
      <c r="A1247" t="s">
        <v>15</v>
      </c>
      <c r="B1247" t="s">
        <v>208</v>
      </c>
      <c r="C1247">
        <v>1</v>
      </c>
      <c r="D1247" t="s">
        <v>179</v>
      </c>
      <c r="E1247" s="1" t="s">
        <v>180</v>
      </c>
      <c r="H1247" t="s">
        <v>16</v>
      </c>
      <c r="I1247" t="s">
        <v>17</v>
      </c>
      <c r="J1247" t="s">
        <v>18</v>
      </c>
      <c r="K1247" t="s">
        <v>19</v>
      </c>
      <c r="L1247" t="s">
        <v>207</v>
      </c>
      <c r="M1247" t="str">
        <f>CONCATENATE(E1247,"-F-P-N")</f>
        <v>76904404[1]-F-P-N</v>
      </c>
      <c r="N1247" t="str">
        <f>$H$2</f>
        <v>F - 762 x 1016</v>
      </c>
      <c r="O1247" t="str">
        <f>$C$3</f>
        <v>Photographic Paper</v>
      </c>
      <c r="P1247" t="str">
        <f>$D$3</f>
        <v>None</v>
      </c>
      <c r="Q1247">
        <f>$H$3</f>
        <v>1410</v>
      </c>
      <c r="R1247">
        <f t="shared" ref="R1247" si="2341">ROUND((944*$N$2),0)</f>
        <v>1001</v>
      </c>
      <c r="S1247">
        <f t="shared" ref="S1247" si="2342">ROUND((590*$N$2),0)</f>
        <v>625</v>
      </c>
      <c r="T1247" t="s">
        <v>32</v>
      </c>
    </row>
    <row r="1248" spans="1:20" x14ac:dyDescent="0.25">
      <c r="A1248" t="s">
        <v>15</v>
      </c>
      <c r="B1248" t="s">
        <v>208</v>
      </c>
      <c r="C1248">
        <v>1</v>
      </c>
      <c r="D1248" t="s">
        <v>179</v>
      </c>
      <c r="E1248" s="1" t="s">
        <v>180</v>
      </c>
      <c r="H1248" t="s">
        <v>16</v>
      </c>
      <c r="I1248" t="s">
        <v>17</v>
      </c>
      <c r="J1248" t="s">
        <v>18</v>
      </c>
      <c r="K1248" t="s">
        <v>19</v>
      </c>
      <c r="L1248" t="s">
        <v>207</v>
      </c>
      <c r="M1248" t="str">
        <f>CONCATENATE(E1248,"-F-C-N")</f>
        <v>76904404[1]-F-C-N</v>
      </c>
      <c r="N1248" t="str">
        <f>$H$2</f>
        <v>F - 762 x 1016</v>
      </c>
      <c r="O1248" t="str">
        <f>$C$15</f>
        <v>Canvas</v>
      </c>
      <c r="P1248" t="str">
        <f>$D$15</f>
        <v>None</v>
      </c>
      <c r="Q1248">
        <f>$H$15</f>
        <v>1865.6000000000001</v>
      </c>
      <c r="R1248">
        <f t="shared" ref="R1248" si="2343">ROUND((1200*$N$2),0)</f>
        <v>1272</v>
      </c>
      <c r="S1248">
        <f t="shared" ref="S1248" si="2344">ROUND((800*$N$2),0)</f>
        <v>848</v>
      </c>
      <c r="T1248" t="s">
        <v>32</v>
      </c>
    </row>
    <row r="1249" spans="1:20" x14ac:dyDescent="0.25">
      <c r="A1249" t="s">
        <v>15</v>
      </c>
      <c r="B1249" t="s">
        <v>208</v>
      </c>
      <c r="C1249">
        <v>1</v>
      </c>
      <c r="D1249" t="s">
        <v>179</v>
      </c>
      <c r="E1249" s="1" t="s">
        <v>180</v>
      </c>
      <c r="H1249" t="s">
        <v>16</v>
      </c>
      <c r="I1249" t="s">
        <v>17</v>
      </c>
      <c r="J1249" t="s">
        <v>18</v>
      </c>
      <c r="K1249" t="s">
        <v>19</v>
      </c>
      <c r="L1249" t="s">
        <v>207</v>
      </c>
      <c r="M1249" t="str">
        <f>CONCATENATE(E1249,"-F-P-W")</f>
        <v>76904404[1]-F-P-W</v>
      </c>
      <c r="N1249" t="str">
        <f>$H$2</f>
        <v>F - 762 x 1016</v>
      </c>
      <c r="O1249" t="str">
        <f>$C$3</f>
        <v>Photographic Paper</v>
      </c>
      <c r="P1249" t="str">
        <f>$D$4</f>
        <v>White</v>
      </c>
      <c r="Q1249">
        <f>$H$4</f>
        <v>2387</v>
      </c>
      <c r="R1249">
        <f t="shared" ref="R1249" si="2345">ROUND((1510*$N$2),0)</f>
        <v>1601</v>
      </c>
      <c r="S1249">
        <f t="shared" ref="S1249" si="2346">ROUND((1150*$N$2),0)</f>
        <v>1219</v>
      </c>
      <c r="T1249" t="s">
        <v>32</v>
      </c>
    </row>
    <row r="1250" spans="1:20" x14ac:dyDescent="0.25">
      <c r="A1250" t="s">
        <v>15</v>
      </c>
      <c r="B1250" t="s">
        <v>208</v>
      </c>
      <c r="C1250">
        <v>1</v>
      </c>
      <c r="D1250" t="s">
        <v>179</v>
      </c>
      <c r="E1250" s="1" t="s">
        <v>180</v>
      </c>
      <c r="H1250" t="s">
        <v>16</v>
      </c>
      <c r="I1250" t="s">
        <v>17</v>
      </c>
      <c r="J1250" t="s">
        <v>18</v>
      </c>
      <c r="K1250" t="s">
        <v>19</v>
      </c>
      <c r="L1250" t="s">
        <v>207</v>
      </c>
      <c r="M1250" t="str">
        <f>CONCATENATE(E1250,"-F-C-W")</f>
        <v>76904404[1]-F-C-W</v>
      </c>
      <c r="N1250" t="str">
        <f>$H$2</f>
        <v>F - 762 x 1016</v>
      </c>
      <c r="O1250" t="str">
        <f>$C$15</f>
        <v>Canvas</v>
      </c>
      <c r="P1250" t="str">
        <f>$D$16</f>
        <v xml:space="preserve">White </v>
      </c>
      <c r="Q1250">
        <f>$H$16</f>
        <v>2565.2000000000003</v>
      </c>
      <c r="R1250">
        <f t="shared" ref="R1250" si="2347">ROUND((1760*$N$2),0)</f>
        <v>1866</v>
      </c>
      <c r="S1250">
        <f t="shared" ref="S1250" si="2348">ROUND((1100*$N$2),0)</f>
        <v>1166</v>
      </c>
      <c r="T1250" t="s">
        <v>32</v>
      </c>
    </row>
    <row r="1251" spans="1:20" x14ac:dyDescent="0.25">
      <c r="A1251" t="s">
        <v>15</v>
      </c>
      <c r="B1251" t="s">
        <v>208</v>
      </c>
      <c r="C1251">
        <v>1</v>
      </c>
      <c r="D1251" t="s">
        <v>179</v>
      </c>
      <c r="E1251" s="1" t="s">
        <v>180</v>
      </c>
      <c r="H1251" t="s">
        <v>16</v>
      </c>
      <c r="I1251" t="s">
        <v>17</v>
      </c>
      <c r="J1251" t="s">
        <v>18</v>
      </c>
      <c r="K1251" t="s">
        <v>19</v>
      </c>
      <c r="L1251" t="s">
        <v>207</v>
      </c>
      <c r="M1251" t="str">
        <f>CONCATENATE(E1251,"-G-P-N")</f>
        <v>76904404[1]-G-P-N</v>
      </c>
      <c r="N1251" t="str">
        <f>$I$2</f>
        <v>G - 1016 x 1525</v>
      </c>
      <c r="O1251" t="str">
        <f>$C$3</f>
        <v>Photographic Paper</v>
      </c>
      <c r="P1251" t="str">
        <f>$D$3</f>
        <v>None</v>
      </c>
      <c r="Q1251">
        <f>$I$3</f>
        <v>1763</v>
      </c>
      <c r="R1251">
        <f t="shared" ref="R1251" si="2349">ROUND((1180*$N$2),0)</f>
        <v>1251</v>
      </c>
      <c r="S1251">
        <f t="shared" ref="S1251" si="2350">ROUND((735*$N$2),0)</f>
        <v>779</v>
      </c>
      <c r="T1251" t="s">
        <v>32</v>
      </c>
    </row>
    <row r="1252" spans="1:20" x14ac:dyDescent="0.25">
      <c r="A1252" t="s">
        <v>15</v>
      </c>
      <c r="B1252" t="s">
        <v>208</v>
      </c>
      <c r="C1252">
        <v>1</v>
      </c>
      <c r="D1252" t="s">
        <v>179</v>
      </c>
      <c r="E1252" s="1" t="s">
        <v>180</v>
      </c>
      <c r="H1252" t="s">
        <v>16</v>
      </c>
      <c r="I1252" t="s">
        <v>17</v>
      </c>
      <c r="J1252" t="s">
        <v>18</v>
      </c>
      <c r="K1252" t="s">
        <v>19</v>
      </c>
      <c r="L1252" t="s">
        <v>207</v>
      </c>
      <c r="M1252" t="str">
        <f>CONCATENATE(E1252,"-G-C-N")</f>
        <v>76904404[1]-G-C-N</v>
      </c>
      <c r="N1252" t="str">
        <f>$I$2</f>
        <v>G - 1016 x 1525</v>
      </c>
      <c r="O1252" t="str">
        <f>$C$15</f>
        <v>Canvas</v>
      </c>
      <c r="P1252" t="str">
        <f>$D$15</f>
        <v>None</v>
      </c>
      <c r="Q1252">
        <f>$I$15</f>
        <v>1982.2</v>
      </c>
      <c r="R1252">
        <f t="shared" ref="R1252" si="2351">ROUND((1275*$N$2),0)</f>
        <v>1352</v>
      </c>
      <c r="S1252">
        <f t="shared" ref="S1252" si="2352">ROUND((850*$N$2),0)</f>
        <v>901</v>
      </c>
      <c r="T1252" t="s">
        <v>32</v>
      </c>
    </row>
    <row r="1253" spans="1:20" x14ac:dyDescent="0.25">
      <c r="A1253" t="s">
        <v>15</v>
      </c>
      <c r="B1253" t="s">
        <v>208</v>
      </c>
      <c r="C1253">
        <v>1</v>
      </c>
      <c r="D1253" t="s">
        <v>179</v>
      </c>
      <c r="E1253" s="1" t="s">
        <v>180</v>
      </c>
      <c r="H1253" t="s">
        <v>16</v>
      </c>
      <c r="I1253" t="s">
        <v>17</v>
      </c>
      <c r="J1253" t="s">
        <v>18</v>
      </c>
      <c r="K1253" t="s">
        <v>19</v>
      </c>
      <c r="L1253" t="s">
        <v>207</v>
      </c>
      <c r="M1253" t="str">
        <f>CONCATENATE(E1253,"-G-P-W")</f>
        <v>76904404[1]-G-P-W</v>
      </c>
      <c r="N1253" t="str">
        <f>$I$2</f>
        <v>G - 1016 x 1525</v>
      </c>
      <c r="O1253" t="str">
        <f>$C$3</f>
        <v>Photographic Paper</v>
      </c>
      <c r="P1253" t="str">
        <f>$D$4</f>
        <v>White</v>
      </c>
      <c r="Q1253">
        <f>$I$4</f>
        <v>3200</v>
      </c>
      <c r="R1253">
        <f t="shared" ref="R1253:R1254" si="2353">ROUND((2000*$N$2),0)</f>
        <v>2120</v>
      </c>
      <c r="S1253">
        <f t="shared" ref="S1253" si="2354">ROUND((1535*$N$2),0)</f>
        <v>1627</v>
      </c>
      <c r="T1253" t="s">
        <v>32</v>
      </c>
    </row>
    <row r="1254" spans="1:20" x14ac:dyDescent="0.25">
      <c r="A1254" t="s">
        <v>15</v>
      </c>
      <c r="B1254" t="s">
        <v>208</v>
      </c>
      <c r="C1254">
        <v>1</v>
      </c>
      <c r="D1254" t="s">
        <v>179</v>
      </c>
      <c r="E1254" s="1" t="s">
        <v>180</v>
      </c>
      <c r="H1254" t="s">
        <v>16</v>
      </c>
      <c r="I1254" t="s">
        <v>17</v>
      </c>
      <c r="J1254" t="s">
        <v>18</v>
      </c>
      <c r="K1254" t="s">
        <v>19</v>
      </c>
      <c r="L1254" t="s">
        <v>207</v>
      </c>
      <c r="M1254" t="str">
        <f>CONCATENATE(E1254,"-G-C-W")</f>
        <v>76904404[1]-G-C-W</v>
      </c>
      <c r="N1254" t="str">
        <f>$I$2</f>
        <v>G - 1016 x 1525</v>
      </c>
      <c r="O1254" t="str">
        <f>$C$15</f>
        <v>Canvas</v>
      </c>
      <c r="P1254" t="str">
        <f>$D$16</f>
        <v xml:space="preserve">White </v>
      </c>
      <c r="Q1254">
        <f>$I$16</f>
        <v>2915</v>
      </c>
      <c r="R1254">
        <f t="shared" si="2353"/>
        <v>2120</v>
      </c>
      <c r="S1254">
        <f t="shared" ref="S1254" si="2355">ROUND((1250*$N$2),0)</f>
        <v>1325</v>
      </c>
      <c r="T1254" t="s">
        <v>32</v>
      </c>
    </row>
    <row r="1255" spans="1:20" x14ac:dyDescent="0.25">
      <c r="A1255" t="s">
        <v>15</v>
      </c>
      <c r="B1255" t="s">
        <v>208</v>
      </c>
      <c r="C1255">
        <v>1</v>
      </c>
      <c r="D1255" t="s">
        <v>181</v>
      </c>
      <c r="E1255" s="1">
        <v>745209351</v>
      </c>
      <c r="H1255" t="s">
        <v>16</v>
      </c>
      <c r="I1255" t="s">
        <v>17</v>
      </c>
      <c r="J1255" t="s">
        <v>18</v>
      </c>
      <c r="K1255" t="s">
        <v>19</v>
      </c>
      <c r="L1255" t="s">
        <v>207</v>
      </c>
      <c r="M1255" t="str">
        <f>CONCATENATE(E1255,"-C-P-N")</f>
        <v>745209351-C-P-N</v>
      </c>
      <c r="N1255" t="str">
        <f>$E$2</f>
        <v>C - 406 x 508</v>
      </c>
      <c r="O1255" t="str">
        <f>$C$3</f>
        <v>Photographic Paper</v>
      </c>
      <c r="P1255" t="str">
        <f>$D$3</f>
        <v>None</v>
      </c>
      <c r="Q1255">
        <f>$E$3</f>
        <v>553</v>
      </c>
      <c r="R1255">
        <f t="shared" ref="R1255" si="2356">ROUND((360*$N$2),0)</f>
        <v>382</v>
      </c>
      <c r="S1255">
        <f t="shared" ref="S1255" si="2357">ROUND((230*$N$2),0)</f>
        <v>244</v>
      </c>
      <c r="T1255" t="s">
        <v>32</v>
      </c>
    </row>
    <row r="1256" spans="1:20" x14ac:dyDescent="0.25">
      <c r="A1256" t="s">
        <v>15</v>
      </c>
      <c r="B1256" t="s">
        <v>208</v>
      </c>
      <c r="C1256">
        <v>1</v>
      </c>
      <c r="D1256" t="s">
        <v>181</v>
      </c>
      <c r="E1256" s="1">
        <v>745209351</v>
      </c>
      <c r="H1256" t="s">
        <v>16</v>
      </c>
      <c r="I1256" t="s">
        <v>17</v>
      </c>
      <c r="J1256" t="s">
        <v>18</v>
      </c>
      <c r="K1256" t="s">
        <v>19</v>
      </c>
      <c r="L1256" t="s">
        <v>207</v>
      </c>
      <c r="M1256" t="str">
        <f>CONCATENATE(E1256,"-C-P-W")</f>
        <v>745209351-C-P-W</v>
      </c>
      <c r="N1256" t="str">
        <f>$E$2</f>
        <v>C - 406 x 508</v>
      </c>
      <c r="O1256" t="str">
        <f>$C$3</f>
        <v>Photographic Paper</v>
      </c>
      <c r="P1256" t="str">
        <f>$D$4</f>
        <v>White</v>
      </c>
      <c r="Q1256">
        <f>$E$4</f>
        <v>1052</v>
      </c>
      <c r="R1256">
        <f t="shared" ref="R1256" si="2358">ROUND((704*$N$2),0)</f>
        <v>746</v>
      </c>
      <c r="S1256">
        <f t="shared" ref="S1256" si="2359">ROUND((440*$N$2),0)</f>
        <v>466</v>
      </c>
      <c r="T1256" t="s">
        <v>32</v>
      </c>
    </row>
    <row r="1257" spans="1:20" x14ac:dyDescent="0.25">
      <c r="A1257" t="s">
        <v>15</v>
      </c>
      <c r="B1257" t="s">
        <v>208</v>
      </c>
      <c r="C1257">
        <v>1</v>
      </c>
      <c r="D1257" t="s">
        <v>181</v>
      </c>
      <c r="E1257" s="1">
        <v>745209351</v>
      </c>
      <c r="H1257" t="s">
        <v>16</v>
      </c>
      <c r="I1257" t="s">
        <v>17</v>
      </c>
      <c r="J1257" t="s">
        <v>18</v>
      </c>
      <c r="K1257" t="s">
        <v>19</v>
      </c>
      <c r="L1257" t="s">
        <v>207</v>
      </c>
      <c r="M1257" t="str">
        <f>CONCATENATE(E1257,"-D-P-N")</f>
        <v>745209351-D-P-N</v>
      </c>
      <c r="N1257" t="str">
        <f>$F$2</f>
        <v>D - 508 x 610</v>
      </c>
      <c r="O1257" t="str">
        <f>$C$3</f>
        <v>Photographic Paper</v>
      </c>
      <c r="P1257" t="str">
        <f>$D$3</f>
        <v>None</v>
      </c>
      <c r="Q1257">
        <f>$F$3</f>
        <v>646</v>
      </c>
      <c r="R1257">
        <f t="shared" ref="R1257" si="2360">ROUND((432*$N$2),0)</f>
        <v>458</v>
      </c>
      <c r="S1257">
        <f t="shared" ref="S1257" si="2361">ROUND((270*$N$2),0)</f>
        <v>286</v>
      </c>
      <c r="T1257" t="s">
        <v>32</v>
      </c>
    </row>
    <row r="1258" spans="1:20" x14ac:dyDescent="0.25">
      <c r="A1258" t="s">
        <v>15</v>
      </c>
      <c r="B1258" t="s">
        <v>208</v>
      </c>
      <c r="C1258">
        <v>1</v>
      </c>
      <c r="D1258" t="s">
        <v>181</v>
      </c>
      <c r="E1258" s="1">
        <v>745209351</v>
      </c>
      <c r="H1258" t="s">
        <v>16</v>
      </c>
      <c r="I1258" t="s">
        <v>17</v>
      </c>
      <c r="J1258" t="s">
        <v>18</v>
      </c>
      <c r="K1258" t="s">
        <v>19</v>
      </c>
      <c r="L1258" t="s">
        <v>207</v>
      </c>
      <c r="M1258" t="str">
        <f>CONCATENATE(E1258,"-D-P-W")</f>
        <v>745209351-D-P-W</v>
      </c>
      <c r="N1258" t="str">
        <f>$F$2</f>
        <v>D - 508 x 610</v>
      </c>
      <c r="O1258" t="str">
        <f>$C$3</f>
        <v>Photographic Paper</v>
      </c>
      <c r="P1258" t="str">
        <f>$D$4</f>
        <v>White</v>
      </c>
      <c r="Q1258">
        <f>$F$4</f>
        <v>1313</v>
      </c>
      <c r="R1258">
        <f t="shared" ref="R1258" si="2362">ROUND((880*$N$2),0)</f>
        <v>933</v>
      </c>
      <c r="S1258">
        <f t="shared" ref="S1258" si="2363">ROUND((560*$N$2),0)</f>
        <v>594</v>
      </c>
      <c r="T1258" t="s">
        <v>32</v>
      </c>
    </row>
    <row r="1259" spans="1:20" x14ac:dyDescent="0.25">
      <c r="A1259" t="s">
        <v>15</v>
      </c>
      <c r="B1259" t="s">
        <v>208</v>
      </c>
      <c r="C1259">
        <v>1</v>
      </c>
      <c r="D1259" t="s">
        <v>181</v>
      </c>
      <c r="E1259" s="1">
        <v>745209351</v>
      </c>
      <c r="H1259" t="s">
        <v>16</v>
      </c>
      <c r="I1259" t="s">
        <v>17</v>
      </c>
      <c r="J1259" t="s">
        <v>18</v>
      </c>
      <c r="K1259" t="s">
        <v>19</v>
      </c>
      <c r="L1259" t="s">
        <v>207</v>
      </c>
      <c r="M1259" t="str">
        <f>CONCATENATE(E1259,"-E-P-N")</f>
        <v>745209351-E-P-N</v>
      </c>
      <c r="N1259" t="str">
        <f>$G$2</f>
        <v>E - 508 x 762</v>
      </c>
      <c r="O1259" t="str">
        <f>$C$3</f>
        <v>Photographic Paper</v>
      </c>
      <c r="P1259" t="str">
        <f>$D$3</f>
        <v>None</v>
      </c>
      <c r="Q1259">
        <f>$G$3</f>
        <v>825</v>
      </c>
      <c r="R1259">
        <f t="shared" ref="R1259" si="2364">ROUND((552*$N$2),0)</f>
        <v>585</v>
      </c>
      <c r="S1259">
        <f t="shared" ref="S1259" si="2365">ROUND((345*$N$2),0)</f>
        <v>366</v>
      </c>
      <c r="T1259" t="s">
        <v>32</v>
      </c>
    </row>
    <row r="1260" spans="1:20" x14ac:dyDescent="0.25">
      <c r="A1260" t="s">
        <v>15</v>
      </c>
      <c r="B1260" t="s">
        <v>208</v>
      </c>
      <c r="C1260">
        <v>1</v>
      </c>
      <c r="D1260" t="s">
        <v>181</v>
      </c>
      <c r="E1260" s="1">
        <v>745209351</v>
      </c>
      <c r="H1260" t="s">
        <v>16</v>
      </c>
      <c r="I1260" t="s">
        <v>17</v>
      </c>
      <c r="J1260" t="s">
        <v>18</v>
      </c>
      <c r="K1260" t="s">
        <v>19</v>
      </c>
      <c r="L1260" t="s">
        <v>207</v>
      </c>
      <c r="M1260" t="str">
        <f>CONCATENATE(E1260,"-E-C-N")</f>
        <v>745209351-E-C-N</v>
      </c>
      <c r="N1260" t="str">
        <f>$G$2</f>
        <v>E - 508 x 762</v>
      </c>
      <c r="O1260" t="str">
        <f>$C$15</f>
        <v>Canvas</v>
      </c>
      <c r="P1260" t="str">
        <f>$D$15</f>
        <v>None</v>
      </c>
      <c r="Q1260">
        <f>$G$15</f>
        <v>1324</v>
      </c>
      <c r="R1260">
        <f t="shared" ref="R1260" si="2366">ROUND((832*$N$2),0)</f>
        <v>882</v>
      </c>
      <c r="S1260">
        <f t="shared" ref="S1260" si="2367">ROUND((550*$N$2),0)</f>
        <v>583</v>
      </c>
      <c r="T1260" t="s">
        <v>32</v>
      </c>
    </row>
    <row r="1261" spans="1:20" x14ac:dyDescent="0.25">
      <c r="A1261" t="s">
        <v>15</v>
      </c>
      <c r="B1261" t="s">
        <v>208</v>
      </c>
      <c r="C1261">
        <v>1</v>
      </c>
      <c r="D1261" t="s">
        <v>181</v>
      </c>
      <c r="E1261" s="1">
        <v>745209351</v>
      </c>
      <c r="H1261" t="s">
        <v>16</v>
      </c>
      <c r="I1261" t="s">
        <v>17</v>
      </c>
      <c r="J1261" t="s">
        <v>18</v>
      </c>
      <c r="K1261" t="s">
        <v>19</v>
      </c>
      <c r="L1261" t="s">
        <v>207</v>
      </c>
      <c r="M1261" t="str">
        <f>CONCATENATE(E1261,"-E-P-W")</f>
        <v>745209351-E-P-W</v>
      </c>
      <c r="N1261" t="str">
        <f>$G$2</f>
        <v>E - 508 x 762</v>
      </c>
      <c r="O1261" t="str">
        <f>$C$3</f>
        <v>Photographic Paper</v>
      </c>
      <c r="P1261" t="str">
        <f>$D$4</f>
        <v>White</v>
      </c>
      <c r="Q1261">
        <f>$G$4</f>
        <v>1660</v>
      </c>
      <c r="R1261">
        <f t="shared" ref="R1261" si="2368">ROUND((1112*$N$2),0)</f>
        <v>1179</v>
      </c>
      <c r="S1261">
        <f t="shared" ref="S1261" si="2369">ROUND((760*$N$2),0)</f>
        <v>806</v>
      </c>
      <c r="T1261" t="s">
        <v>32</v>
      </c>
    </row>
    <row r="1262" spans="1:20" x14ac:dyDescent="0.25">
      <c r="A1262" t="s">
        <v>15</v>
      </c>
      <c r="B1262" t="s">
        <v>208</v>
      </c>
      <c r="C1262">
        <v>1</v>
      </c>
      <c r="D1262" t="s">
        <v>181</v>
      </c>
      <c r="E1262" s="1">
        <v>745209351</v>
      </c>
      <c r="H1262" t="s">
        <v>16</v>
      </c>
      <c r="I1262" t="s">
        <v>17</v>
      </c>
      <c r="J1262" t="s">
        <v>18</v>
      </c>
      <c r="K1262" t="s">
        <v>19</v>
      </c>
      <c r="L1262" t="s">
        <v>207</v>
      </c>
      <c r="M1262" t="str">
        <f>CONCATENATE(E1262,"-E-C-W")</f>
        <v>745209351-E-C-W</v>
      </c>
      <c r="N1262" t="str">
        <f>$G$2</f>
        <v>E - 508 x 762</v>
      </c>
      <c r="O1262" t="str">
        <f>$C$15</f>
        <v>Canvas</v>
      </c>
      <c r="P1262" t="str">
        <f>$D$16</f>
        <v xml:space="preserve">White </v>
      </c>
      <c r="Q1262">
        <f>$G$16</f>
        <v>1964</v>
      </c>
      <c r="R1262" s="2">
        <f t="shared" ref="R1262" si="2370">ROUND((1320*$N$2),0)</f>
        <v>1399</v>
      </c>
      <c r="S1262">
        <f t="shared" ref="S1262" si="2371">ROUND((825*$N$2),0)</f>
        <v>875</v>
      </c>
      <c r="T1262" t="s">
        <v>32</v>
      </c>
    </row>
    <row r="1263" spans="1:20" x14ac:dyDescent="0.25">
      <c r="A1263" t="s">
        <v>15</v>
      </c>
      <c r="B1263" t="s">
        <v>208</v>
      </c>
      <c r="C1263">
        <v>1</v>
      </c>
      <c r="D1263" t="s">
        <v>181</v>
      </c>
      <c r="E1263" s="1">
        <v>745209351</v>
      </c>
      <c r="H1263" t="s">
        <v>16</v>
      </c>
      <c r="I1263" t="s">
        <v>17</v>
      </c>
      <c r="J1263" t="s">
        <v>18</v>
      </c>
      <c r="K1263" t="s">
        <v>19</v>
      </c>
      <c r="L1263" t="s">
        <v>207</v>
      </c>
      <c r="M1263" t="str">
        <f>CONCATENATE(E1263,"-F-P-N")</f>
        <v>745209351-F-P-N</v>
      </c>
      <c r="N1263" t="str">
        <f>$H$2</f>
        <v>F - 762 x 1016</v>
      </c>
      <c r="O1263" t="str">
        <f>$C$3</f>
        <v>Photographic Paper</v>
      </c>
      <c r="P1263" t="str">
        <f>$D$3</f>
        <v>None</v>
      </c>
      <c r="Q1263">
        <f>$H$3</f>
        <v>1410</v>
      </c>
      <c r="R1263">
        <f t="shared" ref="R1263" si="2372">ROUND((944*$N$2),0)</f>
        <v>1001</v>
      </c>
      <c r="S1263">
        <f t="shared" ref="S1263" si="2373">ROUND((590*$N$2),0)</f>
        <v>625</v>
      </c>
      <c r="T1263" t="s">
        <v>32</v>
      </c>
    </row>
    <row r="1264" spans="1:20" x14ac:dyDescent="0.25">
      <c r="A1264" t="s">
        <v>15</v>
      </c>
      <c r="B1264" t="s">
        <v>208</v>
      </c>
      <c r="C1264">
        <v>1</v>
      </c>
      <c r="D1264" t="s">
        <v>181</v>
      </c>
      <c r="E1264" s="1">
        <v>745209351</v>
      </c>
      <c r="H1264" t="s">
        <v>16</v>
      </c>
      <c r="I1264" t="s">
        <v>17</v>
      </c>
      <c r="J1264" t="s">
        <v>18</v>
      </c>
      <c r="K1264" t="s">
        <v>19</v>
      </c>
      <c r="L1264" t="s">
        <v>207</v>
      </c>
      <c r="M1264" t="str">
        <f>CONCATENATE(E1264,"-F-C-N")</f>
        <v>745209351-F-C-N</v>
      </c>
      <c r="N1264" t="str">
        <f>$H$2</f>
        <v>F - 762 x 1016</v>
      </c>
      <c r="O1264" t="str">
        <f>$C$15</f>
        <v>Canvas</v>
      </c>
      <c r="P1264" t="str">
        <f>$D$15</f>
        <v>None</v>
      </c>
      <c r="Q1264">
        <f>$H$15</f>
        <v>1865.6000000000001</v>
      </c>
      <c r="R1264">
        <f t="shared" ref="R1264" si="2374">ROUND((1200*$N$2),0)</f>
        <v>1272</v>
      </c>
      <c r="S1264">
        <f t="shared" ref="S1264" si="2375">ROUND((800*$N$2),0)</f>
        <v>848</v>
      </c>
      <c r="T1264" t="s">
        <v>32</v>
      </c>
    </row>
    <row r="1265" spans="1:20" x14ac:dyDescent="0.25">
      <c r="A1265" t="s">
        <v>15</v>
      </c>
      <c r="B1265" t="s">
        <v>208</v>
      </c>
      <c r="C1265">
        <v>1</v>
      </c>
      <c r="D1265" t="s">
        <v>181</v>
      </c>
      <c r="E1265" s="1">
        <v>745209351</v>
      </c>
      <c r="H1265" t="s">
        <v>16</v>
      </c>
      <c r="I1265" t="s">
        <v>17</v>
      </c>
      <c r="J1265" t="s">
        <v>18</v>
      </c>
      <c r="K1265" t="s">
        <v>19</v>
      </c>
      <c r="L1265" t="s">
        <v>207</v>
      </c>
      <c r="M1265" t="str">
        <f>CONCATENATE(E1265,"-F-P-W")</f>
        <v>745209351-F-P-W</v>
      </c>
      <c r="N1265" t="str">
        <f>$H$2</f>
        <v>F - 762 x 1016</v>
      </c>
      <c r="O1265" t="str">
        <f>$C$3</f>
        <v>Photographic Paper</v>
      </c>
      <c r="P1265" t="str">
        <f>$D$4</f>
        <v>White</v>
      </c>
      <c r="Q1265">
        <f>$H$4</f>
        <v>2387</v>
      </c>
      <c r="R1265">
        <f t="shared" ref="R1265" si="2376">ROUND((1510*$N$2),0)</f>
        <v>1601</v>
      </c>
      <c r="S1265">
        <f t="shared" ref="S1265" si="2377">ROUND((1150*$N$2),0)</f>
        <v>1219</v>
      </c>
      <c r="T1265" t="s">
        <v>32</v>
      </c>
    </row>
    <row r="1266" spans="1:20" x14ac:dyDescent="0.25">
      <c r="A1266" t="s">
        <v>15</v>
      </c>
      <c r="B1266" t="s">
        <v>208</v>
      </c>
      <c r="C1266">
        <v>1</v>
      </c>
      <c r="D1266" t="s">
        <v>181</v>
      </c>
      <c r="E1266" s="1">
        <v>745209351</v>
      </c>
      <c r="H1266" t="s">
        <v>16</v>
      </c>
      <c r="I1266" t="s">
        <v>17</v>
      </c>
      <c r="J1266" t="s">
        <v>18</v>
      </c>
      <c r="K1266" t="s">
        <v>19</v>
      </c>
      <c r="L1266" t="s">
        <v>207</v>
      </c>
      <c r="M1266" t="str">
        <f>CONCATENATE(E1266,"-F-C-W")</f>
        <v>745209351-F-C-W</v>
      </c>
      <c r="N1266" t="str">
        <f>$H$2</f>
        <v>F - 762 x 1016</v>
      </c>
      <c r="O1266" t="str">
        <f>$C$15</f>
        <v>Canvas</v>
      </c>
      <c r="P1266" t="str">
        <f>$D$16</f>
        <v xml:space="preserve">White </v>
      </c>
      <c r="Q1266">
        <f>$H$16</f>
        <v>2565.2000000000003</v>
      </c>
      <c r="R1266">
        <f t="shared" ref="R1266" si="2378">ROUND((1760*$N$2),0)</f>
        <v>1866</v>
      </c>
      <c r="S1266">
        <f t="shared" ref="S1266" si="2379">ROUND((1100*$N$2),0)</f>
        <v>1166</v>
      </c>
      <c r="T1266" t="s">
        <v>32</v>
      </c>
    </row>
    <row r="1267" spans="1:20" x14ac:dyDescent="0.25">
      <c r="A1267" t="s">
        <v>15</v>
      </c>
      <c r="B1267" t="s">
        <v>208</v>
      </c>
      <c r="C1267">
        <v>1</v>
      </c>
      <c r="D1267" t="s">
        <v>181</v>
      </c>
      <c r="E1267" s="1">
        <v>745209351</v>
      </c>
      <c r="H1267" t="s">
        <v>16</v>
      </c>
      <c r="I1267" t="s">
        <v>17</v>
      </c>
      <c r="J1267" t="s">
        <v>18</v>
      </c>
      <c r="K1267" t="s">
        <v>19</v>
      </c>
      <c r="L1267" t="s">
        <v>207</v>
      </c>
      <c r="M1267" t="str">
        <f>CONCATENATE(E1267,"-G-P-N")</f>
        <v>745209351-G-P-N</v>
      </c>
      <c r="N1267" t="str">
        <f>$I$2</f>
        <v>G - 1016 x 1525</v>
      </c>
      <c r="O1267" t="str">
        <f>$C$3</f>
        <v>Photographic Paper</v>
      </c>
      <c r="P1267" t="str">
        <f>$D$3</f>
        <v>None</v>
      </c>
      <c r="Q1267">
        <f>$I$3</f>
        <v>1763</v>
      </c>
      <c r="R1267">
        <f t="shared" ref="R1267" si="2380">ROUND((1180*$N$2),0)</f>
        <v>1251</v>
      </c>
      <c r="S1267">
        <f t="shared" ref="S1267" si="2381">ROUND((735*$N$2),0)</f>
        <v>779</v>
      </c>
      <c r="T1267" t="s">
        <v>32</v>
      </c>
    </row>
    <row r="1268" spans="1:20" x14ac:dyDescent="0.25">
      <c r="A1268" t="s">
        <v>15</v>
      </c>
      <c r="B1268" t="s">
        <v>208</v>
      </c>
      <c r="C1268">
        <v>1</v>
      </c>
      <c r="D1268" t="s">
        <v>181</v>
      </c>
      <c r="E1268" s="1">
        <v>745209351</v>
      </c>
      <c r="H1268" t="s">
        <v>16</v>
      </c>
      <c r="I1268" t="s">
        <v>17</v>
      </c>
      <c r="J1268" t="s">
        <v>18</v>
      </c>
      <c r="K1268" t="s">
        <v>19</v>
      </c>
      <c r="L1268" t="s">
        <v>207</v>
      </c>
      <c r="M1268" t="str">
        <f>CONCATENATE(E1268,"-G-C-N")</f>
        <v>745209351-G-C-N</v>
      </c>
      <c r="N1268" t="str">
        <f>$I$2</f>
        <v>G - 1016 x 1525</v>
      </c>
      <c r="O1268" t="str">
        <f>$C$15</f>
        <v>Canvas</v>
      </c>
      <c r="P1268" t="str">
        <f>$D$15</f>
        <v>None</v>
      </c>
      <c r="Q1268">
        <f>$I$15</f>
        <v>1982.2</v>
      </c>
      <c r="R1268">
        <f t="shared" ref="R1268" si="2382">ROUND((1275*$N$2),0)</f>
        <v>1352</v>
      </c>
      <c r="S1268">
        <f t="shared" ref="S1268" si="2383">ROUND((850*$N$2),0)</f>
        <v>901</v>
      </c>
      <c r="T1268" t="s">
        <v>32</v>
      </c>
    </row>
    <row r="1269" spans="1:20" x14ac:dyDescent="0.25">
      <c r="A1269" t="s">
        <v>15</v>
      </c>
      <c r="B1269" t="s">
        <v>208</v>
      </c>
      <c r="C1269">
        <v>1</v>
      </c>
      <c r="D1269" t="s">
        <v>181</v>
      </c>
      <c r="E1269" s="1">
        <v>745209351</v>
      </c>
      <c r="H1269" t="s">
        <v>16</v>
      </c>
      <c r="I1269" t="s">
        <v>17</v>
      </c>
      <c r="J1269" t="s">
        <v>18</v>
      </c>
      <c r="K1269" t="s">
        <v>19</v>
      </c>
      <c r="L1269" t="s">
        <v>207</v>
      </c>
      <c r="M1269" t="str">
        <f>CONCATENATE(E1269,"-G-P-W")</f>
        <v>745209351-G-P-W</v>
      </c>
      <c r="N1269" t="str">
        <f>$I$2</f>
        <v>G - 1016 x 1525</v>
      </c>
      <c r="O1269" t="str">
        <f>$C$3</f>
        <v>Photographic Paper</v>
      </c>
      <c r="P1269" t="str">
        <f>$D$4</f>
        <v>White</v>
      </c>
      <c r="Q1269">
        <f>$I$4</f>
        <v>3200</v>
      </c>
      <c r="R1269">
        <f t="shared" ref="R1269:R1270" si="2384">ROUND((2000*$N$2),0)</f>
        <v>2120</v>
      </c>
      <c r="S1269">
        <f t="shared" ref="S1269" si="2385">ROUND((1535*$N$2),0)</f>
        <v>1627</v>
      </c>
      <c r="T1269" t="s">
        <v>32</v>
      </c>
    </row>
    <row r="1270" spans="1:20" x14ac:dyDescent="0.25">
      <c r="A1270" t="s">
        <v>15</v>
      </c>
      <c r="B1270" t="s">
        <v>208</v>
      </c>
      <c r="C1270">
        <v>1</v>
      </c>
      <c r="D1270" t="s">
        <v>181</v>
      </c>
      <c r="E1270" s="1">
        <v>745209351</v>
      </c>
      <c r="H1270" t="s">
        <v>16</v>
      </c>
      <c r="I1270" t="s">
        <v>17</v>
      </c>
      <c r="J1270" t="s">
        <v>18</v>
      </c>
      <c r="K1270" t="s">
        <v>19</v>
      </c>
      <c r="L1270" t="s">
        <v>207</v>
      </c>
      <c r="M1270" t="str">
        <f>CONCATENATE(E1270,"-G-C-W")</f>
        <v>745209351-G-C-W</v>
      </c>
      <c r="N1270" t="str">
        <f>$I$2</f>
        <v>G - 1016 x 1525</v>
      </c>
      <c r="O1270" t="str">
        <f>$C$15</f>
        <v>Canvas</v>
      </c>
      <c r="P1270" t="str">
        <f>$D$16</f>
        <v xml:space="preserve">White </v>
      </c>
      <c r="Q1270">
        <f>$I$16</f>
        <v>2915</v>
      </c>
      <c r="R1270">
        <f t="shared" si="2384"/>
        <v>2120</v>
      </c>
      <c r="S1270">
        <f t="shared" ref="S1270" si="2386">ROUND((1250*$N$2),0)</f>
        <v>1325</v>
      </c>
      <c r="T1270" t="s">
        <v>32</v>
      </c>
    </row>
    <row r="1271" spans="1:20" x14ac:dyDescent="0.25">
      <c r="A1271" t="s">
        <v>15</v>
      </c>
      <c r="B1271" t="s">
        <v>208</v>
      </c>
      <c r="C1271">
        <v>1</v>
      </c>
      <c r="D1271" t="s">
        <v>182</v>
      </c>
      <c r="E1271" s="1">
        <v>745209353</v>
      </c>
      <c r="H1271" t="s">
        <v>16</v>
      </c>
      <c r="I1271" t="s">
        <v>17</v>
      </c>
      <c r="J1271" t="s">
        <v>18</v>
      </c>
      <c r="K1271" t="s">
        <v>19</v>
      </c>
      <c r="L1271" t="s">
        <v>207</v>
      </c>
      <c r="M1271" t="str">
        <f>CONCATENATE(E1271,"-C-P-N")</f>
        <v>745209353-C-P-N</v>
      </c>
      <c r="N1271" t="str">
        <f>$E$2</f>
        <v>C - 406 x 508</v>
      </c>
      <c r="O1271" t="str">
        <f>$C$3</f>
        <v>Photographic Paper</v>
      </c>
      <c r="P1271" t="str">
        <f>$D$3</f>
        <v>None</v>
      </c>
      <c r="Q1271">
        <f>$E$3</f>
        <v>553</v>
      </c>
      <c r="R1271">
        <f t="shared" ref="R1271" si="2387">ROUND((360*$N$2),0)</f>
        <v>382</v>
      </c>
      <c r="S1271">
        <f t="shared" ref="S1271" si="2388">ROUND((230*$N$2),0)</f>
        <v>244</v>
      </c>
      <c r="T1271" t="s">
        <v>32</v>
      </c>
    </row>
    <row r="1272" spans="1:20" x14ac:dyDescent="0.25">
      <c r="A1272" t="s">
        <v>15</v>
      </c>
      <c r="B1272" t="s">
        <v>208</v>
      </c>
      <c r="C1272">
        <v>1</v>
      </c>
      <c r="D1272" t="s">
        <v>182</v>
      </c>
      <c r="E1272" s="1">
        <v>745209353</v>
      </c>
      <c r="H1272" t="s">
        <v>16</v>
      </c>
      <c r="I1272" t="s">
        <v>17</v>
      </c>
      <c r="J1272" t="s">
        <v>18</v>
      </c>
      <c r="K1272" t="s">
        <v>19</v>
      </c>
      <c r="L1272" t="s">
        <v>207</v>
      </c>
      <c r="M1272" t="str">
        <f>CONCATENATE(E1272,"-C-P-W")</f>
        <v>745209353-C-P-W</v>
      </c>
      <c r="N1272" t="str">
        <f>$E$2</f>
        <v>C - 406 x 508</v>
      </c>
      <c r="O1272" t="str">
        <f>$C$3</f>
        <v>Photographic Paper</v>
      </c>
      <c r="P1272" t="str">
        <f>$D$4</f>
        <v>White</v>
      </c>
      <c r="Q1272">
        <f>$E$4</f>
        <v>1052</v>
      </c>
      <c r="R1272">
        <f t="shared" ref="R1272" si="2389">ROUND((704*$N$2),0)</f>
        <v>746</v>
      </c>
      <c r="S1272">
        <f t="shared" ref="S1272" si="2390">ROUND((440*$N$2),0)</f>
        <v>466</v>
      </c>
      <c r="T1272" t="s">
        <v>32</v>
      </c>
    </row>
    <row r="1273" spans="1:20" x14ac:dyDescent="0.25">
      <c r="A1273" t="s">
        <v>15</v>
      </c>
      <c r="B1273" t="s">
        <v>208</v>
      </c>
      <c r="C1273">
        <v>1</v>
      </c>
      <c r="D1273" t="s">
        <v>182</v>
      </c>
      <c r="E1273" s="1">
        <v>745209353</v>
      </c>
      <c r="H1273" t="s">
        <v>16</v>
      </c>
      <c r="I1273" t="s">
        <v>17</v>
      </c>
      <c r="J1273" t="s">
        <v>18</v>
      </c>
      <c r="K1273" t="s">
        <v>19</v>
      </c>
      <c r="L1273" t="s">
        <v>207</v>
      </c>
      <c r="M1273" t="str">
        <f>CONCATENATE(E1273,"-D-P-N")</f>
        <v>745209353-D-P-N</v>
      </c>
      <c r="N1273" t="str">
        <f>$F$2</f>
        <v>D - 508 x 610</v>
      </c>
      <c r="O1273" t="str">
        <f>$C$3</f>
        <v>Photographic Paper</v>
      </c>
      <c r="P1273" t="str">
        <f>$D$3</f>
        <v>None</v>
      </c>
      <c r="Q1273">
        <f>$F$3</f>
        <v>646</v>
      </c>
      <c r="R1273">
        <f t="shared" ref="R1273" si="2391">ROUND((432*$N$2),0)</f>
        <v>458</v>
      </c>
      <c r="S1273">
        <f t="shared" ref="S1273" si="2392">ROUND((270*$N$2),0)</f>
        <v>286</v>
      </c>
      <c r="T1273" t="s">
        <v>32</v>
      </c>
    </row>
    <row r="1274" spans="1:20" x14ac:dyDescent="0.25">
      <c r="A1274" t="s">
        <v>15</v>
      </c>
      <c r="B1274" t="s">
        <v>208</v>
      </c>
      <c r="C1274">
        <v>1</v>
      </c>
      <c r="D1274" t="s">
        <v>182</v>
      </c>
      <c r="E1274" s="1">
        <v>745209353</v>
      </c>
      <c r="H1274" t="s">
        <v>16</v>
      </c>
      <c r="I1274" t="s">
        <v>17</v>
      </c>
      <c r="J1274" t="s">
        <v>18</v>
      </c>
      <c r="K1274" t="s">
        <v>19</v>
      </c>
      <c r="L1274" t="s">
        <v>207</v>
      </c>
      <c r="M1274" t="str">
        <f>CONCATENATE(E1274,"-D-P-W")</f>
        <v>745209353-D-P-W</v>
      </c>
      <c r="N1274" t="str">
        <f>$F$2</f>
        <v>D - 508 x 610</v>
      </c>
      <c r="O1274" t="str">
        <f>$C$3</f>
        <v>Photographic Paper</v>
      </c>
      <c r="P1274" t="str">
        <f>$D$4</f>
        <v>White</v>
      </c>
      <c r="Q1274">
        <f>$F$4</f>
        <v>1313</v>
      </c>
      <c r="R1274">
        <f t="shared" ref="R1274" si="2393">ROUND((880*$N$2),0)</f>
        <v>933</v>
      </c>
      <c r="S1274">
        <f t="shared" ref="S1274" si="2394">ROUND((560*$N$2),0)</f>
        <v>594</v>
      </c>
      <c r="T1274" t="s">
        <v>32</v>
      </c>
    </row>
    <row r="1275" spans="1:20" x14ac:dyDescent="0.25">
      <c r="A1275" t="s">
        <v>15</v>
      </c>
      <c r="B1275" t="s">
        <v>208</v>
      </c>
      <c r="C1275">
        <v>1</v>
      </c>
      <c r="D1275" t="s">
        <v>182</v>
      </c>
      <c r="E1275" s="1">
        <v>745209353</v>
      </c>
      <c r="H1275" t="s">
        <v>16</v>
      </c>
      <c r="I1275" t="s">
        <v>17</v>
      </c>
      <c r="J1275" t="s">
        <v>18</v>
      </c>
      <c r="K1275" t="s">
        <v>19</v>
      </c>
      <c r="L1275" t="s">
        <v>207</v>
      </c>
      <c r="M1275" t="str">
        <f>CONCATENATE(E1275,"-E-P-N")</f>
        <v>745209353-E-P-N</v>
      </c>
      <c r="N1275" t="str">
        <f>$G$2</f>
        <v>E - 508 x 762</v>
      </c>
      <c r="O1275" t="str">
        <f>$C$3</f>
        <v>Photographic Paper</v>
      </c>
      <c r="P1275" t="str">
        <f>$D$3</f>
        <v>None</v>
      </c>
      <c r="Q1275">
        <f>$G$3</f>
        <v>825</v>
      </c>
      <c r="R1275">
        <f t="shared" ref="R1275" si="2395">ROUND((552*$N$2),0)</f>
        <v>585</v>
      </c>
      <c r="S1275">
        <f t="shared" ref="S1275" si="2396">ROUND((345*$N$2),0)</f>
        <v>366</v>
      </c>
      <c r="T1275" t="s">
        <v>32</v>
      </c>
    </row>
    <row r="1276" spans="1:20" x14ac:dyDescent="0.25">
      <c r="A1276" t="s">
        <v>15</v>
      </c>
      <c r="B1276" t="s">
        <v>208</v>
      </c>
      <c r="C1276">
        <v>1</v>
      </c>
      <c r="D1276" t="s">
        <v>182</v>
      </c>
      <c r="E1276" s="1">
        <v>745209353</v>
      </c>
      <c r="H1276" t="s">
        <v>16</v>
      </c>
      <c r="I1276" t="s">
        <v>17</v>
      </c>
      <c r="J1276" t="s">
        <v>18</v>
      </c>
      <c r="K1276" t="s">
        <v>19</v>
      </c>
      <c r="L1276" t="s">
        <v>207</v>
      </c>
      <c r="M1276" t="str">
        <f>CONCATENATE(E1276,"-E-C-N")</f>
        <v>745209353-E-C-N</v>
      </c>
      <c r="N1276" t="str">
        <f>$G$2</f>
        <v>E - 508 x 762</v>
      </c>
      <c r="O1276" t="str">
        <f>$C$15</f>
        <v>Canvas</v>
      </c>
      <c r="P1276" t="str">
        <f>$D$15</f>
        <v>None</v>
      </c>
      <c r="Q1276">
        <f>$G$15</f>
        <v>1324</v>
      </c>
      <c r="R1276">
        <f t="shared" ref="R1276" si="2397">ROUND((832*$N$2),0)</f>
        <v>882</v>
      </c>
      <c r="S1276">
        <f t="shared" ref="S1276" si="2398">ROUND((550*$N$2),0)</f>
        <v>583</v>
      </c>
      <c r="T1276" t="s">
        <v>32</v>
      </c>
    </row>
    <row r="1277" spans="1:20" x14ac:dyDescent="0.25">
      <c r="A1277" t="s">
        <v>15</v>
      </c>
      <c r="B1277" t="s">
        <v>208</v>
      </c>
      <c r="C1277">
        <v>1</v>
      </c>
      <c r="D1277" t="s">
        <v>182</v>
      </c>
      <c r="E1277" s="1">
        <v>745209353</v>
      </c>
      <c r="H1277" t="s">
        <v>16</v>
      </c>
      <c r="I1277" t="s">
        <v>17</v>
      </c>
      <c r="J1277" t="s">
        <v>18</v>
      </c>
      <c r="K1277" t="s">
        <v>19</v>
      </c>
      <c r="L1277" t="s">
        <v>207</v>
      </c>
      <c r="M1277" t="str">
        <f>CONCATENATE(E1277,"-E-P-W")</f>
        <v>745209353-E-P-W</v>
      </c>
      <c r="N1277" t="str">
        <f>$G$2</f>
        <v>E - 508 x 762</v>
      </c>
      <c r="O1277" t="str">
        <f>$C$3</f>
        <v>Photographic Paper</v>
      </c>
      <c r="P1277" t="str">
        <f>$D$4</f>
        <v>White</v>
      </c>
      <c r="Q1277">
        <f>$G$4</f>
        <v>1660</v>
      </c>
      <c r="R1277">
        <f t="shared" ref="R1277" si="2399">ROUND((1112*$N$2),0)</f>
        <v>1179</v>
      </c>
      <c r="S1277">
        <f t="shared" ref="S1277" si="2400">ROUND((760*$N$2),0)</f>
        <v>806</v>
      </c>
      <c r="T1277" t="s">
        <v>32</v>
      </c>
    </row>
    <row r="1278" spans="1:20" x14ac:dyDescent="0.25">
      <c r="A1278" t="s">
        <v>15</v>
      </c>
      <c r="B1278" t="s">
        <v>208</v>
      </c>
      <c r="C1278">
        <v>1</v>
      </c>
      <c r="D1278" t="s">
        <v>182</v>
      </c>
      <c r="E1278" s="1">
        <v>745209353</v>
      </c>
      <c r="H1278" t="s">
        <v>16</v>
      </c>
      <c r="I1278" t="s">
        <v>17</v>
      </c>
      <c r="J1278" t="s">
        <v>18</v>
      </c>
      <c r="K1278" t="s">
        <v>19</v>
      </c>
      <c r="L1278" t="s">
        <v>207</v>
      </c>
      <c r="M1278" t="str">
        <f>CONCATENATE(E1278,"-E-C-W")</f>
        <v>745209353-E-C-W</v>
      </c>
      <c r="N1278" t="str">
        <f>$G$2</f>
        <v>E - 508 x 762</v>
      </c>
      <c r="O1278" t="str">
        <f>$C$15</f>
        <v>Canvas</v>
      </c>
      <c r="P1278" t="str">
        <f>$D$16</f>
        <v xml:space="preserve">White </v>
      </c>
      <c r="Q1278">
        <f>$G$16</f>
        <v>1964</v>
      </c>
      <c r="R1278" s="2">
        <f t="shared" ref="R1278" si="2401">ROUND((1320*$N$2),0)</f>
        <v>1399</v>
      </c>
      <c r="S1278">
        <f t="shared" ref="S1278" si="2402">ROUND((825*$N$2),0)</f>
        <v>875</v>
      </c>
      <c r="T1278" t="s">
        <v>32</v>
      </c>
    </row>
    <row r="1279" spans="1:20" x14ac:dyDescent="0.25">
      <c r="A1279" t="s">
        <v>15</v>
      </c>
      <c r="B1279" t="s">
        <v>208</v>
      </c>
      <c r="C1279">
        <v>1</v>
      </c>
      <c r="D1279" t="s">
        <v>182</v>
      </c>
      <c r="E1279" s="1">
        <v>745209353</v>
      </c>
      <c r="H1279" t="s">
        <v>16</v>
      </c>
      <c r="I1279" t="s">
        <v>17</v>
      </c>
      <c r="J1279" t="s">
        <v>18</v>
      </c>
      <c r="K1279" t="s">
        <v>19</v>
      </c>
      <c r="L1279" t="s">
        <v>207</v>
      </c>
      <c r="M1279" t="str">
        <f>CONCATENATE(E1279,"-F-P-N")</f>
        <v>745209353-F-P-N</v>
      </c>
      <c r="N1279" t="str">
        <f>$H$2</f>
        <v>F - 762 x 1016</v>
      </c>
      <c r="O1279" t="str">
        <f>$C$3</f>
        <v>Photographic Paper</v>
      </c>
      <c r="P1279" t="str">
        <f>$D$3</f>
        <v>None</v>
      </c>
      <c r="Q1279">
        <f>$H$3</f>
        <v>1410</v>
      </c>
      <c r="R1279">
        <f t="shared" ref="R1279" si="2403">ROUND((944*$N$2),0)</f>
        <v>1001</v>
      </c>
      <c r="S1279">
        <f t="shared" ref="S1279" si="2404">ROUND((590*$N$2),0)</f>
        <v>625</v>
      </c>
      <c r="T1279" t="s">
        <v>32</v>
      </c>
    </row>
    <row r="1280" spans="1:20" x14ac:dyDescent="0.25">
      <c r="A1280" t="s">
        <v>15</v>
      </c>
      <c r="B1280" t="s">
        <v>208</v>
      </c>
      <c r="C1280">
        <v>1</v>
      </c>
      <c r="D1280" t="s">
        <v>182</v>
      </c>
      <c r="E1280" s="1">
        <v>745209353</v>
      </c>
      <c r="H1280" t="s">
        <v>16</v>
      </c>
      <c r="I1280" t="s">
        <v>17</v>
      </c>
      <c r="J1280" t="s">
        <v>18</v>
      </c>
      <c r="K1280" t="s">
        <v>19</v>
      </c>
      <c r="L1280" t="s">
        <v>207</v>
      </c>
      <c r="M1280" t="str">
        <f>CONCATENATE(E1280,"-F-C-N")</f>
        <v>745209353-F-C-N</v>
      </c>
      <c r="N1280" t="str">
        <f>$H$2</f>
        <v>F - 762 x 1016</v>
      </c>
      <c r="O1280" t="str">
        <f>$C$15</f>
        <v>Canvas</v>
      </c>
      <c r="P1280" t="str">
        <f>$D$15</f>
        <v>None</v>
      </c>
      <c r="Q1280">
        <f>$H$15</f>
        <v>1865.6000000000001</v>
      </c>
      <c r="R1280">
        <f t="shared" ref="R1280" si="2405">ROUND((1200*$N$2),0)</f>
        <v>1272</v>
      </c>
      <c r="S1280">
        <f t="shared" ref="S1280" si="2406">ROUND((800*$N$2),0)</f>
        <v>848</v>
      </c>
      <c r="T1280" t="s">
        <v>32</v>
      </c>
    </row>
    <row r="1281" spans="1:20" x14ac:dyDescent="0.25">
      <c r="A1281" t="s">
        <v>15</v>
      </c>
      <c r="B1281" t="s">
        <v>208</v>
      </c>
      <c r="C1281">
        <v>1</v>
      </c>
      <c r="D1281" t="s">
        <v>182</v>
      </c>
      <c r="E1281" s="1">
        <v>745209353</v>
      </c>
      <c r="H1281" t="s">
        <v>16</v>
      </c>
      <c r="I1281" t="s">
        <v>17</v>
      </c>
      <c r="J1281" t="s">
        <v>18</v>
      </c>
      <c r="K1281" t="s">
        <v>19</v>
      </c>
      <c r="L1281" t="s">
        <v>207</v>
      </c>
      <c r="M1281" t="str">
        <f>CONCATENATE(E1281,"-F-P-W")</f>
        <v>745209353-F-P-W</v>
      </c>
      <c r="N1281" t="str">
        <f>$H$2</f>
        <v>F - 762 x 1016</v>
      </c>
      <c r="O1281" t="str">
        <f>$C$3</f>
        <v>Photographic Paper</v>
      </c>
      <c r="P1281" t="str">
        <f>$D$4</f>
        <v>White</v>
      </c>
      <c r="Q1281">
        <f>$H$4</f>
        <v>2387</v>
      </c>
      <c r="R1281">
        <f t="shared" ref="R1281" si="2407">ROUND((1510*$N$2),0)</f>
        <v>1601</v>
      </c>
      <c r="S1281">
        <f t="shared" ref="S1281" si="2408">ROUND((1150*$N$2),0)</f>
        <v>1219</v>
      </c>
      <c r="T1281" t="s">
        <v>32</v>
      </c>
    </row>
    <row r="1282" spans="1:20" x14ac:dyDescent="0.25">
      <c r="A1282" t="s">
        <v>15</v>
      </c>
      <c r="B1282" t="s">
        <v>208</v>
      </c>
      <c r="C1282">
        <v>1</v>
      </c>
      <c r="D1282" t="s">
        <v>182</v>
      </c>
      <c r="E1282" s="1">
        <v>745209353</v>
      </c>
      <c r="H1282" t="s">
        <v>16</v>
      </c>
      <c r="I1282" t="s">
        <v>17</v>
      </c>
      <c r="J1282" t="s">
        <v>18</v>
      </c>
      <c r="K1282" t="s">
        <v>19</v>
      </c>
      <c r="L1282" t="s">
        <v>207</v>
      </c>
      <c r="M1282" t="str">
        <f>CONCATENATE(E1282,"-F-C-W")</f>
        <v>745209353-F-C-W</v>
      </c>
      <c r="N1282" t="str">
        <f>$H$2</f>
        <v>F - 762 x 1016</v>
      </c>
      <c r="O1282" t="str">
        <f>$C$15</f>
        <v>Canvas</v>
      </c>
      <c r="P1282" t="str">
        <f>$D$16</f>
        <v xml:space="preserve">White </v>
      </c>
      <c r="Q1282">
        <f>$H$16</f>
        <v>2565.2000000000003</v>
      </c>
      <c r="R1282">
        <f t="shared" ref="R1282" si="2409">ROUND((1760*$N$2),0)</f>
        <v>1866</v>
      </c>
      <c r="S1282">
        <f t="shared" ref="S1282" si="2410">ROUND((1100*$N$2),0)</f>
        <v>1166</v>
      </c>
      <c r="T1282" t="s">
        <v>32</v>
      </c>
    </row>
    <row r="1283" spans="1:20" x14ac:dyDescent="0.25">
      <c r="A1283" t="s">
        <v>15</v>
      </c>
      <c r="B1283" t="s">
        <v>208</v>
      </c>
      <c r="C1283">
        <v>1</v>
      </c>
      <c r="D1283" t="s">
        <v>182</v>
      </c>
      <c r="E1283" s="1">
        <v>745209353</v>
      </c>
      <c r="H1283" t="s">
        <v>16</v>
      </c>
      <c r="I1283" t="s">
        <v>17</v>
      </c>
      <c r="J1283" t="s">
        <v>18</v>
      </c>
      <c r="K1283" t="s">
        <v>19</v>
      </c>
      <c r="L1283" t="s">
        <v>207</v>
      </c>
      <c r="M1283" t="str">
        <f>CONCATENATE(E1283,"-G-P-N")</f>
        <v>745209353-G-P-N</v>
      </c>
      <c r="N1283" t="str">
        <f>$I$2</f>
        <v>G - 1016 x 1525</v>
      </c>
      <c r="O1283" t="str">
        <f>$C$3</f>
        <v>Photographic Paper</v>
      </c>
      <c r="P1283" t="str">
        <f>$D$3</f>
        <v>None</v>
      </c>
      <c r="Q1283">
        <f>$I$3</f>
        <v>1763</v>
      </c>
      <c r="R1283">
        <f t="shared" ref="R1283" si="2411">ROUND((1180*$N$2),0)</f>
        <v>1251</v>
      </c>
      <c r="S1283">
        <f t="shared" ref="S1283" si="2412">ROUND((735*$N$2),0)</f>
        <v>779</v>
      </c>
      <c r="T1283" t="s">
        <v>32</v>
      </c>
    </row>
    <row r="1284" spans="1:20" x14ac:dyDescent="0.25">
      <c r="A1284" t="s">
        <v>15</v>
      </c>
      <c r="B1284" t="s">
        <v>208</v>
      </c>
      <c r="C1284">
        <v>1</v>
      </c>
      <c r="D1284" t="s">
        <v>182</v>
      </c>
      <c r="E1284" s="1">
        <v>745209353</v>
      </c>
      <c r="H1284" t="s">
        <v>16</v>
      </c>
      <c r="I1284" t="s">
        <v>17</v>
      </c>
      <c r="J1284" t="s">
        <v>18</v>
      </c>
      <c r="K1284" t="s">
        <v>19</v>
      </c>
      <c r="L1284" t="s">
        <v>207</v>
      </c>
      <c r="M1284" t="str">
        <f>CONCATENATE(E1284,"-G-C-N")</f>
        <v>745209353-G-C-N</v>
      </c>
      <c r="N1284" t="str">
        <f>$I$2</f>
        <v>G - 1016 x 1525</v>
      </c>
      <c r="O1284" t="str">
        <f>$C$15</f>
        <v>Canvas</v>
      </c>
      <c r="P1284" t="str">
        <f>$D$15</f>
        <v>None</v>
      </c>
      <c r="Q1284">
        <f>$I$15</f>
        <v>1982.2</v>
      </c>
      <c r="R1284">
        <f t="shared" ref="R1284" si="2413">ROUND((1275*$N$2),0)</f>
        <v>1352</v>
      </c>
      <c r="S1284">
        <f t="shared" ref="S1284" si="2414">ROUND((850*$N$2),0)</f>
        <v>901</v>
      </c>
      <c r="T1284" t="s">
        <v>32</v>
      </c>
    </row>
    <row r="1285" spans="1:20" x14ac:dyDescent="0.25">
      <c r="A1285" t="s">
        <v>15</v>
      </c>
      <c r="B1285" t="s">
        <v>208</v>
      </c>
      <c r="C1285">
        <v>1</v>
      </c>
      <c r="D1285" t="s">
        <v>182</v>
      </c>
      <c r="E1285" s="1">
        <v>745209353</v>
      </c>
      <c r="H1285" t="s">
        <v>16</v>
      </c>
      <c r="I1285" t="s">
        <v>17</v>
      </c>
      <c r="J1285" t="s">
        <v>18</v>
      </c>
      <c r="K1285" t="s">
        <v>19</v>
      </c>
      <c r="L1285" t="s">
        <v>207</v>
      </c>
      <c r="M1285" t="str">
        <f>CONCATENATE(E1285,"-G-P-W")</f>
        <v>745209353-G-P-W</v>
      </c>
      <c r="N1285" t="str">
        <f>$I$2</f>
        <v>G - 1016 x 1525</v>
      </c>
      <c r="O1285" t="str">
        <f>$C$3</f>
        <v>Photographic Paper</v>
      </c>
      <c r="P1285" t="str">
        <f>$D$4</f>
        <v>White</v>
      </c>
      <c r="Q1285">
        <f>$I$4</f>
        <v>3200</v>
      </c>
      <c r="R1285">
        <f t="shared" ref="R1285:R1286" si="2415">ROUND((2000*$N$2),0)</f>
        <v>2120</v>
      </c>
      <c r="S1285">
        <f t="shared" ref="S1285" si="2416">ROUND((1535*$N$2),0)</f>
        <v>1627</v>
      </c>
      <c r="T1285" t="s">
        <v>32</v>
      </c>
    </row>
    <row r="1286" spans="1:20" x14ac:dyDescent="0.25">
      <c r="A1286" t="s">
        <v>15</v>
      </c>
      <c r="B1286" t="s">
        <v>208</v>
      </c>
      <c r="C1286">
        <v>1</v>
      </c>
      <c r="D1286" t="s">
        <v>182</v>
      </c>
      <c r="E1286" s="1">
        <v>745209353</v>
      </c>
      <c r="H1286" t="s">
        <v>16</v>
      </c>
      <c r="I1286" t="s">
        <v>17</v>
      </c>
      <c r="J1286" t="s">
        <v>18</v>
      </c>
      <c r="K1286" t="s">
        <v>19</v>
      </c>
      <c r="L1286" t="s">
        <v>207</v>
      </c>
      <c r="M1286" t="str">
        <f>CONCATENATE(E1286,"-G-C-W")</f>
        <v>745209353-G-C-W</v>
      </c>
      <c r="N1286" t="str">
        <f>$I$2</f>
        <v>G - 1016 x 1525</v>
      </c>
      <c r="O1286" t="str">
        <f>$C$15</f>
        <v>Canvas</v>
      </c>
      <c r="P1286" t="str">
        <f>$D$16</f>
        <v xml:space="preserve">White </v>
      </c>
      <c r="Q1286">
        <f>$I$16</f>
        <v>2915</v>
      </c>
      <c r="R1286">
        <f t="shared" si="2415"/>
        <v>2120</v>
      </c>
      <c r="S1286">
        <f t="shared" ref="S1286" si="2417">ROUND((1250*$N$2),0)</f>
        <v>1325</v>
      </c>
      <c r="T1286" t="s">
        <v>32</v>
      </c>
    </row>
    <row r="1287" spans="1:20" x14ac:dyDescent="0.25">
      <c r="A1287" t="s">
        <v>15</v>
      </c>
      <c r="B1287" t="s">
        <v>208</v>
      </c>
      <c r="C1287">
        <v>1</v>
      </c>
      <c r="D1287" t="s">
        <v>183</v>
      </c>
      <c r="E1287" s="1">
        <v>745210173</v>
      </c>
      <c r="H1287" t="s">
        <v>16</v>
      </c>
      <c r="I1287" t="s">
        <v>17</v>
      </c>
      <c r="J1287" t="s">
        <v>18</v>
      </c>
      <c r="K1287" t="s">
        <v>19</v>
      </c>
      <c r="L1287" t="s">
        <v>207</v>
      </c>
      <c r="M1287" t="str">
        <f>CONCATENATE(E1287,"-C-P-N")</f>
        <v>745210173-C-P-N</v>
      </c>
      <c r="N1287" t="str">
        <f>$E$2</f>
        <v>C - 406 x 508</v>
      </c>
      <c r="O1287" t="str">
        <f>$C$3</f>
        <v>Photographic Paper</v>
      </c>
      <c r="P1287" t="str">
        <f>$D$3</f>
        <v>None</v>
      </c>
      <c r="Q1287">
        <f>$E$3</f>
        <v>553</v>
      </c>
      <c r="R1287">
        <f t="shared" ref="R1287" si="2418">ROUND((360*$N$2),0)</f>
        <v>382</v>
      </c>
      <c r="S1287">
        <f t="shared" ref="S1287" si="2419">ROUND((230*$N$2),0)</f>
        <v>244</v>
      </c>
      <c r="T1287" t="s">
        <v>32</v>
      </c>
    </row>
    <row r="1288" spans="1:20" x14ac:dyDescent="0.25">
      <c r="A1288" t="s">
        <v>15</v>
      </c>
      <c r="B1288" t="s">
        <v>208</v>
      </c>
      <c r="C1288">
        <v>1</v>
      </c>
      <c r="D1288" t="s">
        <v>183</v>
      </c>
      <c r="E1288" s="1">
        <v>745210173</v>
      </c>
      <c r="H1288" t="s">
        <v>16</v>
      </c>
      <c r="I1288" t="s">
        <v>17</v>
      </c>
      <c r="J1288" t="s">
        <v>18</v>
      </c>
      <c r="K1288" t="s">
        <v>19</v>
      </c>
      <c r="L1288" t="s">
        <v>207</v>
      </c>
      <c r="M1288" t="str">
        <f>CONCATENATE(E1288,"-C-P-W")</f>
        <v>745210173-C-P-W</v>
      </c>
      <c r="N1288" t="str">
        <f>$E$2</f>
        <v>C - 406 x 508</v>
      </c>
      <c r="O1288" t="str">
        <f>$C$3</f>
        <v>Photographic Paper</v>
      </c>
      <c r="P1288" t="str">
        <f>$D$4</f>
        <v>White</v>
      </c>
      <c r="Q1288">
        <f>$E$4</f>
        <v>1052</v>
      </c>
      <c r="R1288">
        <f t="shared" ref="R1288" si="2420">ROUND((704*$N$2),0)</f>
        <v>746</v>
      </c>
      <c r="S1288">
        <f t="shared" ref="S1288" si="2421">ROUND((440*$N$2),0)</f>
        <v>466</v>
      </c>
      <c r="T1288" t="s">
        <v>32</v>
      </c>
    </row>
    <row r="1289" spans="1:20" x14ac:dyDescent="0.25">
      <c r="A1289" t="s">
        <v>15</v>
      </c>
      <c r="B1289" t="s">
        <v>208</v>
      </c>
      <c r="C1289">
        <v>1</v>
      </c>
      <c r="D1289" t="s">
        <v>183</v>
      </c>
      <c r="E1289" s="1">
        <v>745210173</v>
      </c>
      <c r="H1289" t="s">
        <v>16</v>
      </c>
      <c r="I1289" t="s">
        <v>17</v>
      </c>
      <c r="J1289" t="s">
        <v>18</v>
      </c>
      <c r="K1289" t="s">
        <v>19</v>
      </c>
      <c r="L1289" t="s">
        <v>207</v>
      </c>
      <c r="M1289" t="str">
        <f>CONCATENATE(E1289,"-D-P-N")</f>
        <v>745210173-D-P-N</v>
      </c>
      <c r="N1289" t="str">
        <f>$F$2</f>
        <v>D - 508 x 610</v>
      </c>
      <c r="O1289" t="str">
        <f>$C$3</f>
        <v>Photographic Paper</v>
      </c>
      <c r="P1289" t="str">
        <f>$D$3</f>
        <v>None</v>
      </c>
      <c r="Q1289">
        <f>$F$3</f>
        <v>646</v>
      </c>
      <c r="R1289">
        <f t="shared" ref="R1289" si="2422">ROUND((432*$N$2),0)</f>
        <v>458</v>
      </c>
      <c r="S1289">
        <f t="shared" ref="S1289" si="2423">ROUND((270*$N$2),0)</f>
        <v>286</v>
      </c>
      <c r="T1289" t="s">
        <v>32</v>
      </c>
    </row>
    <row r="1290" spans="1:20" x14ac:dyDescent="0.25">
      <c r="A1290" t="s">
        <v>15</v>
      </c>
      <c r="B1290" t="s">
        <v>208</v>
      </c>
      <c r="C1290">
        <v>1</v>
      </c>
      <c r="D1290" t="s">
        <v>183</v>
      </c>
      <c r="E1290" s="1">
        <v>745210173</v>
      </c>
      <c r="H1290" t="s">
        <v>16</v>
      </c>
      <c r="I1290" t="s">
        <v>17</v>
      </c>
      <c r="J1290" t="s">
        <v>18</v>
      </c>
      <c r="K1290" t="s">
        <v>19</v>
      </c>
      <c r="L1290" t="s">
        <v>207</v>
      </c>
      <c r="M1290" t="str">
        <f>CONCATENATE(E1290,"-D-P-W")</f>
        <v>745210173-D-P-W</v>
      </c>
      <c r="N1290" t="str">
        <f>$F$2</f>
        <v>D - 508 x 610</v>
      </c>
      <c r="O1290" t="str">
        <f>$C$3</f>
        <v>Photographic Paper</v>
      </c>
      <c r="P1290" t="str">
        <f>$D$4</f>
        <v>White</v>
      </c>
      <c r="Q1290">
        <f>$F$4</f>
        <v>1313</v>
      </c>
      <c r="R1290">
        <f t="shared" ref="R1290" si="2424">ROUND((880*$N$2),0)</f>
        <v>933</v>
      </c>
      <c r="S1290">
        <f t="shared" ref="S1290" si="2425">ROUND((560*$N$2),0)</f>
        <v>594</v>
      </c>
      <c r="T1290" t="s">
        <v>32</v>
      </c>
    </row>
    <row r="1291" spans="1:20" x14ac:dyDescent="0.25">
      <c r="A1291" t="s">
        <v>15</v>
      </c>
      <c r="B1291" t="s">
        <v>208</v>
      </c>
      <c r="C1291">
        <v>1</v>
      </c>
      <c r="D1291" t="s">
        <v>183</v>
      </c>
      <c r="E1291" s="1">
        <v>745210173</v>
      </c>
      <c r="H1291" t="s">
        <v>16</v>
      </c>
      <c r="I1291" t="s">
        <v>17</v>
      </c>
      <c r="J1291" t="s">
        <v>18</v>
      </c>
      <c r="K1291" t="s">
        <v>19</v>
      </c>
      <c r="L1291" t="s">
        <v>207</v>
      </c>
      <c r="M1291" t="str">
        <f>CONCATENATE(E1291,"-E-P-N")</f>
        <v>745210173-E-P-N</v>
      </c>
      <c r="N1291" t="str">
        <f>$G$2</f>
        <v>E - 508 x 762</v>
      </c>
      <c r="O1291" t="str">
        <f>$C$3</f>
        <v>Photographic Paper</v>
      </c>
      <c r="P1291" t="str">
        <f>$D$3</f>
        <v>None</v>
      </c>
      <c r="Q1291">
        <f>$G$3</f>
        <v>825</v>
      </c>
      <c r="R1291">
        <f t="shared" ref="R1291" si="2426">ROUND((552*$N$2),0)</f>
        <v>585</v>
      </c>
      <c r="S1291">
        <f t="shared" ref="S1291" si="2427">ROUND((345*$N$2),0)</f>
        <v>366</v>
      </c>
      <c r="T1291" t="s">
        <v>32</v>
      </c>
    </row>
    <row r="1292" spans="1:20" x14ac:dyDescent="0.25">
      <c r="A1292" t="s">
        <v>15</v>
      </c>
      <c r="B1292" t="s">
        <v>208</v>
      </c>
      <c r="C1292">
        <v>1</v>
      </c>
      <c r="D1292" t="s">
        <v>183</v>
      </c>
      <c r="E1292" s="1">
        <v>745210173</v>
      </c>
      <c r="H1292" t="s">
        <v>16</v>
      </c>
      <c r="I1292" t="s">
        <v>17</v>
      </c>
      <c r="J1292" t="s">
        <v>18</v>
      </c>
      <c r="K1292" t="s">
        <v>19</v>
      </c>
      <c r="L1292" t="s">
        <v>207</v>
      </c>
      <c r="M1292" t="str">
        <f>CONCATENATE(E1292,"-E-C-N")</f>
        <v>745210173-E-C-N</v>
      </c>
      <c r="N1292" t="str">
        <f>$G$2</f>
        <v>E - 508 x 762</v>
      </c>
      <c r="O1292" t="str">
        <f>$C$15</f>
        <v>Canvas</v>
      </c>
      <c r="P1292" t="str">
        <f>$D$15</f>
        <v>None</v>
      </c>
      <c r="Q1292">
        <f>$G$15</f>
        <v>1324</v>
      </c>
      <c r="R1292">
        <f t="shared" ref="R1292" si="2428">ROUND((832*$N$2),0)</f>
        <v>882</v>
      </c>
      <c r="S1292">
        <f t="shared" ref="S1292" si="2429">ROUND((550*$N$2),0)</f>
        <v>583</v>
      </c>
      <c r="T1292" t="s">
        <v>32</v>
      </c>
    </row>
    <row r="1293" spans="1:20" x14ac:dyDescent="0.25">
      <c r="A1293" t="s">
        <v>15</v>
      </c>
      <c r="B1293" t="s">
        <v>208</v>
      </c>
      <c r="C1293">
        <v>1</v>
      </c>
      <c r="D1293" t="s">
        <v>183</v>
      </c>
      <c r="E1293" s="1">
        <v>745210173</v>
      </c>
      <c r="H1293" t="s">
        <v>16</v>
      </c>
      <c r="I1293" t="s">
        <v>17</v>
      </c>
      <c r="J1293" t="s">
        <v>18</v>
      </c>
      <c r="K1293" t="s">
        <v>19</v>
      </c>
      <c r="L1293" t="s">
        <v>207</v>
      </c>
      <c r="M1293" t="str">
        <f>CONCATENATE(E1293,"-E-P-W")</f>
        <v>745210173-E-P-W</v>
      </c>
      <c r="N1293" t="str">
        <f>$G$2</f>
        <v>E - 508 x 762</v>
      </c>
      <c r="O1293" t="str">
        <f>$C$3</f>
        <v>Photographic Paper</v>
      </c>
      <c r="P1293" t="str">
        <f>$D$4</f>
        <v>White</v>
      </c>
      <c r="Q1293">
        <f>$G$4</f>
        <v>1660</v>
      </c>
      <c r="R1293">
        <f t="shared" ref="R1293" si="2430">ROUND((1112*$N$2),0)</f>
        <v>1179</v>
      </c>
      <c r="S1293">
        <f t="shared" ref="S1293" si="2431">ROUND((760*$N$2),0)</f>
        <v>806</v>
      </c>
      <c r="T1293" t="s">
        <v>32</v>
      </c>
    </row>
    <row r="1294" spans="1:20" x14ac:dyDescent="0.25">
      <c r="A1294" t="s">
        <v>15</v>
      </c>
      <c r="B1294" t="s">
        <v>208</v>
      </c>
      <c r="C1294">
        <v>1</v>
      </c>
      <c r="D1294" t="s">
        <v>183</v>
      </c>
      <c r="E1294" s="1">
        <v>745210173</v>
      </c>
      <c r="H1294" t="s">
        <v>16</v>
      </c>
      <c r="I1294" t="s">
        <v>17</v>
      </c>
      <c r="J1294" t="s">
        <v>18</v>
      </c>
      <c r="K1294" t="s">
        <v>19</v>
      </c>
      <c r="L1294" t="s">
        <v>207</v>
      </c>
      <c r="M1294" t="str">
        <f>CONCATENATE(E1294,"-E-C-W")</f>
        <v>745210173-E-C-W</v>
      </c>
      <c r="N1294" t="str">
        <f>$G$2</f>
        <v>E - 508 x 762</v>
      </c>
      <c r="O1294" t="str">
        <f>$C$15</f>
        <v>Canvas</v>
      </c>
      <c r="P1294" t="str">
        <f>$D$16</f>
        <v xml:space="preserve">White </v>
      </c>
      <c r="Q1294">
        <f>$G$16</f>
        <v>1964</v>
      </c>
      <c r="R1294" s="2">
        <f t="shared" ref="R1294" si="2432">ROUND((1320*$N$2),0)</f>
        <v>1399</v>
      </c>
      <c r="S1294">
        <f t="shared" ref="S1294" si="2433">ROUND((825*$N$2),0)</f>
        <v>875</v>
      </c>
      <c r="T1294" t="s">
        <v>32</v>
      </c>
    </row>
    <row r="1295" spans="1:20" x14ac:dyDescent="0.25">
      <c r="A1295" t="s">
        <v>15</v>
      </c>
      <c r="B1295" t="s">
        <v>208</v>
      </c>
      <c r="C1295">
        <v>1</v>
      </c>
      <c r="D1295" t="s">
        <v>183</v>
      </c>
      <c r="E1295" s="1">
        <v>745210173</v>
      </c>
      <c r="H1295" t="s">
        <v>16</v>
      </c>
      <c r="I1295" t="s">
        <v>17</v>
      </c>
      <c r="J1295" t="s">
        <v>18</v>
      </c>
      <c r="K1295" t="s">
        <v>19</v>
      </c>
      <c r="L1295" t="s">
        <v>207</v>
      </c>
      <c r="M1295" t="str">
        <f>CONCATENATE(E1295,"-F-P-N")</f>
        <v>745210173-F-P-N</v>
      </c>
      <c r="N1295" t="str">
        <f>$H$2</f>
        <v>F - 762 x 1016</v>
      </c>
      <c r="O1295" t="str">
        <f>$C$3</f>
        <v>Photographic Paper</v>
      </c>
      <c r="P1295" t="str">
        <f>$D$3</f>
        <v>None</v>
      </c>
      <c r="Q1295">
        <f>$H$3</f>
        <v>1410</v>
      </c>
      <c r="R1295">
        <f t="shared" ref="R1295" si="2434">ROUND((944*$N$2),0)</f>
        <v>1001</v>
      </c>
      <c r="S1295">
        <f t="shared" ref="S1295" si="2435">ROUND((590*$N$2),0)</f>
        <v>625</v>
      </c>
      <c r="T1295" t="s">
        <v>32</v>
      </c>
    </row>
    <row r="1296" spans="1:20" x14ac:dyDescent="0.25">
      <c r="A1296" t="s">
        <v>15</v>
      </c>
      <c r="B1296" t="s">
        <v>208</v>
      </c>
      <c r="C1296">
        <v>1</v>
      </c>
      <c r="D1296" t="s">
        <v>183</v>
      </c>
      <c r="E1296" s="1">
        <v>745210173</v>
      </c>
      <c r="H1296" t="s">
        <v>16</v>
      </c>
      <c r="I1296" t="s">
        <v>17</v>
      </c>
      <c r="J1296" t="s">
        <v>18</v>
      </c>
      <c r="K1296" t="s">
        <v>19</v>
      </c>
      <c r="L1296" t="s">
        <v>207</v>
      </c>
      <c r="M1296" t="str">
        <f>CONCATENATE(E1296,"-F-C-N")</f>
        <v>745210173-F-C-N</v>
      </c>
      <c r="N1296" t="str">
        <f>$H$2</f>
        <v>F - 762 x 1016</v>
      </c>
      <c r="O1296" t="str">
        <f>$C$15</f>
        <v>Canvas</v>
      </c>
      <c r="P1296" t="str">
        <f>$D$15</f>
        <v>None</v>
      </c>
      <c r="Q1296">
        <f>$H$15</f>
        <v>1865.6000000000001</v>
      </c>
      <c r="R1296">
        <f t="shared" ref="R1296" si="2436">ROUND((1200*$N$2),0)</f>
        <v>1272</v>
      </c>
      <c r="S1296">
        <f t="shared" ref="S1296" si="2437">ROUND((800*$N$2),0)</f>
        <v>848</v>
      </c>
      <c r="T1296" t="s">
        <v>32</v>
      </c>
    </row>
    <row r="1297" spans="1:20" x14ac:dyDescent="0.25">
      <c r="A1297" t="s">
        <v>15</v>
      </c>
      <c r="B1297" t="s">
        <v>208</v>
      </c>
      <c r="C1297">
        <v>1</v>
      </c>
      <c r="D1297" t="s">
        <v>183</v>
      </c>
      <c r="E1297" s="1">
        <v>745210173</v>
      </c>
      <c r="H1297" t="s">
        <v>16</v>
      </c>
      <c r="I1297" t="s">
        <v>17</v>
      </c>
      <c r="J1297" t="s">
        <v>18</v>
      </c>
      <c r="K1297" t="s">
        <v>19</v>
      </c>
      <c r="L1297" t="s">
        <v>207</v>
      </c>
      <c r="M1297" t="str">
        <f>CONCATENATE(E1297,"-F-P-W")</f>
        <v>745210173-F-P-W</v>
      </c>
      <c r="N1297" t="str">
        <f>$H$2</f>
        <v>F - 762 x 1016</v>
      </c>
      <c r="O1297" t="str">
        <f>$C$3</f>
        <v>Photographic Paper</v>
      </c>
      <c r="P1297" t="str">
        <f>$D$4</f>
        <v>White</v>
      </c>
      <c r="Q1297">
        <f>$H$4</f>
        <v>2387</v>
      </c>
      <c r="R1297">
        <f t="shared" ref="R1297" si="2438">ROUND((1510*$N$2),0)</f>
        <v>1601</v>
      </c>
      <c r="S1297">
        <f t="shared" ref="S1297" si="2439">ROUND((1150*$N$2),0)</f>
        <v>1219</v>
      </c>
      <c r="T1297" t="s">
        <v>32</v>
      </c>
    </row>
    <row r="1298" spans="1:20" x14ac:dyDescent="0.25">
      <c r="A1298" t="s">
        <v>15</v>
      </c>
      <c r="B1298" t="s">
        <v>208</v>
      </c>
      <c r="C1298">
        <v>1</v>
      </c>
      <c r="D1298" t="s">
        <v>183</v>
      </c>
      <c r="E1298" s="1">
        <v>745210173</v>
      </c>
      <c r="H1298" t="s">
        <v>16</v>
      </c>
      <c r="I1298" t="s">
        <v>17</v>
      </c>
      <c r="J1298" t="s">
        <v>18</v>
      </c>
      <c r="K1298" t="s">
        <v>19</v>
      </c>
      <c r="L1298" t="s">
        <v>207</v>
      </c>
      <c r="M1298" t="str">
        <f>CONCATENATE(E1298,"-F-C-W")</f>
        <v>745210173-F-C-W</v>
      </c>
      <c r="N1298" t="str">
        <f>$H$2</f>
        <v>F - 762 x 1016</v>
      </c>
      <c r="O1298" t="str">
        <f>$C$15</f>
        <v>Canvas</v>
      </c>
      <c r="P1298" t="str">
        <f>$D$16</f>
        <v xml:space="preserve">White </v>
      </c>
      <c r="Q1298">
        <f>$H$16</f>
        <v>2565.2000000000003</v>
      </c>
      <c r="R1298">
        <f t="shared" ref="R1298" si="2440">ROUND((1760*$N$2),0)</f>
        <v>1866</v>
      </c>
      <c r="S1298">
        <f t="shared" ref="S1298" si="2441">ROUND((1100*$N$2),0)</f>
        <v>1166</v>
      </c>
      <c r="T1298" t="s">
        <v>32</v>
      </c>
    </row>
    <row r="1299" spans="1:20" x14ac:dyDescent="0.25">
      <c r="A1299" t="s">
        <v>15</v>
      </c>
      <c r="B1299" t="s">
        <v>208</v>
      </c>
      <c r="C1299">
        <v>1</v>
      </c>
      <c r="D1299" t="s">
        <v>183</v>
      </c>
      <c r="E1299" s="1">
        <v>745210173</v>
      </c>
      <c r="H1299" t="s">
        <v>16</v>
      </c>
      <c r="I1299" t="s">
        <v>17</v>
      </c>
      <c r="J1299" t="s">
        <v>18</v>
      </c>
      <c r="K1299" t="s">
        <v>19</v>
      </c>
      <c r="L1299" t="s">
        <v>207</v>
      </c>
      <c r="M1299" t="str">
        <f>CONCATENATE(E1299,"-G-P-N")</f>
        <v>745210173-G-P-N</v>
      </c>
      <c r="N1299" t="str">
        <f>$I$2</f>
        <v>G - 1016 x 1525</v>
      </c>
      <c r="O1299" t="str">
        <f>$C$3</f>
        <v>Photographic Paper</v>
      </c>
      <c r="P1299" t="str">
        <f>$D$3</f>
        <v>None</v>
      </c>
      <c r="Q1299">
        <f>$I$3</f>
        <v>1763</v>
      </c>
      <c r="R1299">
        <f t="shared" ref="R1299" si="2442">ROUND((1180*$N$2),0)</f>
        <v>1251</v>
      </c>
      <c r="S1299">
        <f t="shared" ref="S1299" si="2443">ROUND((735*$N$2),0)</f>
        <v>779</v>
      </c>
      <c r="T1299" t="s">
        <v>32</v>
      </c>
    </row>
    <row r="1300" spans="1:20" x14ac:dyDescent="0.25">
      <c r="A1300" t="s">
        <v>15</v>
      </c>
      <c r="B1300" t="s">
        <v>208</v>
      </c>
      <c r="C1300">
        <v>1</v>
      </c>
      <c r="D1300" t="s">
        <v>183</v>
      </c>
      <c r="E1300" s="1">
        <v>745210173</v>
      </c>
      <c r="H1300" t="s">
        <v>16</v>
      </c>
      <c r="I1300" t="s">
        <v>17</v>
      </c>
      <c r="J1300" t="s">
        <v>18</v>
      </c>
      <c r="K1300" t="s">
        <v>19</v>
      </c>
      <c r="L1300" t="s">
        <v>207</v>
      </c>
      <c r="M1300" t="str">
        <f>CONCATENATE(E1300,"-G-C-N")</f>
        <v>745210173-G-C-N</v>
      </c>
      <c r="N1300" t="str">
        <f>$I$2</f>
        <v>G - 1016 x 1525</v>
      </c>
      <c r="O1300" t="str">
        <f>$C$15</f>
        <v>Canvas</v>
      </c>
      <c r="P1300" t="str">
        <f>$D$15</f>
        <v>None</v>
      </c>
      <c r="Q1300">
        <f>$I$15</f>
        <v>1982.2</v>
      </c>
      <c r="R1300">
        <f t="shared" ref="R1300" si="2444">ROUND((1275*$N$2),0)</f>
        <v>1352</v>
      </c>
      <c r="S1300">
        <f t="shared" ref="S1300" si="2445">ROUND((850*$N$2),0)</f>
        <v>901</v>
      </c>
      <c r="T1300" t="s">
        <v>32</v>
      </c>
    </row>
    <row r="1301" spans="1:20" x14ac:dyDescent="0.25">
      <c r="A1301" t="s">
        <v>15</v>
      </c>
      <c r="B1301" t="s">
        <v>208</v>
      </c>
      <c r="C1301">
        <v>1</v>
      </c>
      <c r="D1301" t="s">
        <v>183</v>
      </c>
      <c r="E1301" s="1">
        <v>745210173</v>
      </c>
      <c r="H1301" t="s">
        <v>16</v>
      </c>
      <c r="I1301" t="s">
        <v>17</v>
      </c>
      <c r="J1301" t="s">
        <v>18</v>
      </c>
      <c r="K1301" t="s">
        <v>19</v>
      </c>
      <c r="L1301" t="s">
        <v>207</v>
      </c>
      <c r="M1301" t="str">
        <f>CONCATENATE(E1301,"-G-P-W")</f>
        <v>745210173-G-P-W</v>
      </c>
      <c r="N1301" t="str">
        <f>$I$2</f>
        <v>G - 1016 x 1525</v>
      </c>
      <c r="O1301" t="str">
        <f>$C$3</f>
        <v>Photographic Paper</v>
      </c>
      <c r="P1301" t="str">
        <f>$D$4</f>
        <v>White</v>
      </c>
      <c r="Q1301">
        <f>$I$4</f>
        <v>3200</v>
      </c>
      <c r="R1301">
        <f t="shared" ref="R1301:R1302" si="2446">ROUND((2000*$N$2),0)</f>
        <v>2120</v>
      </c>
      <c r="S1301">
        <f t="shared" ref="S1301" si="2447">ROUND((1535*$N$2),0)</f>
        <v>1627</v>
      </c>
      <c r="T1301" t="s">
        <v>32</v>
      </c>
    </row>
    <row r="1302" spans="1:20" x14ac:dyDescent="0.25">
      <c r="A1302" t="s">
        <v>15</v>
      </c>
      <c r="B1302" t="s">
        <v>208</v>
      </c>
      <c r="C1302">
        <v>1</v>
      </c>
      <c r="D1302" t="s">
        <v>183</v>
      </c>
      <c r="E1302" s="1">
        <v>745210173</v>
      </c>
      <c r="H1302" t="s">
        <v>16</v>
      </c>
      <c r="I1302" t="s">
        <v>17</v>
      </c>
      <c r="J1302" t="s">
        <v>18</v>
      </c>
      <c r="K1302" t="s">
        <v>19</v>
      </c>
      <c r="L1302" t="s">
        <v>207</v>
      </c>
      <c r="M1302" t="str">
        <f>CONCATENATE(E1302,"-G-C-W")</f>
        <v>745210173-G-C-W</v>
      </c>
      <c r="N1302" t="str">
        <f>$I$2</f>
        <v>G - 1016 x 1525</v>
      </c>
      <c r="O1302" t="str">
        <f>$C$15</f>
        <v>Canvas</v>
      </c>
      <c r="P1302" t="str">
        <f>$D$16</f>
        <v xml:space="preserve">White </v>
      </c>
      <c r="Q1302">
        <f>$I$16</f>
        <v>2915</v>
      </c>
      <c r="R1302">
        <f t="shared" si="2446"/>
        <v>2120</v>
      </c>
      <c r="S1302">
        <f t="shared" ref="S1302" si="2448">ROUND((1250*$N$2),0)</f>
        <v>1325</v>
      </c>
      <c r="T1302" t="s">
        <v>32</v>
      </c>
    </row>
    <row r="1303" spans="1:20" x14ac:dyDescent="0.25">
      <c r="A1303" t="s">
        <v>15</v>
      </c>
      <c r="B1303" t="s">
        <v>208</v>
      </c>
      <c r="C1303">
        <v>1</v>
      </c>
      <c r="D1303" t="s">
        <v>184</v>
      </c>
      <c r="E1303" s="1">
        <v>745210111</v>
      </c>
      <c r="H1303" t="s">
        <v>16</v>
      </c>
      <c r="I1303" t="s">
        <v>17</v>
      </c>
      <c r="J1303" t="s">
        <v>18</v>
      </c>
      <c r="K1303" t="s">
        <v>19</v>
      </c>
      <c r="L1303" t="s">
        <v>207</v>
      </c>
      <c r="M1303" t="str">
        <f>CONCATENATE(E1303,"-C-P-N")</f>
        <v>745210111-C-P-N</v>
      </c>
      <c r="N1303" t="str">
        <f>$E$2</f>
        <v>C - 406 x 508</v>
      </c>
      <c r="O1303" t="str">
        <f>$C$3</f>
        <v>Photographic Paper</v>
      </c>
      <c r="P1303" t="str">
        <f>$D$3</f>
        <v>None</v>
      </c>
      <c r="Q1303">
        <f>$E$3</f>
        <v>553</v>
      </c>
      <c r="R1303">
        <f t="shared" ref="R1303" si="2449">ROUND((360*$N$2),0)</f>
        <v>382</v>
      </c>
      <c r="S1303">
        <f t="shared" ref="S1303" si="2450">ROUND((230*$N$2),0)</f>
        <v>244</v>
      </c>
      <c r="T1303" t="s">
        <v>32</v>
      </c>
    </row>
    <row r="1304" spans="1:20" x14ac:dyDescent="0.25">
      <c r="A1304" t="s">
        <v>15</v>
      </c>
      <c r="B1304" t="s">
        <v>208</v>
      </c>
      <c r="C1304">
        <v>1</v>
      </c>
      <c r="D1304" t="s">
        <v>184</v>
      </c>
      <c r="E1304" s="1">
        <v>745210111</v>
      </c>
      <c r="H1304" t="s">
        <v>16</v>
      </c>
      <c r="I1304" t="s">
        <v>17</v>
      </c>
      <c r="J1304" t="s">
        <v>18</v>
      </c>
      <c r="K1304" t="s">
        <v>19</v>
      </c>
      <c r="L1304" t="s">
        <v>207</v>
      </c>
      <c r="M1304" t="str">
        <f>CONCATENATE(E1304,"-C-P-W")</f>
        <v>745210111-C-P-W</v>
      </c>
      <c r="N1304" t="str">
        <f>$E$2</f>
        <v>C - 406 x 508</v>
      </c>
      <c r="O1304" t="str">
        <f>$C$3</f>
        <v>Photographic Paper</v>
      </c>
      <c r="P1304" t="str">
        <f>$D$4</f>
        <v>White</v>
      </c>
      <c r="Q1304">
        <f>$E$4</f>
        <v>1052</v>
      </c>
      <c r="R1304">
        <f t="shared" ref="R1304" si="2451">ROUND((704*$N$2),0)</f>
        <v>746</v>
      </c>
      <c r="S1304">
        <f t="shared" ref="S1304" si="2452">ROUND((440*$N$2),0)</f>
        <v>466</v>
      </c>
      <c r="T1304" t="s">
        <v>32</v>
      </c>
    </row>
    <row r="1305" spans="1:20" x14ac:dyDescent="0.25">
      <c r="A1305" t="s">
        <v>15</v>
      </c>
      <c r="B1305" t="s">
        <v>208</v>
      </c>
      <c r="C1305">
        <v>1</v>
      </c>
      <c r="D1305" t="s">
        <v>184</v>
      </c>
      <c r="E1305" s="1">
        <v>745210111</v>
      </c>
      <c r="H1305" t="s">
        <v>16</v>
      </c>
      <c r="I1305" t="s">
        <v>17</v>
      </c>
      <c r="J1305" t="s">
        <v>18</v>
      </c>
      <c r="K1305" t="s">
        <v>19</v>
      </c>
      <c r="L1305" t="s">
        <v>207</v>
      </c>
      <c r="M1305" t="str">
        <f>CONCATENATE(E1305,"-D-P-N")</f>
        <v>745210111-D-P-N</v>
      </c>
      <c r="N1305" t="str">
        <f>$F$2</f>
        <v>D - 508 x 610</v>
      </c>
      <c r="O1305" t="str">
        <f>$C$3</f>
        <v>Photographic Paper</v>
      </c>
      <c r="P1305" t="str">
        <f>$D$3</f>
        <v>None</v>
      </c>
      <c r="Q1305">
        <f>$F$3</f>
        <v>646</v>
      </c>
      <c r="R1305">
        <f t="shared" ref="R1305" si="2453">ROUND((432*$N$2),0)</f>
        <v>458</v>
      </c>
      <c r="S1305">
        <f t="shared" ref="S1305" si="2454">ROUND((270*$N$2),0)</f>
        <v>286</v>
      </c>
      <c r="T1305" t="s">
        <v>32</v>
      </c>
    </row>
    <row r="1306" spans="1:20" x14ac:dyDescent="0.25">
      <c r="A1306" t="s">
        <v>15</v>
      </c>
      <c r="B1306" t="s">
        <v>208</v>
      </c>
      <c r="C1306">
        <v>1</v>
      </c>
      <c r="D1306" t="s">
        <v>184</v>
      </c>
      <c r="E1306" s="1">
        <v>745210111</v>
      </c>
      <c r="H1306" t="s">
        <v>16</v>
      </c>
      <c r="I1306" t="s">
        <v>17</v>
      </c>
      <c r="J1306" t="s">
        <v>18</v>
      </c>
      <c r="K1306" t="s">
        <v>19</v>
      </c>
      <c r="L1306" t="s">
        <v>207</v>
      </c>
      <c r="M1306" t="str">
        <f>CONCATENATE(E1306,"-D-P-W")</f>
        <v>745210111-D-P-W</v>
      </c>
      <c r="N1306" t="str">
        <f>$F$2</f>
        <v>D - 508 x 610</v>
      </c>
      <c r="O1306" t="str">
        <f>$C$3</f>
        <v>Photographic Paper</v>
      </c>
      <c r="P1306" t="str">
        <f>$D$4</f>
        <v>White</v>
      </c>
      <c r="Q1306">
        <f>$F$4</f>
        <v>1313</v>
      </c>
      <c r="R1306">
        <f t="shared" ref="R1306" si="2455">ROUND((880*$N$2),0)</f>
        <v>933</v>
      </c>
      <c r="S1306">
        <f t="shared" ref="S1306" si="2456">ROUND((560*$N$2),0)</f>
        <v>594</v>
      </c>
      <c r="T1306" t="s">
        <v>32</v>
      </c>
    </row>
    <row r="1307" spans="1:20" x14ac:dyDescent="0.25">
      <c r="A1307" t="s">
        <v>15</v>
      </c>
      <c r="B1307" t="s">
        <v>208</v>
      </c>
      <c r="C1307">
        <v>1</v>
      </c>
      <c r="D1307" t="s">
        <v>184</v>
      </c>
      <c r="E1307" s="1">
        <v>745210111</v>
      </c>
      <c r="H1307" t="s">
        <v>16</v>
      </c>
      <c r="I1307" t="s">
        <v>17</v>
      </c>
      <c r="J1307" t="s">
        <v>18</v>
      </c>
      <c r="K1307" t="s">
        <v>19</v>
      </c>
      <c r="L1307" t="s">
        <v>207</v>
      </c>
      <c r="M1307" t="str">
        <f>CONCATENATE(E1307,"-E-P-N")</f>
        <v>745210111-E-P-N</v>
      </c>
      <c r="N1307" t="str">
        <f>$G$2</f>
        <v>E - 508 x 762</v>
      </c>
      <c r="O1307" t="str">
        <f>$C$3</f>
        <v>Photographic Paper</v>
      </c>
      <c r="P1307" t="str">
        <f>$D$3</f>
        <v>None</v>
      </c>
      <c r="Q1307">
        <f>$G$3</f>
        <v>825</v>
      </c>
      <c r="R1307">
        <f t="shared" ref="R1307" si="2457">ROUND((552*$N$2),0)</f>
        <v>585</v>
      </c>
      <c r="S1307">
        <f t="shared" ref="S1307" si="2458">ROUND((345*$N$2),0)</f>
        <v>366</v>
      </c>
      <c r="T1307" t="s">
        <v>32</v>
      </c>
    </row>
    <row r="1308" spans="1:20" x14ac:dyDescent="0.25">
      <c r="A1308" t="s">
        <v>15</v>
      </c>
      <c r="B1308" t="s">
        <v>208</v>
      </c>
      <c r="C1308">
        <v>1</v>
      </c>
      <c r="D1308" t="s">
        <v>184</v>
      </c>
      <c r="E1308" s="1">
        <v>745210111</v>
      </c>
      <c r="H1308" t="s">
        <v>16</v>
      </c>
      <c r="I1308" t="s">
        <v>17</v>
      </c>
      <c r="J1308" t="s">
        <v>18</v>
      </c>
      <c r="K1308" t="s">
        <v>19</v>
      </c>
      <c r="L1308" t="s">
        <v>207</v>
      </c>
      <c r="M1308" t="str">
        <f>CONCATENATE(E1308,"-E-C-N")</f>
        <v>745210111-E-C-N</v>
      </c>
      <c r="N1308" t="str">
        <f>$G$2</f>
        <v>E - 508 x 762</v>
      </c>
      <c r="O1308" t="str">
        <f>$C$15</f>
        <v>Canvas</v>
      </c>
      <c r="P1308" t="str">
        <f>$D$15</f>
        <v>None</v>
      </c>
      <c r="Q1308">
        <f>$G$15</f>
        <v>1324</v>
      </c>
      <c r="R1308">
        <f t="shared" ref="R1308" si="2459">ROUND((832*$N$2),0)</f>
        <v>882</v>
      </c>
      <c r="S1308">
        <f t="shared" ref="S1308" si="2460">ROUND((550*$N$2),0)</f>
        <v>583</v>
      </c>
      <c r="T1308" t="s">
        <v>32</v>
      </c>
    </row>
    <row r="1309" spans="1:20" x14ac:dyDescent="0.25">
      <c r="A1309" t="s">
        <v>15</v>
      </c>
      <c r="B1309" t="s">
        <v>208</v>
      </c>
      <c r="C1309">
        <v>1</v>
      </c>
      <c r="D1309" t="s">
        <v>184</v>
      </c>
      <c r="E1309" s="1">
        <v>745210111</v>
      </c>
      <c r="H1309" t="s">
        <v>16</v>
      </c>
      <c r="I1309" t="s">
        <v>17</v>
      </c>
      <c r="J1309" t="s">
        <v>18</v>
      </c>
      <c r="K1309" t="s">
        <v>19</v>
      </c>
      <c r="L1309" t="s">
        <v>207</v>
      </c>
      <c r="M1309" t="str">
        <f>CONCATENATE(E1309,"-E-P-W")</f>
        <v>745210111-E-P-W</v>
      </c>
      <c r="N1309" t="str">
        <f>$G$2</f>
        <v>E - 508 x 762</v>
      </c>
      <c r="O1309" t="str">
        <f>$C$3</f>
        <v>Photographic Paper</v>
      </c>
      <c r="P1309" t="str">
        <f>$D$4</f>
        <v>White</v>
      </c>
      <c r="Q1309">
        <f>$G$4</f>
        <v>1660</v>
      </c>
      <c r="R1309">
        <f t="shared" ref="R1309" si="2461">ROUND((1112*$N$2),0)</f>
        <v>1179</v>
      </c>
      <c r="S1309">
        <f t="shared" ref="S1309" si="2462">ROUND((760*$N$2),0)</f>
        <v>806</v>
      </c>
      <c r="T1309" t="s">
        <v>32</v>
      </c>
    </row>
    <row r="1310" spans="1:20" x14ac:dyDescent="0.25">
      <c r="A1310" t="s">
        <v>15</v>
      </c>
      <c r="B1310" t="s">
        <v>208</v>
      </c>
      <c r="C1310">
        <v>1</v>
      </c>
      <c r="D1310" t="s">
        <v>184</v>
      </c>
      <c r="E1310" s="1">
        <v>745210111</v>
      </c>
      <c r="H1310" t="s">
        <v>16</v>
      </c>
      <c r="I1310" t="s">
        <v>17</v>
      </c>
      <c r="J1310" t="s">
        <v>18</v>
      </c>
      <c r="K1310" t="s">
        <v>19</v>
      </c>
      <c r="L1310" t="s">
        <v>207</v>
      </c>
      <c r="M1310" t="str">
        <f>CONCATENATE(E1310,"-E-C-W")</f>
        <v>745210111-E-C-W</v>
      </c>
      <c r="N1310" t="str">
        <f>$G$2</f>
        <v>E - 508 x 762</v>
      </c>
      <c r="O1310" t="str">
        <f>$C$15</f>
        <v>Canvas</v>
      </c>
      <c r="P1310" t="str">
        <f>$D$16</f>
        <v xml:space="preserve">White </v>
      </c>
      <c r="Q1310">
        <f>$G$16</f>
        <v>1964</v>
      </c>
      <c r="R1310" s="2">
        <f t="shared" ref="R1310" si="2463">ROUND((1320*$N$2),0)</f>
        <v>1399</v>
      </c>
      <c r="S1310">
        <f t="shared" ref="S1310" si="2464">ROUND((825*$N$2),0)</f>
        <v>875</v>
      </c>
      <c r="T1310" t="s">
        <v>32</v>
      </c>
    </row>
    <row r="1311" spans="1:20" x14ac:dyDescent="0.25">
      <c r="A1311" t="s">
        <v>15</v>
      </c>
      <c r="B1311" t="s">
        <v>208</v>
      </c>
      <c r="C1311">
        <v>1</v>
      </c>
      <c r="D1311" t="s">
        <v>184</v>
      </c>
      <c r="E1311" s="1">
        <v>745210111</v>
      </c>
      <c r="H1311" t="s">
        <v>16</v>
      </c>
      <c r="I1311" t="s">
        <v>17</v>
      </c>
      <c r="J1311" t="s">
        <v>18</v>
      </c>
      <c r="K1311" t="s">
        <v>19</v>
      </c>
      <c r="L1311" t="s">
        <v>207</v>
      </c>
      <c r="M1311" t="str">
        <f>CONCATENATE(E1311,"-F-P-N")</f>
        <v>745210111-F-P-N</v>
      </c>
      <c r="N1311" t="str">
        <f>$H$2</f>
        <v>F - 762 x 1016</v>
      </c>
      <c r="O1311" t="str">
        <f>$C$3</f>
        <v>Photographic Paper</v>
      </c>
      <c r="P1311" t="str">
        <f>$D$3</f>
        <v>None</v>
      </c>
      <c r="Q1311">
        <f>$H$3</f>
        <v>1410</v>
      </c>
      <c r="R1311">
        <f t="shared" ref="R1311" si="2465">ROUND((944*$N$2),0)</f>
        <v>1001</v>
      </c>
      <c r="S1311">
        <f t="shared" ref="S1311" si="2466">ROUND((590*$N$2),0)</f>
        <v>625</v>
      </c>
      <c r="T1311" t="s">
        <v>32</v>
      </c>
    </row>
    <row r="1312" spans="1:20" x14ac:dyDescent="0.25">
      <c r="A1312" t="s">
        <v>15</v>
      </c>
      <c r="B1312" t="s">
        <v>208</v>
      </c>
      <c r="C1312">
        <v>1</v>
      </c>
      <c r="D1312" t="s">
        <v>184</v>
      </c>
      <c r="E1312" s="1">
        <v>745210111</v>
      </c>
      <c r="H1312" t="s">
        <v>16</v>
      </c>
      <c r="I1312" t="s">
        <v>17</v>
      </c>
      <c r="J1312" t="s">
        <v>18</v>
      </c>
      <c r="K1312" t="s">
        <v>19</v>
      </c>
      <c r="L1312" t="s">
        <v>207</v>
      </c>
      <c r="M1312" t="str">
        <f>CONCATENATE(E1312,"-F-C-N")</f>
        <v>745210111-F-C-N</v>
      </c>
      <c r="N1312" t="str">
        <f>$H$2</f>
        <v>F - 762 x 1016</v>
      </c>
      <c r="O1312" t="str">
        <f>$C$15</f>
        <v>Canvas</v>
      </c>
      <c r="P1312" t="str">
        <f>$D$15</f>
        <v>None</v>
      </c>
      <c r="Q1312">
        <f>$H$15</f>
        <v>1865.6000000000001</v>
      </c>
      <c r="R1312">
        <f t="shared" ref="R1312" si="2467">ROUND((1200*$N$2),0)</f>
        <v>1272</v>
      </c>
      <c r="S1312">
        <f t="shared" ref="S1312" si="2468">ROUND((800*$N$2),0)</f>
        <v>848</v>
      </c>
      <c r="T1312" t="s">
        <v>32</v>
      </c>
    </row>
    <row r="1313" spans="1:20" x14ac:dyDescent="0.25">
      <c r="A1313" t="s">
        <v>15</v>
      </c>
      <c r="B1313" t="s">
        <v>208</v>
      </c>
      <c r="C1313">
        <v>1</v>
      </c>
      <c r="D1313" t="s">
        <v>184</v>
      </c>
      <c r="E1313" s="1">
        <v>745210111</v>
      </c>
      <c r="H1313" t="s">
        <v>16</v>
      </c>
      <c r="I1313" t="s">
        <v>17</v>
      </c>
      <c r="J1313" t="s">
        <v>18</v>
      </c>
      <c r="K1313" t="s">
        <v>19</v>
      </c>
      <c r="L1313" t="s">
        <v>207</v>
      </c>
      <c r="M1313" t="str">
        <f>CONCATENATE(E1313,"-F-P-W")</f>
        <v>745210111-F-P-W</v>
      </c>
      <c r="N1313" t="str">
        <f>$H$2</f>
        <v>F - 762 x 1016</v>
      </c>
      <c r="O1313" t="str">
        <f>$C$3</f>
        <v>Photographic Paper</v>
      </c>
      <c r="P1313" t="str">
        <f>$D$4</f>
        <v>White</v>
      </c>
      <c r="Q1313">
        <f>$H$4</f>
        <v>2387</v>
      </c>
      <c r="R1313">
        <f t="shared" ref="R1313" si="2469">ROUND((1510*$N$2),0)</f>
        <v>1601</v>
      </c>
      <c r="S1313">
        <f t="shared" ref="S1313" si="2470">ROUND((1150*$N$2),0)</f>
        <v>1219</v>
      </c>
      <c r="T1313" t="s">
        <v>32</v>
      </c>
    </row>
    <row r="1314" spans="1:20" x14ac:dyDescent="0.25">
      <c r="A1314" t="s">
        <v>15</v>
      </c>
      <c r="B1314" t="s">
        <v>208</v>
      </c>
      <c r="C1314">
        <v>1</v>
      </c>
      <c r="D1314" t="s">
        <v>184</v>
      </c>
      <c r="E1314" s="1">
        <v>745210111</v>
      </c>
      <c r="H1314" t="s">
        <v>16</v>
      </c>
      <c r="I1314" t="s">
        <v>17</v>
      </c>
      <c r="J1314" t="s">
        <v>18</v>
      </c>
      <c r="K1314" t="s">
        <v>19</v>
      </c>
      <c r="L1314" t="s">
        <v>207</v>
      </c>
      <c r="M1314" t="str">
        <f>CONCATENATE(E1314,"-F-C-W")</f>
        <v>745210111-F-C-W</v>
      </c>
      <c r="N1314" t="str">
        <f>$H$2</f>
        <v>F - 762 x 1016</v>
      </c>
      <c r="O1314" t="str">
        <f>$C$15</f>
        <v>Canvas</v>
      </c>
      <c r="P1314" t="str">
        <f>$D$16</f>
        <v xml:space="preserve">White </v>
      </c>
      <c r="Q1314">
        <f>$H$16</f>
        <v>2565.2000000000003</v>
      </c>
      <c r="R1314">
        <f t="shared" ref="R1314" si="2471">ROUND((1760*$N$2),0)</f>
        <v>1866</v>
      </c>
      <c r="S1314">
        <f t="shared" ref="S1314" si="2472">ROUND((1100*$N$2),0)</f>
        <v>1166</v>
      </c>
      <c r="T1314" t="s">
        <v>32</v>
      </c>
    </row>
    <row r="1315" spans="1:20" x14ac:dyDescent="0.25">
      <c r="A1315" t="s">
        <v>15</v>
      </c>
      <c r="B1315" t="s">
        <v>208</v>
      </c>
      <c r="C1315">
        <v>1</v>
      </c>
      <c r="D1315" t="s">
        <v>184</v>
      </c>
      <c r="E1315" s="1">
        <v>745210111</v>
      </c>
      <c r="H1315" t="s">
        <v>16</v>
      </c>
      <c r="I1315" t="s">
        <v>17</v>
      </c>
      <c r="J1315" t="s">
        <v>18</v>
      </c>
      <c r="K1315" t="s">
        <v>19</v>
      </c>
      <c r="L1315" t="s">
        <v>207</v>
      </c>
      <c r="M1315" t="str">
        <f>CONCATENATE(E1315,"-G-P-N")</f>
        <v>745210111-G-P-N</v>
      </c>
      <c r="N1315" t="str">
        <f>$I$2</f>
        <v>G - 1016 x 1525</v>
      </c>
      <c r="O1315" t="str">
        <f>$C$3</f>
        <v>Photographic Paper</v>
      </c>
      <c r="P1315" t="str">
        <f>$D$3</f>
        <v>None</v>
      </c>
      <c r="Q1315">
        <f>$I$3</f>
        <v>1763</v>
      </c>
      <c r="R1315">
        <f t="shared" ref="R1315" si="2473">ROUND((1180*$N$2),0)</f>
        <v>1251</v>
      </c>
      <c r="S1315">
        <f t="shared" ref="S1315" si="2474">ROUND((735*$N$2),0)</f>
        <v>779</v>
      </c>
      <c r="T1315" t="s">
        <v>32</v>
      </c>
    </row>
    <row r="1316" spans="1:20" x14ac:dyDescent="0.25">
      <c r="A1316" t="s">
        <v>15</v>
      </c>
      <c r="B1316" t="s">
        <v>208</v>
      </c>
      <c r="C1316">
        <v>1</v>
      </c>
      <c r="D1316" t="s">
        <v>184</v>
      </c>
      <c r="E1316" s="1">
        <v>745210111</v>
      </c>
      <c r="H1316" t="s">
        <v>16</v>
      </c>
      <c r="I1316" t="s">
        <v>17</v>
      </c>
      <c r="J1316" t="s">
        <v>18</v>
      </c>
      <c r="K1316" t="s">
        <v>19</v>
      </c>
      <c r="L1316" t="s">
        <v>207</v>
      </c>
      <c r="M1316" t="str">
        <f>CONCATENATE(E1316,"-G-C-N")</f>
        <v>745210111-G-C-N</v>
      </c>
      <c r="N1316" t="str">
        <f>$I$2</f>
        <v>G - 1016 x 1525</v>
      </c>
      <c r="O1316" t="str">
        <f>$C$15</f>
        <v>Canvas</v>
      </c>
      <c r="P1316" t="str">
        <f>$D$15</f>
        <v>None</v>
      </c>
      <c r="Q1316">
        <f>$I$15</f>
        <v>1982.2</v>
      </c>
      <c r="R1316">
        <f t="shared" ref="R1316" si="2475">ROUND((1275*$N$2),0)</f>
        <v>1352</v>
      </c>
      <c r="S1316">
        <f t="shared" ref="S1316" si="2476">ROUND((850*$N$2),0)</f>
        <v>901</v>
      </c>
      <c r="T1316" t="s">
        <v>32</v>
      </c>
    </row>
    <row r="1317" spans="1:20" x14ac:dyDescent="0.25">
      <c r="A1317" t="s">
        <v>15</v>
      </c>
      <c r="B1317" t="s">
        <v>208</v>
      </c>
      <c r="C1317">
        <v>1</v>
      </c>
      <c r="D1317" t="s">
        <v>184</v>
      </c>
      <c r="E1317" s="1">
        <v>745210111</v>
      </c>
      <c r="H1317" t="s">
        <v>16</v>
      </c>
      <c r="I1317" t="s">
        <v>17</v>
      </c>
      <c r="J1317" t="s">
        <v>18</v>
      </c>
      <c r="K1317" t="s">
        <v>19</v>
      </c>
      <c r="L1317" t="s">
        <v>207</v>
      </c>
      <c r="M1317" t="str">
        <f>CONCATENATE(E1317,"-G-P-W")</f>
        <v>745210111-G-P-W</v>
      </c>
      <c r="N1317" t="str">
        <f>$I$2</f>
        <v>G - 1016 x 1525</v>
      </c>
      <c r="O1317" t="str">
        <f>$C$3</f>
        <v>Photographic Paper</v>
      </c>
      <c r="P1317" t="str">
        <f>$D$4</f>
        <v>White</v>
      </c>
      <c r="Q1317">
        <f>$I$4</f>
        <v>3200</v>
      </c>
      <c r="R1317">
        <f t="shared" ref="R1317:R1318" si="2477">ROUND((2000*$N$2),0)</f>
        <v>2120</v>
      </c>
      <c r="S1317">
        <f t="shared" ref="S1317" si="2478">ROUND((1535*$N$2),0)</f>
        <v>1627</v>
      </c>
      <c r="T1317" t="s">
        <v>32</v>
      </c>
    </row>
    <row r="1318" spans="1:20" x14ac:dyDescent="0.25">
      <c r="A1318" t="s">
        <v>15</v>
      </c>
      <c r="B1318" t="s">
        <v>208</v>
      </c>
      <c r="C1318">
        <v>1</v>
      </c>
      <c r="D1318" t="s">
        <v>184</v>
      </c>
      <c r="E1318" s="1">
        <v>745210111</v>
      </c>
      <c r="H1318" t="s">
        <v>16</v>
      </c>
      <c r="I1318" t="s">
        <v>17</v>
      </c>
      <c r="J1318" t="s">
        <v>18</v>
      </c>
      <c r="K1318" t="s">
        <v>19</v>
      </c>
      <c r="L1318" t="s">
        <v>207</v>
      </c>
      <c r="M1318" t="str">
        <f>CONCATENATE(E1318,"-G-C-W")</f>
        <v>745210111-G-C-W</v>
      </c>
      <c r="N1318" t="str">
        <f>$I$2</f>
        <v>G - 1016 x 1525</v>
      </c>
      <c r="O1318" t="str">
        <f>$C$15</f>
        <v>Canvas</v>
      </c>
      <c r="P1318" t="str">
        <f>$D$16</f>
        <v xml:space="preserve">White </v>
      </c>
      <c r="Q1318">
        <f>$I$16</f>
        <v>2915</v>
      </c>
      <c r="R1318">
        <f t="shared" si="2477"/>
        <v>2120</v>
      </c>
      <c r="S1318">
        <f t="shared" ref="S1318" si="2479">ROUND((1250*$N$2),0)</f>
        <v>1325</v>
      </c>
      <c r="T1318" t="s">
        <v>32</v>
      </c>
    </row>
    <row r="1319" spans="1:20" x14ac:dyDescent="0.25">
      <c r="A1319" t="s">
        <v>15</v>
      </c>
      <c r="B1319" t="s">
        <v>208</v>
      </c>
      <c r="C1319">
        <v>1</v>
      </c>
      <c r="D1319" t="s">
        <v>185</v>
      </c>
      <c r="E1319" s="1">
        <v>745210117</v>
      </c>
      <c r="H1319" t="s">
        <v>16</v>
      </c>
      <c r="I1319" t="s">
        <v>17</v>
      </c>
      <c r="J1319" t="s">
        <v>18</v>
      </c>
      <c r="K1319" t="s">
        <v>19</v>
      </c>
      <c r="L1319" t="s">
        <v>207</v>
      </c>
      <c r="M1319" t="str">
        <f>CONCATENATE(E1319,"-C-P-N")</f>
        <v>745210117-C-P-N</v>
      </c>
      <c r="N1319" t="str">
        <f>$E$2</f>
        <v>C - 406 x 508</v>
      </c>
      <c r="O1319" t="str">
        <f>$C$3</f>
        <v>Photographic Paper</v>
      </c>
      <c r="P1319" t="str">
        <f>$D$3</f>
        <v>None</v>
      </c>
      <c r="Q1319">
        <f>$E$3</f>
        <v>553</v>
      </c>
      <c r="R1319">
        <f t="shared" ref="R1319" si="2480">ROUND((360*$N$2),0)</f>
        <v>382</v>
      </c>
      <c r="S1319">
        <f t="shared" ref="S1319" si="2481">ROUND((230*$N$2),0)</f>
        <v>244</v>
      </c>
      <c r="T1319" t="s">
        <v>32</v>
      </c>
    </row>
    <row r="1320" spans="1:20" x14ac:dyDescent="0.25">
      <c r="A1320" t="s">
        <v>15</v>
      </c>
      <c r="B1320" t="s">
        <v>208</v>
      </c>
      <c r="C1320">
        <v>1</v>
      </c>
      <c r="D1320" t="s">
        <v>185</v>
      </c>
      <c r="E1320" s="1">
        <v>745210117</v>
      </c>
      <c r="H1320" t="s">
        <v>16</v>
      </c>
      <c r="I1320" t="s">
        <v>17</v>
      </c>
      <c r="J1320" t="s">
        <v>18</v>
      </c>
      <c r="K1320" t="s">
        <v>19</v>
      </c>
      <c r="L1320" t="s">
        <v>207</v>
      </c>
      <c r="M1320" t="str">
        <f>CONCATENATE(E1320,"-C-P-W")</f>
        <v>745210117-C-P-W</v>
      </c>
      <c r="N1320" t="str">
        <f>$E$2</f>
        <v>C - 406 x 508</v>
      </c>
      <c r="O1320" t="str">
        <f>$C$3</f>
        <v>Photographic Paper</v>
      </c>
      <c r="P1320" t="str">
        <f>$D$4</f>
        <v>White</v>
      </c>
      <c r="Q1320">
        <f>$E$4</f>
        <v>1052</v>
      </c>
      <c r="R1320">
        <f t="shared" ref="R1320" si="2482">ROUND((704*$N$2),0)</f>
        <v>746</v>
      </c>
      <c r="S1320">
        <f t="shared" ref="S1320" si="2483">ROUND((440*$N$2),0)</f>
        <v>466</v>
      </c>
      <c r="T1320" t="s">
        <v>32</v>
      </c>
    </row>
    <row r="1321" spans="1:20" x14ac:dyDescent="0.25">
      <c r="A1321" t="s">
        <v>15</v>
      </c>
      <c r="B1321" t="s">
        <v>208</v>
      </c>
      <c r="C1321">
        <v>1</v>
      </c>
      <c r="D1321" t="s">
        <v>185</v>
      </c>
      <c r="E1321" s="1">
        <v>745210117</v>
      </c>
      <c r="H1321" t="s">
        <v>16</v>
      </c>
      <c r="I1321" t="s">
        <v>17</v>
      </c>
      <c r="J1321" t="s">
        <v>18</v>
      </c>
      <c r="K1321" t="s">
        <v>19</v>
      </c>
      <c r="L1321" t="s">
        <v>207</v>
      </c>
      <c r="M1321" t="str">
        <f>CONCATENATE(E1321,"-D-P-N")</f>
        <v>745210117-D-P-N</v>
      </c>
      <c r="N1321" t="str">
        <f>$F$2</f>
        <v>D - 508 x 610</v>
      </c>
      <c r="O1321" t="str">
        <f>$C$3</f>
        <v>Photographic Paper</v>
      </c>
      <c r="P1321" t="str">
        <f>$D$3</f>
        <v>None</v>
      </c>
      <c r="Q1321">
        <f>$F$3</f>
        <v>646</v>
      </c>
      <c r="R1321">
        <f t="shared" ref="R1321" si="2484">ROUND((432*$N$2),0)</f>
        <v>458</v>
      </c>
      <c r="S1321">
        <f t="shared" ref="S1321" si="2485">ROUND((270*$N$2),0)</f>
        <v>286</v>
      </c>
      <c r="T1321" t="s">
        <v>32</v>
      </c>
    </row>
    <row r="1322" spans="1:20" x14ac:dyDescent="0.25">
      <c r="A1322" t="s">
        <v>15</v>
      </c>
      <c r="B1322" t="s">
        <v>208</v>
      </c>
      <c r="C1322">
        <v>1</v>
      </c>
      <c r="D1322" t="s">
        <v>185</v>
      </c>
      <c r="E1322" s="1">
        <v>745210117</v>
      </c>
      <c r="H1322" t="s">
        <v>16</v>
      </c>
      <c r="I1322" t="s">
        <v>17</v>
      </c>
      <c r="J1322" t="s">
        <v>18</v>
      </c>
      <c r="K1322" t="s">
        <v>19</v>
      </c>
      <c r="L1322" t="s">
        <v>207</v>
      </c>
      <c r="M1322" t="str">
        <f>CONCATENATE(E1322,"-D-P-W")</f>
        <v>745210117-D-P-W</v>
      </c>
      <c r="N1322" t="str">
        <f>$F$2</f>
        <v>D - 508 x 610</v>
      </c>
      <c r="O1322" t="str">
        <f>$C$3</f>
        <v>Photographic Paper</v>
      </c>
      <c r="P1322" t="str">
        <f>$D$4</f>
        <v>White</v>
      </c>
      <c r="Q1322">
        <f>$F$4</f>
        <v>1313</v>
      </c>
      <c r="R1322">
        <f t="shared" ref="R1322" si="2486">ROUND((880*$N$2),0)</f>
        <v>933</v>
      </c>
      <c r="S1322">
        <f t="shared" ref="S1322" si="2487">ROUND((560*$N$2),0)</f>
        <v>594</v>
      </c>
      <c r="T1322" t="s">
        <v>32</v>
      </c>
    </row>
    <row r="1323" spans="1:20" x14ac:dyDescent="0.25">
      <c r="A1323" t="s">
        <v>15</v>
      </c>
      <c r="B1323" t="s">
        <v>208</v>
      </c>
      <c r="C1323">
        <v>1</v>
      </c>
      <c r="D1323" t="s">
        <v>185</v>
      </c>
      <c r="E1323" s="1">
        <v>745210117</v>
      </c>
      <c r="H1323" t="s">
        <v>16</v>
      </c>
      <c r="I1323" t="s">
        <v>17</v>
      </c>
      <c r="J1323" t="s">
        <v>18</v>
      </c>
      <c r="K1323" t="s">
        <v>19</v>
      </c>
      <c r="L1323" t="s">
        <v>207</v>
      </c>
      <c r="M1323" t="str">
        <f>CONCATENATE(E1323,"-E-P-N")</f>
        <v>745210117-E-P-N</v>
      </c>
      <c r="N1323" t="str">
        <f>$G$2</f>
        <v>E - 508 x 762</v>
      </c>
      <c r="O1323" t="str">
        <f>$C$3</f>
        <v>Photographic Paper</v>
      </c>
      <c r="P1323" t="str">
        <f>$D$3</f>
        <v>None</v>
      </c>
      <c r="Q1323">
        <f>$G$3</f>
        <v>825</v>
      </c>
      <c r="R1323">
        <f t="shared" ref="R1323" si="2488">ROUND((552*$N$2),0)</f>
        <v>585</v>
      </c>
      <c r="S1323">
        <f t="shared" ref="S1323" si="2489">ROUND((345*$N$2),0)</f>
        <v>366</v>
      </c>
      <c r="T1323" t="s">
        <v>32</v>
      </c>
    </row>
    <row r="1324" spans="1:20" x14ac:dyDescent="0.25">
      <c r="A1324" t="s">
        <v>15</v>
      </c>
      <c r="B1324" t="s">
        <v>208</v>
      </c>
      <c r="C1324">
        <v>1</v>
      </c>
      <c r="D1324" t="s">
        <v>185</v>
      </c>
      <c r="E1324" s="1">
        <v>745210117</v>
      </c>
      <c r="H1324" t="s">
        <v>16</v>
      </c>
      <c r="I1324" t="s">
        <v>17</v>
      </c>
      <c r="J1324" t="s">
        <v>18</v>
      </c>
      <c r="K1324" t="s">
        <v>19</v>
      </c>
      <c r="L1324" t="s">
        <v>207</v>
      </c>
      <c r="M1324" t="str">
        <f>CONCATENATE(E1324,"-E-C-N")</f>
        <v>745210117-E-C-N</v>
      </c>
      <c r="N1324" t="str">
        <f>$G$2</f>
        <v>E - 508 x 762</v>
      </c>
      <c r="O1324" t="str">
        <f>$C$15</f>
        <v>Canvas</v>
      </c>
      <c r="P1324" t="str">
        <f>$D$15</f>
        <v>None</v>
      </c>
      <c r="Q1324">
        <f>$G$15</f>
        <v>1324</v>
      </c>
      <c r="R1324">
        <f t="shared" ref="R1324" si="2490">ROUND((832*$N$2),0)</f>
        <v>882</v>
      </c>
      <c r="S1324">
        <f t="shared" ref="S1324" si="2491">ROUND((550*$N$2),0)</f>
        <v>583</v>
      </c>
      <c r="T1324" t="s">
        <v>32</v>
      </c>
    </row>
    <row r="1325" spans="1:20" x14ac:dyDescent="0.25">
      <c r="A1325" t="s">
        <v>15</v>
      </c>
      <c r="B1325" t="s">
        <v>208</v>
      </c>
      <c r="C1325">
        <v>1</v>
      </c>
      <c r="D1325" t="s">
        <v>185</v>
      </c>
      <c r="E1325" s="1">
        <v>745210117</v>
      </c>
      <c r="H1325" t="s">
        <v>16</v>
      </c>
      <c r="I1325" t="s">
        <v>17</v>
      </c>
      <c r="J1325" t="s">
        <v>18</v>
      </c>
      <c r="K1325" t="s">
        <v>19</v>
      </c>
      <c r="L1325" t="s">
        <v>207</v>
      </c>
      <c r="M1325" t="str">
        <f>CONCATENATE(E1325,"-E-P-W")</f>
        <v>745210117-E-P-W</v>
      </c>
      <c r="N1325" t="str">
        <f>$G$2</f>
        <v>E - 508 x 762</v>
      </c>
      <c r="O1325" t="str">
        <f>$C$3</f>
        <v>Photographic Paper</v>
      </c>
      <c r="P1325" t="str">
        <f>$D$4</f>
        <v>White</v>
      </c>
      <c r="Q1325">
        <f>$G$4</f>
        <v>1660</v>
      </c>
      <c r="R1325">
        <f t="shared" ref="R1325" si="2492">ROUND((1112*$N$2),0)</f>
        <v>1179</v>
      </c>
      <c r="S1325">
        <f t="shared" ref="S1325" si="2493">ROUND((760*$N$2),0)</f>
        <v>806</v>
      </c>
      <c r="T1325" t="s">
        <v>32</v>
      </c>
    </row>
    <row r="1326" spans="1:20" x14ac:dyDescent="0.25">
      <c r="A1326" t="s">
        <v>15</v>
      </c>
      <c r="B1326" t="s">
        <v>208</v>
      </c>
      <c r="C1326">
        <v>1</v>
      </c>
      <c r="D1326" t="s">
        <v>185</v>
      </c>
      <c r="E1326" s="1">
        <v>745210117</v>
      </c>
      <c r="H1326" t="s">
        <v>16</v>
      </c>
      <c r="I1326" t="s">
        <v>17</v>
      </c>
      <c r="J1326" t="s">
        <v>18</v>
      </c>
      <c r="K1326" t="s">
        <v>19</v>
      </c>
      <c r="L1326" t="s">
        <v>207</v>
      </c>
      <c r="M1326" t="str">
        <f>CONCATENATE(E1326,"-E-C-W")</f>
        <v>745210117-E-C-W</v>
      </c>
      <c r="N1326" t="str">
        <f>$G$2</f>
        <v>E - 508 x 762</v>
      </c>
      <c r="O1326" t="str">
        <f>$C$15</f>
        <v>Canvas</v>
      </c>
      <c r="P1326" t="str">
        <f>$D$16</f>
        <v xml:space="preserve">White </v>
      </c>
      <c r="Q1326">
        <f>$G$16</f>
        <v>1964</v>
      </c>
      <c r="R1326" s="2">
        <f t="shared" ref="R1326" si="2494">ROUND((1320*$N$2),0)</f>
        <v>1399</v>
      </c>
      <c r="S1326">
        <f t="shared" ref="S1326" si="2495">ROUND((825*$N$2),0)</f>
        <v>875</v>
      </c>
      <c r="T1326" t="s">
        <v>32</v>
      </c>
    </row>
    <row r="1327" spans="1:20" x14ac:dyDescent="0.25">
      <c r="A1327" t="s">
        <v>15</v>
      </c>
      <c r="B1327" t="s">
        <v>208</v>
      </c>
      <c r="C1327">
        <v>1</v>
      </c>
      <c r="D1327" t="s">
        <v>185</v>
      </c>
      <c r="E1327" s="1">
        <v>745210117</v>
      </c>
      <c r="H1327" t="s">
        <v>16</v>
      </c>
      <c r="I1327" t="s">
        <v>17</v>
      </c>
      <c r="J1327" t="s">
        <v>18</v>
      </c>
      <c r="K1327" t="s">
        <v>19</v>
      </c>
      <c r="L1327" t="s">
        <v>207</v>
      </c>
      <c r="M1327" t="str">
        <f>CONCATENATE(E1327,"-F-P-N")</f>
        <v>745210117-F-P-N</v>
      </c>
      <c r="N1327" t="str">
        <f>$H$2</f>
        <v>F - 762 x 1016</v>
      </c>
      <c r="O1327" t="str">
        <f>$C$3</f>
        <v>Photographic Paper</v>
      </c>
      <c r="P1327" t="str">
        <f>$D$3</f>
        <v>None</v>
      </c>
      <c r="Q1327">
        <f>$H$3</f>
        <v>1410</v>
      </c>
      <c r="R1327">
        <f t="shared" ref="R1327" si="2496">ROUND((944*$N$2),0)</f>
        <v>1001</v>
      </c>
      <c r="S1327">
        <f t="shared" ref="S1327" si="2497">ROUND((590*$N$2),0)</f>
        <v>625</v>
      </c>
      <c r="T1327" t="s">
        <v>32</v>
      </c>
    </row>
    <row r="1328" spans="1:20" x14ac:dyDescent="0.25">
      <c r="A1328" t="s">
        <v>15</v>
      </c>
      <c r="B1328" t="s">
        <v>208</v>
      </c>
      <c r="C1328">
        <v>1</v>
      </c>
      <c r="D1328" t="s">
        <v>185</v>
      </c>
      <c r="E1328" s="1">
        <v>745210117</v>
      </c>
      <c r="H1328" t="s">
        <v>16</v>
      </c>
      <c r="I1328" t="s">
        <v>17</v>
      </c>
      <c r="J1328" t="s">
        <v>18</v>
      </c>
      <c r="K1328" t="s">
        <v>19</v>
      </c>
      <c r="L1328" t="s">
        <v>207</v>
      </c>
      <c r="M1328" t="str">
        <f>CONCATENATE(E1328,"-F-C-N")</f>
        <v>745210117-F-C-N</v>
      </c>
      <c r="N1328" t="str">
        <f>$H$2</f>
        <v>F - 762 x 1016</v>
      </c>
      <c r="O1328" t="str">
        <f>$C$15</f>
        <v>Canvas</v>
      </c>
      <c r="P1328" t="str">
        <f>$D$15</f>
        <v>None</v>
      </c>
      <c r="Q1328">
        <f>$H$15</f>
        <v>1865.6000000000001</v>
      </c>
      <c r="R1328">
        <f t="shared" ref="R1328" si="2498">ROUND((1200*$N$2),0)</f>
        <v>1272</v>
      </c>
      <c r="S1328">
        <f t="shared" ref="S1328" si="2499">ROUND((800*$N$2),0)</f>
        <v>848</v>
      </c>
      <c r="T1328" t="s">
        <v>32</v>
      </c>
    </row>
    <row r="1329" spans="1:20" x14ac:dyDescent="0.25">
      <c r="A1329" t="s">
        <v>15</v>
      </c>
      <c r="B1329" t="s">
        <v>208</v>
      </c>
      <c r="C1329">
        <v>1</v>
      </c>
      <c r="D1329" t="s">
        <v>185</v>
      </c>
      <c r="E1329" s="1">
        <v>745210117</v>
      </c>
      <c r="H1329" t="s">
        <v>16</v>
      </c>
      <c r="I1329" t="s">
        <v>17</v>
      </c>
      <c r="J1329" t="s">
        <v>18</v>
      </c>
      <c r="K1329" t="s">
        <v>19</v>
      </c>
      <c r="L1329" t="s">
        <v>207</v>
      </c>
      <c r="M1329" t="str">
        <f>CONCATENATE(E1329,"-F-P-W")</f>
        <v>745210117-F-P-W</v>
      </c>
      <c r="N1329" t="str">
        <f>$H$2</f>
        <v>F - 762 x 1016</v>
      </c>
      <c r="O1329" t="str">
        <f>$C$3</f>
        <v>Photographic Paper</v>
      </c>
      <c r="P1329" t="str">
        <f>$D$4</f>
        <v>White</v>
      </c>
      <c r="Q1329">
        <f>$H$4</f>
        <v>2387</v>
      </c>
      <c r="R1329">
        <f t="shared" ref="R1329" si="2500">ROUND((1510*$N$2),0)</f>
        <v>1601</v>
      </c>
      <c r="S1329">
        <f t="shared" ref="S1329" si="2501">ROUND((1150*$N$2),0)</f>
        <v>1219</v>
      </c>
      <c r="T1329" t="s">
        <v>32</v>
      </c>
    </row>
    <row r="1330" spans="1:20" x14ac:dyDescent="0.25">
      <c r="A1330" t="s">
        <v>15</v>
      </c>
      <c r="B1330" t="s">
        <v>208</v>
      </c>
      <c r="C1330">
        <v>1</v>
      </c>
      <c r="D1330" t="s">
        <v>185</v>
      </c>
      <c r="E1330" s="1">
        <v>745210117</v>
      </c>
      <c r="H1330" t="s">
        <v>16</v>
      </c>
      <c r="I1330" t="s">
        <v>17</v>
      </c>
      <c r="J1330" t="s">
        <v>18</v>
      </c>
      <c r="K1330" t="s">
        <v>19</v>
      </c>
      <c r="L1330" t="s">
        <v>207</v>
      </c>
      <c r="M1330" t="str">
        <f>CONCATENATE(E1330,"-F-C-W")</f>
        <v>745210117-F-C-W</v>
      </c>
      <c r="N1330" t="str">
        <f>$H$2</f>
        <v>F - 762 x 1016</v>
      </c>
      <c r="O1330" t="str">
        <f>$C$15</f>
        <v>Canvas</v>
      </c>
      <c r="P1330" t="str">
        <f>$D$16</f>
        <v xml:space="preserve">White </v>
      </c>
      <c r="Q1330">
        <f>$H$16</f>
        <v>2565.2000000000003</v>
      </c>
      <c r="R1330">
        <f t="shared" ref="R1330" si="2502">ROUND((1760*$N$2),0)</f>
        <v>1866</v>
      </c>
      <c r="S1330">
        <f t="shared" ref="S1330" si="2503">ROUND((1100*$N$2),0)</f>
        <v>1166</v>
      </c>
      <c r="T1330" t="s">
        <v>32</v>
      </c>
    </row>
    <row r="1331" spans="1:20" x14ac:dyDescent="0.25">
      <c r="A1331" t="s">
        <v>15</v>
      </c>
      <c r="B1331" t="s">
        <v>208</v>
      </c>
      <c r="C1331">
        <v>1</v>
      </c>
      <c r="D1331" t="s">
        <v>185</v>
      </c>
      <c r="E1331" s="1">
        <v>745210117</v>
      </c>
      <c r="H1331" t="s">
        <v>16</v>
      </c>
      <c r="I1331" t="s">
        <v>17</v>
      </c>
      <c r="J1331" t="s">
        <v>18</v>
      </c>
      <c r="K1331" t="s">
        <v>19</v>
      </c>
      <c r="L1331" t="s">
        <v>207</v>
      </c>
      <c r="M1331" t="str">
        <f>CONCATENATE(E1331,"-G-P-N")</f>
        <v>745210117-G-P-N</v>
      </c>
      <c r="N1331" t="str">
        <f>$I$2</f>
        <v>G - 1016 x 1525</v>
      </c>
      <c r="O1331" t="str">
        <f>$C$3</f>
        <v>Photographic Paper</v>
      </c>
      <c r="P1331" t="str">
        <f>$D$3</f>
        <v>None</v>
      </c>
      <c r="Q1331">
        <f>$I$3</f>
        <v>1763</v>
      </c>
      <c r="R1331">
        <f t="shared" ref="R1331" si="2504">ROUND((1180*$N$2),0)</f>
        <v>1251</v>
      </c>
      <c r="S1331">
        <f t="shared" ref="S1331" si="2505">ROUND((735*$N$2),0)</f>
        <v>779</v>
      </c>
      <c r="T1331" t="s">
        <v>32</v>
      </c>
    </row>
    <row r="1332" spans="1:20" x14ac:dyDescent="0.25">
      <c r="A1332" t="s">
        <v>15</v>
      </c>
      <c r="B1332" t="s">
        <v>208</v>
      </c>
      <c r="C1332">
        <v>1</v>
      </c>
      <c r="D1332" t="s">
        <v>185</v>
      </c>
      <c r="E1332" s="1">
        <v>745210117</v>
      </c>
      <c r="H1332" t="s">
        <v>16</v>
      </c>
      <c r="I1332" t="s">
        <v>17</v>
      </c>
      <c r="J1332" t="s">
        <v>18</v>
      </c>
      <c r="K1332" t="s">
        <v>19</v>
      </c>
      <c r="L1332" t="s">
        <v>207</v>
      </c>
      <c r="M1332" t="str">
        <f>CONCATENATE(E1332,"-G-C-N")</f>
        <v>745210117-G-C-N</v>
      </c>
      <c r="N1332" t="str">
        <f>$I$2</f>
        <v>G - 1016 x 1525</v>
      </c>
      <c r="O1332" t="str">
        <f>$C$15</f>
        <v>Canvas</v>
      </c>
      <c r="P1332" t="str">
        <f>$D$15</f>
        <v>None</v>
      </c>
      <c r="Q1332">
        <f>$I$15</f>
        <v>1982.2</v>
      </c>
      <c r="R1332">
        <f t="shared" ref="R1332" si="2506">ROUND((1275*$N$2),0)</f>
        <v>1352</v>
      </c>
      <c r="S1332">
        <f t="shared" ref="S1332" si="2507">ROUND((850*$N$2),0)</f>
        <v>901</v>
      </c>
      <c r="T1332" t="s">
        <v>32</v>
      </c>
    </row>
    <row r="1333" spans="1:20" x14ac:dyDescent="0.25">
      <c r="A1333" t="s">
        <v>15</v>
      </c>
      <c r="B1333" t="s">
        <v>208</v>
      </c>
      <c r="C1333">
        <v>1</v>
      </c>
      <c r="D1333" t="s">
        <v>185</v>
      </c>
      <c r="E1333" s="1">
        <v>745210117</v>
      </c>
      <c r="H1333" t="s">
        <v>16</v>
      </c>
      <c r="I1333" t="s">
        <v>17</v>
      </c>
      <c r="J1333" t="s">
        <v>18</v>
      </c>
      <c r="K1333" t="s">
        <v>19</v>
      </c>
      <c r="L1333" t="s">
        <v>207</v>
      </c>
      <c r="M1333" t="str">
        <f>CONCATENATE(E1333,"-G-P-W")</f>
        <v>745210117-G-P-W</v>
      </c>
      <c r="N1333" t="str">
        <f>$I$2</f>
        <v>G - 1016 x 1525</v>
      </c>
      <c r="O1333" t="str">
        <f>$C$3</f>
        <v>Photographic Paper</v>
      </c>
      <c r="P1333" t="str">
        <f>$D$4</f>
        <v>White</v>
      </c>
      <c r="Q1333">
        <f>$I$4</f>
        <v>3200</v>
      </c>
      <c r="R1333">
        <f t="shared" ref="R1333:R1334" si="2508">ROUND((2000*$N$2),0)</f>
        <v>2120</v>
      </c>
      <c r="S1333">
        <f t="shared" ref="S1333" si="2509">ROUND((1535*$N$2),0)</f>
        <v>1627</v>
      </c>
      <c r="T1333" t="s">
        <v>32</v>
      </c>
    </row>
    <row r="1334" spans="1:20" x14ac:dyDescent="0.25">
      <c r="A1334" t="s">
        <v>15</v>
      </c>
      <c r="B1334" t="s">
        <v>208</v>
      </c>
      <c r="C1334">
        <v>1</v>
      </c>
      <c r="D1334" t="s">
        <v>185</v>
      </c>
      <c r="E1334" s="1">
        <v>745210117</v>
      </c>
      <c r="H1334" t="s">
        <v>16</v>
      </c>
      <c r="I1334" t="s">
        <v>17</v>
      </c>
      <c r="J1334" t="s">
        <v>18</v>
      </c>
      <c r="K1334" t="s">
        <v>19</v>
      </c>
      <c r="L1334" t="s">
        <v>207</v>
      </c>
      <c r="M1334" t="str">
        <f>CONCATENATE(E1334,"-G-C-W")</f>
        <v>745210117-G-C-W</v>
      </c>
      <c r="N1334" t="str">
        <f>$I$2</f>
        <v>G - 1016 x 1525</v>
      </c>
      <c r="O1334" t="str">
        <f>$C$15</f>
        <v>Canvas</v>
      </c>
      <c r="P1334" t="str">
        <f>$D$16</f>
        <v xml:space="preserve">White </v>
      </c>
      <c r="Q1334">
        <f>$I$16</f>
        <v>2915</v>
      </c>
      <c r="R1334">
        <f t="shared" si="2508"/>
        <v>2120</v>
      </c>
      <c r="S1334">
        <f t="shared" ref="S1334" si="2510">ROUND((1250*$N$2),0)</f>
        <v>1325</v>
      </c>
      <c r="T1334" t="s">
        <v>32</v>
      </c>
    </row>
    <row r="1335" spans="1:20" x14ac:dyDescent="0.25">
      <c r="A1335" t="s">
        <v>15</v>
      </c>
      <c r="B1335" t="s">
        <v>208</v>
      </c>
      <c r="C1335">
        <v>1</v>
      </c>
      <c r="D1335" t="s">
        <v>183</v>
      </c>
      <c r="E1335" s="1">
        <v>745209365</v>
      </c>
      <c r="H1335" t="s">
        <v>16</v>
      </c>
      <c r="I1335" t="s">
        <v>17</v>
      </c>
      <c r="J1335" t="s">
        <v>18</v>
      </c>
      <c r="K1335" t="s">
        <v>19</v>
      </c>
      <c r="L1335" t="s">
        <v>207</v>
      </c>
      <c r="M1335" t="str">
        <f>CONCATENATE(E1335,"-C-P-N")</f>
        <v>745209365-C-P-N</v>
      </c>
      <c r="N1335" t="str">
        <f>$E$2</f>
        <v>C - 406 x 508</v>
      </c>
      <c r="O1335" t="str">
        <f>$C$3</f>
        <v>Photographic Paper</v>
      </c>
      <c r="P1335" t="str">
        <f>$D$3</f>
        <v>None</v>
      </c>
      <c r="Q1335">
        <f>$E$3</f>
        <v>553</v>
      </c>
      <c r="R1335">
        <f t="shared" ref="R1335" si="2511">ROUND((360*$N$2),0)</f>
        <v>382</v>
      </c>
      <c r="S1335">
        <f t="shared" ref="S1335" si="2512">ROUND((230*$N$2),0)</f>
        <v>244</v>
      </c>
      <c r="T1335" t="s">
        <v>32</v>
      </c>
    </row>
    <row r="1336" spans="1:20" x14ac:dyDescent="0.25">
      <c r="A1336" t="s">
        <v>15</v>
      </c>
      <c r="B1336" t="s">
        <v>208</v>
      </c>
      <c r="C1336">
        <v>1</v>
      </c>
      <c r="D1336" t="s">
        <v>183</v>
      </c>
      <c r="E1336" s="1">
        <v>745209365</v>
      </c>
      <c r="H1336" t="s">
        <v>16</v>
      </c>
      <c r="I1336" t="s">
        <v>17</v>
      </c>
      <c r="J1336" t="s">
        <v>18</v>
      </c>
      <c r="K1336" t="s">
        <v>19</v>
      </c>
      <c r="L1336" t="s">
        <v>207</v>
      </c>
      <c r="M1336" t="str">
        <f>CONCATENATE(E1336,"-C-P-W")</f>
        <v>745209365-C-P-W</v>
      </c>
      <c r="N1336" t="str">
        <f>$E$2</f>
        <v>C - 406 x 508</v>
      </c>
      <c r="O1336" t="str">
        <f>$C$3</f>
        <v>Photographic Paper</v>
      </c>
      <c r="P1336" t="str">
        <f>$D$4</f>
        <v>White</v>
      </c>
      <c r="Q1336">
        <f>$E$4</f>
        <v>1052</v>
      </c>
      <c r="R1336">
        <f t="shared" ref="R1336" si="2513">ROUND((704*$N$2),0)</f>
        <v>746</v>
      </c>
      <c r="S1336">
        <f t="shared" ref="S1336" si="2514">ROUND((440*$N$2),0)</f>
        <v>466</v>
      </c>
      <c r="T1336" t="s">
        <v>32</v>
      </c>
    </row>
    <row r="1337" spans="1:20" x14ac:dyDescent="0.25">
      <c r="A1337" t="s">
        <v>15</v>
      </c>
      <c r="B1337" t="s">
        <v>208</v>
      </c>
      <c r="C1337">
        <v>1</v>
      </c>
      <c r="D1337" t="s">
        <v>183</v>
      </c>
      <c r="E1337" s="1">
        <v>745209365</v>
      </c>
      <c r="H1337" t="s">
        <v>16</v>
      </c>
      <c r="I1337" t="s">
        <v>17</v>
      </c>
      <c r="J1337" t="s">
        <v>18</v>
      </c>
      <c r="K1337" t="s">
        <v>19</v>
      </c>
      <c r="L1337" t="s">
        <v>207</v>
      </c>
      <c r="M1337" t="str">
        <f>CONCATENATE(E1337,"-D-P-N")</f>
        <v>745209365-D-P-N</v>
      </c>
      <c r="N1337" t="str">
        <f>$F$2</f>
        <v>D - 508 x 610</v>
      </c>
      <c r="O1337" t="str">
        <f>$C$3</f>
        <v>Photographic Paper</v>
      </c>
      <c r="P1337" t="str">
        <f>$D$3</f>
        <v>None</v>
      </c>
      <c r="Q1337">
        <f>$F$3</f>
        <v>646</v>
      </c>
      <c r="R1337">
        <f t="shared" ref="R1337" si="2515">ROUND((432*$N$2),0)</f>
        <v>458</v>
      </c>
      <c r="S1337">
        <f t="shared" ref="S1337" si="2516">ROUND((270*$N$2),0)</f>
        <v>286</v>
      </c>
      <c r="T1337" t="s">
        <v>32</v>
      </c>
    </row>
    <row r="1338" spans="1:20" x14ac:dyDescent="0.25">
      <c r="A1338" t="s">
        <v>15</v>
      </c>
      <c r="B1338" t="s">
        <v>208</v>
      </c>
      <c r="C1338">
        <v>1</v>
      </c>
      <c r="D1338" t="s">
        <v>183</v>
      </c>
      <c r="E1338" s="1">
        <v>745209365</v>
      </c>
      <c r="H1338" t="s">
        <v>16</v>
      </c>
      <c r="I1338" t="s">
        <v>17</v>
      </c>
      <c r="J1338" t="s">
        <v>18</v>
      </c>
      <c r="K1338" t="s">
        <v>19</v>
      </c>
      <c r="L1338" t="s">
        <v>207</v>
      </c>
      <c r="M1338" t="str">
        <f>CONCATENATE(E1338,"-D-P-W")</f>
        <v>745209365-D-P-W</v>
      </c>
      <c r="N1338" t="str">
        <f>$F$2</f>
        <v>D - 508 x 610</v>
      </c>
      <c r="O1338" t="str">
        <f>$C$3</f>
        <v>Photographic Paper</v>
      </c>
      <c r="P1338" t="str">
        <f>$D$4</f>
        <v>White</v>
      </c>
      <c r="Q1338">
        <f>$F$4</f>
        <v>1313</v>
      </c>
      <c r="R1338">
        <f t="shared" ref="R1338" si="2517">ROUND((880*$N$2),0)</f>
        <v>933</v>
      </c>
      <c r="S1338">
        <f t="shared" ref="S1338" si="2518">ROUND((560*$N$2),0)</f>
        <v>594</v>
      </c>
      <c r="T1338" t="s">
        <v>32</v>
      </c>
    </row>
    <row r="1339" spans="1:20" x14ac:dyDescent="0.25">
      <c r="A1339" t="s">
        <v>15</v>
      </c>
      <c r="B1339" t="s">
        <v>208</v>
      </c>
      <c r="C1339">
        <v>1</v>
      </c>
      <c r="D1339" t="s">
        <v>183</v>
      </c>
      <c r="E1339" s="1">
        <v>745209365</v>
      </c>
      <c r="H1339" t="s">
        <v>16</v>
      </c>
      <c r="I1339" t="s">
        <v>17</v>
      </c>
      <c r="J1339" t="s">
        <v>18</v>
      </c>
      <c r="K1339" t="s">
        <v>19</v>
      </c>
      <c r="L1339" t="s">
        <v>207</v>
      </c>
      <c r="M1339" t="str">
        <f>CONCATENATE(E1339,"-E-P-N")</f>
        <v>745209365-E-P-N</v>
      </c>
      <c r="N1339" t="str">
        <f>$G$2</f>
        <v>E - 508 x 762</v>
      </c>
      <c r="O1339" t="str">
        <f>$C$3</f>
        <v>Photographic Paper</v>
      </c>
      <c r="P1339" t="str">
        <f>$D$3</f>
        <v>None</v>
      </c>
      <c r="Q1339">
        <f>$G$3</f>
        <v>825</v>
      </c>
      <c r="R1339">
        <f t="shared" ref="R1339" si="2519">ROUND((552*$N$2),0)</f>
        <v>585</v>
      </c>
      <c r="S1339">
        <f t="shared" ref="S1339" si="2520">ROUND((345*$N$2),0)</f>
        <v>366</v>
      </c>
      <c r="T1339" t="s">
        <v>32</v>
      </c>
    </row>
    <row r="1340" spans="1:20" x14ac:dyDescent="0.25">
      <c r="A1340" t="s">
        <v>15</v>
      </c>
      <c r="B1340" t="s">
        <v>208</v>
      </c>
      <c r="C1340">
        <v>1</v>
      </c>
      <c r="D1340" t="s">
        <v>183</v>
      </c>
      <c r="E1340" s="1">
        <v>745209365</v>
      </c>
      <c r="H1340" t="s">
        <v>16</v>
      </c>
      <c r="I1340" t="s">
        <v>17</v>
      </c>
      <c r="J1340" t="s">
        <v>18</v>
      </c>
      <c r="K1340" t="s">
        <v>19</v>
      </c>
      <c r="L1340" t="s">
        <v>207</v>
      </c>
      <c r="M1340" t="str">
        <f>CONCATENATE(E1340,"-E-C-N")</f>
        <v>745209365-E-C-N</v>
      </c>
      <c r="N1340" t="str">
        <f>$G$2</f>
        <v>E - 508 x 762</v>
      </c>
      <c r="O1340" t="str">
        <f>$C$15</f>
        <v>Canvas</v>
      </c>
      <c r="P1340" t="str">
        <f>$D$15</f>
        <v>None</v>
      </c>
      <c r="Q1340">
        <f>$G$15</f>
        <v>1324</v>
      </c>
      <c r="R1340">
        <f t="shared" ref="R1340" si="2521">ROUND((832*$N$2),0)</f>
        <v>882</v>
      </c>
      <c r="S1340">
        <f t="shared" ref="S1340" si="2522">ROUND((550*$N$2),0)</f>
        <v>583</v>
      </c>
      <c r="T1340" t="s">
        <v>32</v>
      </c>
    </row>
    <row r="1341" spans="1:20" x14ac:dyDescent="0.25">
      <c r="A1341" t="s">
        <v>15</v>
      </c>
      <c r="B1341" t="s">
        <v>208</v>
      </c>
      <c r="C1341">
        <v>1</v>
      </c>
      <c r="D1341" t="s">
        <v>183</v>
      </c>
      <c r="E1341" s="1">
        <v>745209365</v>
      </c>
      <c r="H1341" t="s">
        <v>16</v>
      </c>
      <c r="I1341" t="s">
        <v>17</v>
      </c>
      <c r="J1341" t="s">
        <v>18</v>
      </c>
      <c r="K1341" t="s">
        <v>19</v>
      </c>
      <c r="L1341" t="s">
        <v>207</v>
      </c>
      <c r="M1341" t="str">
        <f>CONCATENATE(E1341,"-E-P-W")</f>
        <v>745209365-E-P-W</v>
      </c>
      <c r="N1341" t="str">
        <f>$G$2</f>
        <v>E - 508 x 762</v>
      </c>
      <c r="O1341" t="str">
        <f>$C$3</f>
        <v>Photographic Paper</v>
      </c>
      <c r="P1341" t="str">
        <f>$D$4</f>
        <v>White</v>
      </c>
      <c r="Q1341">
        <f>$G$4</f>
        <v>1660</v>
      </c>
      <c r="R1341">
        <f t="shared" ref="R1341" si="2523">ROUND((1112*$N$2),0)</f>
        <v>1179</v>
      </c>
      <c r="S1341">
        <f t="shared" ref="S1341" si="2524">ROUND((760*$N$2),0)</f>
        <v>806</v>
      </c>
      <c r="T1341" t="s">
        <v>32</v>
      </c>
    </row>
    <row r="1342" spans="1:20" x14ac:dyDescent="0.25">
      <c r="A1342" t="s">
        <v>15</v>
      </c>
      <c r="B1342" t="s">
        <v>208</v>
      </c>
      <c r="C1342">
        <v>1</v>
      </c>
      <c r="D1342" t="s">
        <v>183</v>
      </c>
      <c r="E1342" s="1">
        <v>745209365</v>
      </c>
      <c r="H1342" t="s">
        <v>16</v>
      </c>
      <c r="I1342" t="s">
        <v>17</v>
      </c>
      <c r="J1342" t="s">
        <v>18</v>
      </c>
      <c r="K1342" t="s">
        <v>19</v>
      </c>
      <c r="L1342" t="s">
        <v>207</v>
      </c>
      <c r="M1342" t="str">
        <f>CONCATENATE(E1342,"-E-C-W")</f>
        <v>745209365-E-C-W</v>
      </c>
      <c r="N1342" t="str">
        <f>$G$2</f>
        <v>E - 508 x 762</v>
      </c>
      <c r="O1342" t="str">
        <f>$C$15</f>
        <v>Canvas</v>
      </c>
      <c r="P1342" t="str">
        <f>$D$16</f>
        <v xml:space="preserve">White </v>
      </c>
      <c r="Q1342">
        <f>$G$16</f>
        <v>1964</v>
      </c>
      <c r="R1342" s="2">
        <f t="shared" ref="R1342" si="2525">ROUND((1320*$N$2),0)</f>
        <v>1399</v>
      </c>
      <c r="S1342">
        <f t="shared" ref="S1342" si="2526">ROUND((825*$N$2),0)</f>
        <v>875</v>
      </c>
      <c r="T1342" t="s">
        <v>32</v>
      </c>
    </row>
    <row r="1343" spans="1:20" x14ac:dyDescent="0.25">
      <c r="A1343" t="s">
        <v>15</v>
      </c>
      <c r="B1343" t="s">
        <v>208</v>
      </c>
      <c r="C1343">
        <v>1</v>
      </c>
      <c r="D1343" t="s">
        <v>183</v>
      </c>
      <c r="E1343" s="1">
        <v>745209365</v>
      </c>
      <c r="H1343" t="s">
        <v>16</v>
      </c>
      <c r="I1343" t="s">
        <v>17</v>
      </c>
      <c r="J1343" t="s">
        <v>18</v>
      </c>
      <c r="K1343" t="s">
        <v>19</v>
      </c>
      <c r="L1343" t="s">
        <v>207</v>
      </c>
      <c r="M1343" t="str">
        <f>CONCATENATE(E1343,"-F-P-N")</f>
        <v>745209365-F-P-N</v>
      </c>
      <c r="N1343" t="str">
        <f>$H$2</f>
        <v>F - 762 x 1016</v>
      </c>
      <c r="O1343" t="str">
        <f>$C$3</f>
        <v>Photographic Paper</v>
      </c>
      <c r="P1343" t="str">
        <f>$D$3</f>
        <v>None</v>
      </c>
      <c r="Q1343">
        <f>$H$3</f>
        <v>1410</v>
      </c>
      <c r="R1343">
        <f t="shared" ref="R1343" si="2527">ROUND((944*$N$2),0)</f>
        <v>1001</v>
      </c>
      <c r="S1343">
        <f t="shared" ref="S1343" si="2528">ROUND((590*$N$2),0)</f>
        <v>625</v>
      </c>
      <c r="T1343" t="s">
        <v>32</v>
      </c>
    </row>
    <row r="1344" spans="1:20" x14ac:dyDescent="0.25">
      <c r="A1344" t="s">
        <v>15</v>
      </c>
      <c r="B1344" t="s">
        <v>208</v>
      </c>
      <c r="C1344">
        <v>1</v>
      </c>
      <c r="D1344" t="s">
        <v>183</v>
      </c>
      <c r="E1344" s="1">
        <v>745209365</v>
      </c>
      <c r="H1344" t="s">
        <v>16</v>
      </c>
      <c r="I1344" t="s">
        <v>17</v>
      </c>
      <c r="J1344" t="s">
        <v>18</v>
      </c>
      <c r="K1344" t="s">
        <v>19</v>
      </c>
      <c r="L1344" t="s">
        <v>207</v>
      </c>
      <c r="M1344" t="str">
        <f>CONCATENATE(E1344,"-F-C-N")</f>
        <v>745209365-F-C-N</v>
      </c>
      <c r="N1344" t="str">
        <f>$H$2</f>
        <v>F - 762 x 1016</v>
      </c>
      <c r="O1344" t="str">
        <f>$C$15</f>
        <v>Canvas</v>
      </c>
      <c r="P1344" t="str">
        <f>$D$15</f>
        <v>None</v>
      </c>
      <c r="Q1344">
        <f>$H$15</f>
        <v>1865.6000000000001</v>
      </c>
      <c r="R1344">
        <f t="shared" ref="R1344" si="2529">ROUND((1200*$N$2),0)</f>
        <v>1272</v>
      </c>
      <c r="S1344">
        <f t="shared" ref="S1344" si="2530">ROUND((800*$N$2),0)</f>
        <v>848</v>
      </c>
      <c r="T1344" t="s">
        <v>32</v>
      </c>
    </row>
    <row r="1345" spans="1:20" x14ac:dyDescent="0.25">
      <c r="A1345" t="s">
        <v>15</v>
      </c>
      <c r="B1345" t="s">
        <v>208</v>
      </c>
      <c r="C1345">
        <v>1</v>
      </c>
      <c r="D1345" t="s">
        <v>183</v>
      </c>
      <c r="E1345" s="1">
        <v>745209365</v>
      </c>
      <c r="H1345" t="s">
        <v>16</v>
      </c>
      <c r="I1345" t="s">
        <v>17</v>
      </c>
      <c r="J1345" t="s">
        <v>18</v>
      </c>
      <c r="K1345" t="s">
        <v>19</v>
      </c>
      <c r="L1345" t="s">
        <v>207</v>
      </c>
      <c r="M1345" t="str">
        <f>CONCATENATE(E1345,"-F-P-W")</f>
        <v>745209365-F-P-W</v>
      </c>
      <c r="N1345" t="str">
        <f>$H$2</f>
        <v>F - 762 x 1016</v>
      </c>
      <c r="O1345" t="str">
        <f>$C$3</f>
        <v>Photographic Paper</v>
      </c>
      <c r="P1345" t="str">
        <f>$D$4</f>
        <v>White</v>
      </c>
      <c r="Q1345">
        <f>$H$4</f>
        <v>2387</v>
      </c>
      <c r="R1345">
        <f t="shared" ref="R1345" si="2531">ROUND((1510*$N$2),0)</f>
        <v>1601</v>
      </c>
      <c r="S1345">
        <f t="shared" ref="S1345" si="2532">ROUND((1150*$N$2),0)</f>
        <v>1219</v>
      </c>
      <c r="T1345" t="s">
        <v>32</v>
      </c>
    </row>
    <row r="1346" spans="1:20" x14ac:dyDescent="0.25">
      <c r="A1346" t="s">
        <v>15</v>
      </c>
      <c r="B1346" t="s">
        <v>208</v>
      </c>
      <c r="C1346">
        <v>1</v>
      </c>
      <c r="D1346" t="s">
        <v>183</v>
      </c>
      <c r="E1346" s="1">
        <v>745209365</v>
      </c>
      <c r="H1346" t="s">
        <v>16</v>
      </c>
      <c r="I1346" t="s">
        <v>17</v>
      </c>
      <c r="J1346" t="s">
        <v>18</v>
      </c>
      <c r="K1346" t="s">
        <v>19</v>
      </c>
      <c r="L1346" t="s">
        <v>207</v>
      </c>
      <c r="M1346" t="str">
        <f>CONCATENATE(E1346,"-F-C-W")</f>
        <v>745209365-F-C-W</v>
      </c>
      <c r="N1346" t="str">
        <f>$H$2</f>
        <v>F - 762 x 1016</v>
      </c>
      <c r="O1346" t="str">
        <f>$C$15</f>
        <v>Canvas</v>
      </c>
      <c r="P1346" t="str">
        <f>$D$16</f>
        <v xml:space="preserve">White </v>
      </c>
      <c r="Q1346">
        <f>$H$16</f>
        <v>2565.2000000000003</v>
      </c>
      <c r="R1346">
        <f t="shared" ref="R1346" si="2533">ROUND((1760*$N$2),0)</f>
        <v>1866</v>
      </c>
      <c r="S1346">
        <f t="shared" ref="S1346" si="2534">ROUND((1100*$N$2),0)</f>
        <v>1166</v>
      </c>
      <c r="T1346" t="s">
        <v>32</v>
      </c>
    </row>
    <row r="1347" spans="1:20" x14ac:dyDescent="0.25">
      <c r="A1347" t="s">
        <v>15</v>
      </c>
      <c r="B1347" t="s">
        <v>208</v>
      </c>
      <c r="C1347">
        <v>1</v>
      </c>
      <c r="D1347" t="s">
        <v>183</v>
      </c>
      <c r="E1347" s="1">
        <v>745209365</v>
      </c>
      <c r="H1347" t="s">
        <v>16</v>
      </c>
      <c r="I1347" t="s">
        <v>17</v>
      </c>
      <c r="J1347" t="s">
        <v>18</v>
      </c>
      <c r="K1347" t="s">
        <v>19</v>
      </c>
      <c r="L1347" t="s">
        <v>207</v>
      </c>
      <c r="M1347" t="str">
        <f>CONCATENATE(E1347,"-G-P-N")</f>
        <v>745209365-G-P-N</v>
      </c>
      <c r="N1347" t="str">
        <f>$I$2</f>
        <v>G - 1016 x 1525</v>
      </c>
      <c r="O1347" t="str">
        <f>$C$3</f>
        <v>Photographic Paper</v>
      </c>
      <c r="P1347" t="str">
        <f>$D$3</f>
        <v>None</v>
      </c>
      <c r="Q1347">
        <f>$I$3</f>
        <v>1763</v>
      </c>
      <c r="R1347">
        <f t="shared" ref="R1347" si="2535">ROUND((1180*$N$2),0)</f>
        <v>1251</v>
      </c>
      <c r="S1347">
        <f t="shared" ref="S1347" si="2536">ROUND((735*$N$2),0)</f>
        <v>779</v>
      </c>
      <c r="T1347" t="s">
        <v>32</v>
      </c>
    </row>
    <row r="1348" spans="1:20" x14ac:dyDescent="0.25">
      <c r="A1348" t="s">
        <v>15</v>
      </c>
      <c r="B1348" t="s">
        <v>208</v>
      </c>
      <c r="C1348">
        <v>1</v>
      </c>
      <c r="D1348" t="s">
        <v>183</v>
      </c>
      <c r="E1348" s="1">
        <v>745209365</v>
      </c>
      <c r="H1348" t="s">
        <v>16</v>
      </c>
      <c r="I1348" t="s">
        <v>17</v>
      </c>
      <c r="J1348" t="s">
        <v>18</v>
      </c>
      <c r="K1348" t="s">
        <v>19</v>
      </c>
      <c r="L1348" t="s">
        <v>207</v>
      </c>
      <c r="M1348" t="str">
        <f>CONCATENATE(E1348,"-G-C-N")</f>
        <v>745209365-G-C-N</v>
      </c>
      <c r="N1348" t="str">
        <f>$I$2</f>
        <v>G - 1016 x 1525</v>
      </c>
      <c r="O1348" t="str">
        <f>$C$15</f>
        <v>Canvas</v>
      </c>
      <c r="P1348" t="str">
        <f>$D$15</f>
        <v>None</v>
      </c>
      <c r="Q1348">
        <f>$I$15</f>
        <v>1982.2</v>
      </c>
      <c r="R1348">
        <f t="shared" ref="R1348" si="2537">ROUND((1275*$N$2),0)</f>
        <v>1352</v>
      </c>
      <c r="S1348">
        <f t="shared" ref="S1348" si="2538">ROUND((850*$N$2),0)</f>
        <v>901</v>
      </c>
      <c r="T1348" t="s">
        <v>32</v>
      </c>
    </row>
    <row r="1349" spans="1:20" x14ac:dyDescent="0.25">
      <c r="A1349" t="s">
        <v>15</v>
      </c>
      <c r="B1349" t="s">
        <v>208</v>
      </c>
      <c r="C1349">
        <v>1</v>
      </c>
      <c r="D1349" t="s">
        <v>183</v>
      </c>
      <c r="E1349" s="1">
        <v>745209365</v>
      </c>
      <c r="H1349" t="s">
        <v>16</v>
      </c>
      <c r="I1349" t="s">
        <v>17</v>
      </c>
      <c r="J1349" t="s">
        <v>18</v>
      </c>
      <c r="K1349" t="s">
        <v>19</v>
      </c>
      <c r="L1349" t="s">
        <v>207</v>
      </c>
      <c r="M1349" t="str">
        <f>CONCATENATE(E1349,"-G-P-W")</f>
        <v>745209365-G-P-W</v>
      </c>
      <c r="N1349" t="str">
        <f>$I$2</f>
        <v>G - 1016 x 1525</v>
      </c>
      <c r="O1349" t="str">
        <f>$C$3</f>
        <v>Photographic Paper</v>
      </c>
      <c r="P1349" t="str">
        <f>$D$4</f>
        <v>White</v>
      </c>
      <c r="Q1349">
        <f>$I$4</f>
        <v>3200</v>
      </c>
      <c r="R1349">
        <f t="shared" ref="R1349:R1350" si="2539">ROUND((2000*$N$2),0)</f>
        <v>2120</v>
      </c>
      <c r="S1349">
        <f t="shared" ref="S1349" si="2540">ROUND((1535*$N$2),0)</f>
        <v>1627</v>
      </c>
      <c r="T1349" t="s">
        <v>32</v>
      </c>
    </row>
    <row r="1350" spans="1:20" x14ac:dyDescent="0.25">
      <c r="A1350" t="s">
        <v>15</v>
      </c>
      <c r="B1350" t="s">
        <v>208</v>
      </c>
      <c r="C1350">
        <v>1</v>
      </c>
      <c r="D1350" t="s">
        <v>183</v>
      </c>
      <c r="E1350" s="1">
        <v>745209365</v>
      </c>
      <c r="H1350" t="s">
        <v>16</v>
      </c>
      <c r="I1350" t="s">
        <v>17</v>
      </c>
      <c r="J1350" t="s">
        <v>18</v>
      </c>
      <c r="K1350" t="s">
        <v>19</v>
      </c>
      <c r="L1350" t="s">
        <v>207</v>
      </c>
      <c r="M1350" t="str">
        <f>CONCATENATE(E1350,"-G-C-W")</f>
        <v>745209365-G-C-W</v>
      </c>
      <c r="N1350" t="str">
        <f>$I$2</f>
        <v>G - 1016 x 1525</v>
      </c>
      <c r="O1350" t="str">
        <f>$C$15</f>
        <v>Canvas</v>
      </c>
      <c r="P1350" t="str">
        <f>$D$16</f>
        <v xml:space="preserve">White </v>
      </c>
      <c r="Q1350">
        <f>$I$16</f>
        <v>2915</v>
      </c>
      <c r="R1350">
        <f t="shared" si="2539"/>
        <v>2120</v>
      </c>
      <c r="S1350">
        <f t="shared" ref="S1350" si="2541">ROUND((1250*$N$2),0)</f>
        <v>1325</v>
      </c>
      <c r="T1350" t="s">
        <v>32</v>
      </c>
    </row>
    <row r="1351" spans="1:20" x14ac:dyDescent="0.25">
      <c r="A1351" t="s">
        <v>15</v>
      </c>
      <c r="B1351" t="s">
        <v>208</v>
      </c>
      <c r="C1351">
        <v>1</v>
      </c>
      <c r="D1351" t="s">
        <v>183</v>
      </c>
      <c r="E1351" s="1">
        <v>745209369</v>
      </c>
      <c r="H1351" t="s">
        <v>16</v>
      </c>
      <c r="I1351" t="s">
        <v>17</v>
      </c>
      <c r="J1351" t="s">
        <v>18</v>
      </c>
      <c r="K1351" t="s">
        <v>19</v>
      </c>
      <c r="L1351" t="s">
        <v>207</v>
      </c>
      <c r="M1351" t="str">
        <f>CONCATENATE(E1351,"-C-P-N")</f>
        <v>745209369-C-P-N</v>
      </c>
      <c r="N1351" t="str">
        <f>$E$2</f>
        <v>C - 406 x 508</v>
      </c>
      <c r="O1351" t="str">
        <f>$C$3</f>
        <v>Photographic Paper</v>
      </c>
      <c r="P1351" t="str">
        <f>$D$3</f>
        <v>None</v>
      </c>
      <c r="Q1351">
        <f>$E$3</f>
        <v>553</v>
      </c>
      <c r="R1351">
        <f t="shared" ref="R1351" si="2542">ROUND((360*$N$2),0)</f>
        <v>382</v>
      </c>
      <c r="S1351">
        <f t="shared" ref="S1351" si="2543">ROUND((230*$N$2),0)</f>
        <v>244</v>
      </c>
      <c r="T1351" t="s">
        <v>32</v>
      </c>
    </row>
    <row r="1352" spans="1:20" x14ac:dyDescent="0.25">
      <c r="A1352" t="s">
        <v>15</v>
      </c>
      <c r="B1352" t="s">
        <v>208</v>
      </c>
      <c r="C1352">
        <v>1</v>
      </c>
      <c r="D1352" t="s">
        <v>183</v>
      </c>
      <c r="E1352" s="1">
        <v>745209369</v>
      </c>
      <c r="H1352" t="s">
        <v>16</v>
      </c>
      <c r="I1352" t="s">
        <v>17</v>
      </c>
      <c r="J1352" t="s">
        <v>18</v>
      </c>
      <c r="K1352" t="s">
        <v>19</v>
      </c>
      <c r="L1352" t="s">
        <v>207</v>
      </c>
      <c r="M1352" t="str">
        <f>CONCATENATE(E1352,"-C-P-W")</f>
        <v>745209369-C-P-W</v>
      </c>
      <c r="N1352" t="str">
        <f>$E$2</f>
        <v>C - 406 x 508</v>
      </c>
      <c r="O1352" t="str">
        <f>$C$3</f>
        <v>Photographic Paper</v>
      </c>
      <c r="P1352" t="str">
        <f>$D$4</f>
        <v>White</v>
      </c>
      <c r="Q1352">
        <f>$E$4</f>
        <v>1052</v>
      </c>
      <c r="R1352">
        <f t="shared" ref="R1352" si="2544">ROUND((704*$N$2),0)</f>
        <v>746</v>
      </c>
      <c r="S1352">
        <f t="shared" ref="S1352" si="2545">ROUND((440*$N$2),0)</f>
        <v>466</v>
      </c>
      <c r="T1352" t="s">
        <v>32</v>
      </c>
    </row>
    <row r="1353" spans="1:20" x14ac:dyDescent="0.25">
      <c r="A1353" t="s">
        <v>15</v>
      </c>
      <c r="B1353" t="s">
        <v>208</v>
      </c>
      <c r="C1353">
        <v>1</v>
      </c>
      <c r="D1353" t="s">
        <v>183</v>
      </c>
      <c r="E1353" s="1">
        <v>745209369</v>
      </c>
      <c r="H1353" t="s">
        <v>16</v>
      </c>
      <c r="I1353" t="s">
        <v>17</v>
      </c>
      <c r="J1353" t="s">
        <v>18</v>
      </c>
      <c r="K1353" t="s">
        <v>19</v>
      </c>
      <c r="L1353" t="s">
        <v>207</v>
      </c>
      <c r="M1353" t="str">
        <f>CONCATENATE(E1353,"-D-P-N")</f>
        <v>745209369-D-P-N</v>
      </c>
      <c r="N1353" t="str">
        <f>$F$2</f>
        <v>D - 508 x 610</v>
      </c>
      <c r="O1353" t="str">
        <f>$C$3</f>
        <v>Photographic Paper</v>
      </c>
      <c r="P1353" t="str">
        <f>$D$3</f>
        <v>None</v>
      </c>
      <c r="Q1353">
        <f>$F$3</f>
        <v>646</v>
      </c>
      <c r="R1353">
        <f t="shared" ref="R1353" si="2546">ROUND((432*$N$2),0)</f>
        <v>458</v>
      </c>
      <c r="S1353">
        <f t="shared" ref="S1353" si="2547">ROUND((270*$N$2),0)</f>
        <v>286</v>
      </c>
      <c r="T1353" t="s">
        <v>32</v>
      </c>
    </row>
    <row r="1354" spans="1:20" x14ac:dyDescent="0.25">
      <c r="A1354" t="s">
        <v>15</v>
      </c>
      <c r="B1354" t="s">
        <v>208</v>
      </c>
      <c r="C1354">
        <v>1</v>
      </c>
      <c r="D1354" t="s">
        <v>183</v>
      </c>
      <c r="E1354" s="1">
        <v>745209369</v>
      </c>
      <c r="H1354" t="s">
        <v>16</v>
      </c>
      <c r="I1354" t="s">
        <v>17</v>
      </c>
      <c r="J1354" t="s">
        <v>18</v>
      </c>
      <c r="K1354" t="s">
        <v>19</v>
      </c>
      <c r="L1354" t="s">
        <v>207</v>
      </c>
      <c r="M1354" t="str">
        <f>CONCATENATE(E1354,"-D-P-W")</f>
        <v>745209369-D-P-W</v>
      </c>
      <c r="N1354" t="str">
        <f>$F$2</f>
        <v>D - 508 x 610</v>
      </c>
      <c r="O1354" t="str">
        <f>$C$3</f>
        <v>Photographic Paper</v>
      </c>
      <c r="P1354" t="str">
        <f>$D$4</f>
        <v>White</v>
      </c>
      <c r="Q1354">
        <f>$F$4</f>
        <v>1313</v>
      </c>
      <c r="R1354">
        <f t="shared" ref="R1354" si="2548">ROUND((880*$N$2),0)</f>
        <v>933</v>
      </c>
      <c r="S1354">
        <f t="shared" ref="S1354" si="2549">ROUND((560*$N$2),0)</f>
        <v>594</v>
      </c>
      <c r="T1354" t="s">
        <v>32</v>
      </c>
    </row>
    <row r="1355" spans="1:20" x14ac:dyDescent="0.25">
      <c r="A1355" t="s">
        <v>15</v>
      </c>
      <c r="B1355" t="s">
        <v>208</v>
      </c>
      <c r="C1355">
        <v>1</v>
      </c>
      <c r="D1355" t="s">
        <v>183</v>
      </c>
      <c r="E1355" s="1">
        <v>745209369</v>
      </c>
      <c r="H1355" t="s">
        <v>16</v>
      </c>
      <c r="I1355" t="s">
        <v>17</v>
      </c>
      <c r="J1355" t="s">
        <v>18</v>
      </c>
      <c r="K1355" t="s">
        <v>19</v>
      </c>
      <c r="L1355" t="s">
        <v>207</v>
      </c>
      <c r="M1355" t="str">
        <f>CONCATENATE(E1355,"-E-P-N")</f>
        <v>745209369-E-P-N</v>
      </c>
      <c r="N1355" t="str">
        <f>$G$2</f>
        <v>E - 508 x 762</v>
      </c>
      <c r="O1355" t="str">
        <f>$C$3</f>
        <v>Photographic Paper</v>
      </c>
      <c r="P1355" t="str">
        <f>$D$3</f>
        <v>None</v>
      </c>
      <c r="Q1355">
        <f>$G$3</f>
        <v>825</v>
      </c>
      <c r="R1355">
        <f t="shared" ref="R1355" si="2550">ROUND((552*$N$2),0)</f>
        <v>585</v>
      </c>
      <c r="S1355">
        <f t="shared" ref="S1355" si="2551">ROUND((345*$N$2),0)</f>
        <v>366</v>
      </c>
      <c r="T1355" t="s">
        <v>32</v>
      </c>
    </row>
    <row r="1356" spans="1:20" x14ac:dyDescent="0.25">
      <c r="A1356" t="s">
        <v>15</v>
      </c>
      <c r="B1356" t="s">
        <v>208</v>
      </c>
      <c r="C1356">
        <v>1</v>
      </c>
      <c r="D1356" t="s">
        <v>183</v>
      </c>
      <c r="E1356" s="1">
        <v>745209369</v>
      </c>
      <c r="H1356" t="s">
        <v>16</v>
      </c>
      <c r="I1356" t="s">
        <v>17</v>
      </c>
      <c r="J1356" t="s">
        <v>18</v>
      </c>
      <c r="K1356" t="s">
        <v>19</v>
      </c>
      <c r="L1356" t="s">
        <v>207</v>
      </c>
      <c r="M1356" t="str">
        <f>CONCATENATE(E1356,"-E-C-N")</f>
        <v>745209369-E-C-N</v>
      </c>
      <c r="N1356" t="str">
        <f>$G$2</f>
        <v>E - 508 x 762</v>
      </c>
      <c r="O1356" t="str">
        <f>$C$15</f>
        <v>Canvas</v>
      </c>
      <c r="P1356" t="str">
        <f>$D$15</f>
        <v>None</v>
      </c>
      <c r="Q1356">
        <f>$G$15</f>
        <v>1324</v>
      </c>
      <c r="R1356">
        <f t="shared" ref="R1356" si="2552">ROUND((832*$N$2),0)</f>
        <v>882</v>
      </c>
      <c r="S1356">
        <f t="shared" ref="S1356" si="2553">ROUND((550*$N$2),0)</f>
        <v>583</v>
      </c>
      <c r="T1356" t="s">
        <v>32</v>
      </c>
    </row>
    <row r="1357" spans="1:20" x14ac:dyDescent="0.25">
      <c r="A1357" t="s">
        <v>15</v>
      </c>
      <c r="B1357" t="s">
        <v>208</v>
      </c>
      <c r="C1357">
        <v>1</v>
      </c>
      <c r="D1357" t="s">
        <v>183</v>
      </c>
      <c r="E1357" s="1">
        <v>745209369</v>
      </c>
      <c r="H1357" t="s">
        <v>16</v>
      </c>
      <c r="I1357" t="s">
        <v>17</v>
      </c>
      <c r="J1357" t="s">
        <v>18</v>
      </c>
      <c r="K1357" t="s">
        <v>19</v>
      </c>
      <c r="L1357" t="s">
        <v>207</v>
      </c>
      <c r="M1357" t="str">
        <f>CONCATENATE(E1357,"-E-P-W")</f>
        <v>745209369-E-P-W</v>
      </c>
      <c r="N1357" t="str">
        <f>$G$2</f>
        <v>E - 508 x 762</v>
      </c>
      <c r="O1357" t="str">
        <f>$C$3</f>
        <v>Photographic Paper</v>
      </c>
      <c r="P1357" t="str">
        <f>$D$4</f>
        <v>White</v>
      </c>
      <c r="Q1357">
        <f>$G$4</f>
        <v>1660</v>
      </c>
      <c r="R1357">
        <f t="shared" ref="R1357" si="2554">ROUND((1112*$N$2),0)</f>
        <v>1179</v>
      </c>
      <c r="S1357">
        <f t="shared" ref="S1357" si="2555">ROUND((760*$N$2),0)</f>
        <v>806</v>
      </c>
      <c r="T1357" t="s">
        <v>32</v>
      </c>
    </row>
    <row r="1358" spans="1:20" x14ac:dyDescent="0.25">
      <c r="A1358" t="s">
        <v>15</v>
      </c>
      <c r="B1358" t="s">
        <v>208</v>
      </c>
      <c r="C1358">
        <v>1</v>
      </c>
      <c r="D1358" t="s">
        <v>183</v>
      </c>
      <c r="E1358" s="1">
        <v>745209369</v>
      </c>
      <c r="H1358" t="s">
        <v>16</v>
      </c>
      <c r="I1358" t="s">
        <v>17</v>
      </c>
      <c r="J1358" t="s">
        <v>18</v>
      </c>
      <c r="K1358" t="s">
        <v>19</v>
      </c>
      <c r="L1358" t="s">
        <v>207</v>
      </c>
      <c r="M1358" t="str">
        <f>CONCATENATE(E1358,"-E-C-W")</f>
        <v>745209369-E-C-W</v>
      </c>
      <c r="N1358" t="str">
        <f>$G$2</f>
        <v>E - 508 x 762</v>
      </c>
      <c r="O1358" t="str">
        <f>$C$15</f>
        <v>Canvas</v>
      </c>
      <c r="P1358" t="str">
        <f>$D$16</f>
        <v xml:space="preserve">White </v>
      </c>
      <c r="Q1358">
        <f>$G$16</f>
        <v>1964</v>
      </c>
      <c r="R1358" s="2">
        <f t="shared" ref="R1358" si="2556">ROUND((1320*$N$2),0)</f>
        <v>1399</v>
      </c>
      <c r="S1358">
        <f t="shared" ref="S1358" si="2557">ROUND((825*$N$2),0)</f>
        <v>875</v>
      </c>
      <c r="T1358" t="s">
        <v>32</v>
      </c>
    </row>
    <row r="1359" spans="1:20" x14ac:dyDescent="0.25">
      <c r="A1359" t="s">
        <v>15</v>
      </c>
      <c r="B1359" t="s">
        <v>208</v>
      </c>
      <c r="C1359">
        <v>1</v>
      </c>
      <c r="D1359" t="s">
        <v>183</v>
      </c>
      <c r="E1359" s="1">
        <v>745209369</v>
      </c>
      <c r="H1359" t="s">
        <v>16</v>
      </c>
      <c r="I1359" t="s">
        <v>17</v>
      </c>
      <c r="J1359" t="s">
        <v>18</v>
      </c>
      <c r="K1359" t="s">
        <v>19</v>
      </c>
      <c r="L1359" t="s">
        <v>207</v>
      </c>
      <c r="M1359" t="str">
        <f>CONCATENATE(E1359,"-F-P-N")</f>
        <v>745209369-F-P-N</v>
      </c>
      <c r="N1359" t="str">
        <f>$H$2</f>
        <v>F - 762 x 1016</v>
      </c>
      <c r="O1359" t="str">
        <f>$C$3</f>
        <v>Photographic Paper</v>
      </c>
      <c r="P1359" t="str">
        <f>$D$3</f>
        <v>None</v>
      </c>
      <c r="Q1359">
        <f>$H$3</f>
        <v>1410</v>
      </c>
      <c r="R1359">
        <f t="shared" ref="R1359" si="2558">ROUND((944*$N$2),0)</f>
        <v>1001</v>
      </c>
      <c r="S1359">
        <f t="shared" ref="S1359" si="2559">ROUND((590*$N$2),0)</f>
        <v>625</v>
      </c>
      <c r="T1359" t="s">
        <v>32</v>
      </c>
    </row>
    <row r="1360" spans="1:20" x14ac:dyDescent="0.25">
      <c r="A1360" t="s">
        <v>15</v>
      </c>
      <c r="B1360" t="s">
        <v>208</v>
      </c>
      <c r="C1360">
        <v>1</v>
      </c>
      <c r="D1360" t="s">
        <v>183</v>
      </c>
      <c r="E1360" s="1">
        <v>745209369</v>
      </c>
      <c r="H1360" t="s">
        <v>16</v>
      </c>
      <c r="I1360" t="s">
        <v>17</v>
      </c>
      <c r="J1360" t="s">
        <v>18</v>
      </c>
      <c r="K1360" t="s">
        <v>19</v>
      </c>
      <c r="L1360" t="s">
        <v>207</v>
      </c>
      <c r="M1360" t="str">
        <f>CONCATENATE(E1360,"-F-C-N")</f>
        <v>745209369-F-C-N</v>
      </c>
      <c r="N1360" t="str">
        <f>$H$2</f>
        <v>F - 762 x 1016</v>
      </c>
      <c r="O1360" t="str">
        <f>$C$15</f>
        <v>Canvas</v>
      </c>
      <c r="P1360" t="str">
        <f>$D$15</f>
        <v>None</v>
      </c>
      <c r="Q1360">
        <f>$H$15</f>
        <v>1865.6000000000001</v>
      </c>
      <c r="R1360">
        <f t="shared" ref="R1360" si="2560">ROUND((1200*$N$2),0)</f>
        <v>1272</v>
      </c>
      <c r="S1360">
        <f t="shared" ref="S1360" si="2561">ROUND((800*$N$2),0)</f>
        <v>848</v>
      </c>
      <c r="T1360" t="s">
        <v>32</v>
      </c>
    </row>
    <row r="1361" spans="1:20" x14ac:dyDescent="0.25">
      <c r="A1361" t="s">
        <v>15</v>
      </c>
      <c r="B1361" t="s">
        <v>208</v>
      </c>
      <c r="C1361">
        <v>1</v>
      </c>
      <c r="D1361" t="s">
        <v>183</v>
      </c>
      <c r="E1361" s="1">
        <v>745209369</v>
      </c>
      <c r="H1361" t="s">
        <v>16</v>
      </c>
      <c r="I1361" t="s">
        <v>17</v>
      </c>
      <c r="J1361" t="s">
        <v>18</v>
      </c>
      <c r="K1361" t="s">
        <v>19</v>
      </c>
      <c r="L1361" t="s">
        <v>207</v>
      </c>
      <c r="M1361" t="str">
        <f>CONCATENATE(E1361,"-F-P-W")</f>
        <v>745209369-F-P-W</v>
      </c>
      <c r="N1361" t="str">
        <f>$H$2</f>
        <v>F - 762 x 1016</v>
      </c>
      <c r="O1361" t="str">
        <f>$C$3</f>
        <v>Photographic Paper</v>
      </c>
      <c r="P1361" t="str">
        <f>$D$4</f>
        <v>White</v>
      </c>
      <c r="Q1361">
        <f>$H$4</f>
        <v>2387</v>
      </c>
      <c r="R1361">
        <f t="shared" ref="R1361" si="2562">ROUND((1510*$N$2),0)</f>
        <v>1601</v>
      </c>
      <c r="S1361">
        <f t="shared" ref="S1361" si="2563">ROUND((1150*$N$2),0)</f>
        <v>1219</v>
      </c>
      <c r="T1361" t="s">
        <v>32</v>
      </c>
    </row>
    <row r="1362" spans="1:20" x14ac:dyDescent="0.25">
      <c r="A1362" t="s">
        <v>15</v>
      </c>
      <c r="B1362" t="s">
        <v>208</v>
      </c>
      <c r="C1362">
        <v>1</v>
      </c>
      <c r="D1362" t="s">
        <v>183</v>
      </c>
      <c r="E1362" s="1">
        <v>745209369</v>
      </c>
      <c r="H1362" t="s">
        <v>16</v>
      </c>
      <c r="I1362" t="s">
        <v>17</v>
      </c>
      <c r="J1362" t="s">
        <v>18</v>
      </c>
      <c r="K1362" t="s">
        <v>19</v>
      </c>
      <c r="L1362" t="s">
        <v>207</v>
      </c>
      <c r="M1362" t="str">
        <f>CONCATENATE(E1362,"-F-C-W")</f>
        <v>745209369-F-C-W</v>
      </c>
      <c r="N1362" t="str">
        <f>$H$2</f>
        <v>F - 762 x 1016</v>
      </c>
      <c r="O1362" t="str">
        <f>$C$15</f>
        <v>Canvas</v>
      </c>
      <c r="P1362" t="str">
        <f>$D$16</f>
        <v xml:space="preserve">White </v>
      </c>
      <c r="Q1362">
        <f>$H$16</f>
        <v>2565.2000000000003</v>
      </c>
      <c r="R1362">
        <f t="shared" ref="R1362" si="2564">ROUND((1760*$N$2),0)</f>
        <v>1866</v>
      </c>
      <c r="S1362">
        <f t="shared" ref="S1362" si="2565">ROUND((1100*$N$2),0)</f>
        <v>1166</v>
      </c>
      <c r="T1362" t="s">
        <v>32</v>
      </c>
    </row>
    <row r="1363" spans="1:20" x14ac:dyDescent="0.25">
      <c r="A1363" t="s">
        <v>15</v>
      </c>
      <c r="B1363" t="s">
        <v>208</v>
      </c>
      <c r="C1363">
        <v>1</v>
      </c>
      <c r="D1363" t="s">
        <v>183</v>
      </c>
      <c r="E1363" s="1">
        <v>745209369</v>
      </c>
      <c r="H1363" t="s">
        <v>16</v>
      </c>
      <c r="I1363" t="s">
        <v>17</v>
      </c>
      <c r="J1363" t="s">
        <v>18</v>
      </c>
      <c r="K1363" t="s">
        <v>19</v>
      </c>
      <c r="L1363" t="s">
        <v>207</v>
      </c>
      <c r="M1363" t="str">
        <f>CONCATENATE(E1363,"-G-P-N")</f>
        <v>745209369-G-P-N</v>
      </c>
      <c r="N1363" t="str">
        <f>$I$2</f>
        <v>G - 1016 x 1525</v>
      </c>
      <c r="O1363" t="str">
        <f>$C$3</f>
        <v>Photographic Paper</v>
      </c>
      <c r="P1363" t="str">
        <f>$D$3</f>
        <v>None</v>
      </c>
      <c r="Q1363">
        <f>$I$3</f>
        <v>1763</v>
      </c>
      <c r="R1363">
        <f t="shared" ref="R1363" si="2566">ROUND((1180*$N$2),0)</f>
        <v>1251</v>
      </c>
      <c r="S1363">
        <f t="shared" ref="S1363" si="2567">ROUND((735*$N$2),0)</f>
        <v>779</v>
      </c>
      <c r="T1363" t="s">
        <v>32</v>
      </c>
    </row>
    <row r="1364" spans="1:20" x14ac:dyDescent="0.25">
      <c r="A1364" t="s">
        <v>15</v>
      </c>
      <c r="B1364" t="s">
        <v>208</v>
      </c>
      <c r="C1364">
        <v>1</v>
      </c>
      <c r="D1364" t="s">
        <v>183</v>
      </c>
      <c r="E1364" s="1">
        <v>745209369</v>
      </c>
      <c r="H1364" t="s">
        <v>16</v>
      </c>
      <c r="I1364" t="s">
        <v>17</v>
      </c>
      <c r="J1364" t="s">
        <v>18</v>
      </c>
      <c r="K1364" t="s">
        <v>19</v>
      </c>
      <c r="L1364" t="s">
        <v>207</v>
      </c>
      <c r="M1364" t="str">
        <f>CONCATENATE(E1364,"-G-C-N")</f>
        <v>745209369-G-C-N</v>
      </c>
      <c r="N1364" t="str">
        <f>$I$2</f>
        <v>G - 1016 x 1525</v>
      </c>
      <c r="O1364" t="str">
        <f>$C$15</f>
        <v>Canvas</v>
      </c>
      <c r="P1364" t="str">
        <f>$D$15</f>
        <v>None</v>
      </c>
      <c r="Q1364">
        <f>$I$15</f>
        <v>1982.2</v>
      </c>
      <c r="R1364">
        <f t="shared" ref="R1364" si="2568">ROUND((1275*$N$2),0)</f>
        <v>1352</v>
      </c>
      <c r="S1364">
        <f t="shared" ref="S1364" si="2569">ROUND((850*$N$2),0)</f>
        <v>901</v>
      </c>
      <c r="T1364" t="s">
        <v>32</v>
      </c>
    </row>
    <row r="1365" spans="1:20" x14ac:dyDescent="0.25">
      <c r="A1365" t="s">
        <v>15</v>
      </c>
      <c r="B1365" t="s">
        <v>208</v>
      </c>
      <c r="C1365">
        <v>1</v>
      </c>
      <c r="D1365" t="s">
        <v>183</v>
      </c>
      <c r="E1365" s="1">
        <v>745209369</v>
      </c>
      <c r="H1365" t="s">
        <v>16</v>
      </c>
      <c r="I1365" t="s">
        <v>17</v>
      </c>
      <c r="J1365" t="s">
        <v>18</v>
      </c>
      <c r="K1365" t="s">
        <v>19</v>
      </c>
      <c r="L1365" t="s">
        <v>207</v>
      </c>
      <c r="M1365" t="str">
        <f>CONCATENATE(E1365,"-G-P-W")</f>
        <v>745209369-G-P-W</v>
      </c>
      <c r="N1365" t="str">
        <f>$I$2</f>
        <v>G - 1016 x 1525</v>
      </c>
      <c r="O1365" t="str">
        <f>$C$3</f>
        <v>Photographic Paper</v>
      </c>
      <c r="P1365" t="str">
        <f>$D$4</f>
        <v>White</v>
      </c>
      <c r="Q1365">
        <f>$I$4</f>
        <v>3200</v>
      </c>
      <c r="R1365">
        <f t="shared" ref="R1365:R1366" si="2570">ROUND((2000*$N$2),0)</f>
        <v>2120</v>
      </c>
      <c r="S1365">
        <f t="shared" ref="S1365" si="2571">ROUND((1535*$N$2),0)</f>
        <v>1627</v>
      </c>
      <c r="T1365" t="s">
        <v>32</v>
      </c>
    </row>
    <row r="1366" spans="1:20" x14ac:dyDescent="0.25">
      <c r="A1366" t="s">
        <v>15</v>
      </c>
      <c r="B1366" t="s">
        <v>208</v>
      </c>
      <c r="C1366">
        <v>1</v>
      </c>
      <c r="D1366" t="s">
        <v>183</v>
      </c>
      <c r="E1366" s="1">
        <v>745209369</v>
      </c>
      <c r="H1366" t="s">
        <v>16</v>
      </c>
      <c r="I1366" t="s">
        <v>17</v>
      </c>
      <c r="J1366" t="s">
        <v>18</v>
      </c>
      <c r="K1366" t="s">
        <v>19</v>
      </c>
      <c r="L1366" t="s">
        <v>207</v>
      </c>
      <c r="M1366" t="str">
        <f>CONCATENATE(E1366,"-G-C-W")</f>
        <v>745209369-G-C-W</v>
      </c>
      <c r="N1366" t="str">
        <f>$I$2</f>
        <v>G - 1016 x 1525</v>
      </c>
      <c r="O1366" t="str">
        <f>$C$15</f>
        <v>Canvas</v>
      </c>
      <c r="P1366" t="str">
        <f>$D$16</f>
        <v xml:space="preserve">White </v>
      </c>
      <c r="Q1366">
        <f>$I$16</f>
        <v>2915</v>
      </c>
      <c r="R1366">
        <f t="shared" si="2570"/>
        <v>2120</v>
      </c>
      <c r="S1366">
        <f t="shared" ref="S1366" si="2572">ROUND((1250*$N$2),0)</f>
        <v>1325</v>
      </c>
      <c r="T1366" t="s">
        <v>32</v>
      </c>
    </row>
    <row r="1367" spans="1:20" x14ac:dyDescent="0.25">
      <c r="A1367" t="s">
        <v>15</v>
      </c>
      <c r="B1367" t="s">
        <v>208</v>
      </c>
      <c r="C1367">
        <v>1</v>
      </c>
      <c r="D1367" t="s">
        <v>186</v>
      </c>
      <c r="E1367" s="1">
        <v>745210113</v>
      </c>
      <c r="H1367" t="s">
        <v>16</v>
      </c>
      <c r="I1367" t="s">
        <v>17</v>
      </c>
      <c r="J1367" t="s">
        <v>18</v>
      </c>
      <c r="K1367" t="s">
        <v>19</v>
      </c>
      <c r="L1367" t="s">
        <v>207</v>
      </c>
      <c r="M1367" t="str">
        <f>CONCATENATE(E1367,"-C-P-N")</f>
        <v>745210113-C-P-N</v>
      </c>
      <c r="N1367" t="str">
        <f>$E$2</f>
        <v>C - 406 x 508</v>
      </c>
      <c r="O1367" t="str">
        <f>$C$3</f>
        <v>Photographic Paper</v>
      </c>
      <c r="P1367" t="str">
        <f>$D$3</f>
        <v>None</v>
      </c>
      <c r="Q1367">
        <f>$E$3</f>
        <v>553</v>
      </c>
      <c r="R1367">
        <f t="shared" ref="R1367" si="2573">ROUND((360*$N$2),0)</f>
        <v>382</v>
      </c>
      <c r="S1367">
        <f t="shared" ref="S1367" si="2574">ROUND((230*$N$2),0)</f>
        <v>244</v>
      </c>
      <c r="T1367" t="s">
        <v>32</v>
      </c>
    </row>
    <row r="1368" spans="1:20" x14ac:dyDescent="0.25">
      <c r="A1368" t="s">
        <v>15</v>
      </c>
      <c r="B1368" t="s">
        <v>208</v>
      </c>
      <c r="C1368">
        <v>1</v>
      </c>
      <c r="D1368" t="s">
        <v>186</v>
      </c>
      <c r="E1368" s="1">
        <v>745210113</v>
      </c>
      <c r="H1368" t="s">
        <v>16</v>
      </c>
      <c r="I1368" t="s">
        <v>17</v>
      </c>
      <c r="J1368" t="s">
        <v>18</v>
      </c>
      <c r="K1368" t="s">
        <v>19</v>
      </c>
      <c r="L1368" t="s">
        <v>207</v>
      </c>
      <c r="M1368" t="str">
        <f>CONCATENATE(E1368,"-C-P-W")</f>
        <v>745210113-C-P-W</v>
      </c>
      <c r="N1368" t="str">
        <f>$E$2</f>
        <v>C - 406 x 508</v>
      </c>
      <c r="O1368" t="str">
        <f>$C$3</f>
        <v>Photographic Paper</v>
      </c>
      <c r="P1368" t="str">
        <f>$D$4</f>
        <v>White</v>
      </c>
      <c r="Q1368">
        <f>$E$4</f>
        <v>1052</v>
      </c>
      <c r="R1368">
        <f t="shared" ref="R1368" si="2575">ROUND((704*$N$2),0)</f>
        <v>746</v>
      </c>
      <c r="S1368">
        <f t="shared" ref="S1368" si="2576">ROUND((440*$N$2),0)</f>
        <v>466</v>
      </c>
      <c r="T1368" t="s">
        <v>32</v>
      </c>
    </row>
    <row r="1369" spans="1:20" x14ac:dyDescent="0.25">
      <c r="A1369" t="s">
        <v>15</v>
      </c>
      <c r="B1369" t="s">
        <v>208</v>
      </c>
      <c r="C1369">
        <v>1</v>
      </c>
      <c r="D1369" t="s">
        <v>186</v>
      </c>
      <c r="E1369" s="1">
        <v>745210113</v>
      </c>
      <c r="H1369" t="s">
        <v>16</v>
      </c>
      <c r="I1369" t="s">
        <v>17</v>
      </c>
      <c r="J1369" t="s">
        <v>18</v>
      </c>
      <c r="K1369" t="s">
        <v>19</v>
      </c>
      <c r="L1369" t="s">
        <v>207</v>
      </c>
      <c r="M1369" t="str">
        <f>CONCATENATE(E1369,"-D-P-N")</f>
        <v>745210113-D-P-N</v>
      </c>
      <c r="N1369" t="str">
        <f>$F$2</f>
        <v>D - 508 x 610</v>
      </c>
      <c r="O1369" t="str">
        <f>$C$3</f>
        <v>Photographic Paper</v>
      </c>
      <c r="P1369" t="str">
        <f>$D$3</f>
        <v>None</v>
      </c>
      <c r="Q1369">
        <f>$F$3</f>
        <v>646</v>
      </c>
      <c r="R1369">
        <f t="shared" ref="R1369" si="2577">ROUND((432*$N$2),0)</f>
        <v>458</v>
      </c>
      <c r="S1369">
        <f t="shared" ref="S1369" si="2578">ROUND((270*$N$2),0)</f>
        <v>286</v>
      </c>
      <c r="T1369" t="s">
        <v>32</v>
      </c>
    </row>
    <row r="1370" spans="1:20" x14ac:dyDescent="0.25">
      <c r="A1370" t="s">
        <v>15</v>
      </c>
      <c r="B1370" t="s">
        <v>208</v>
      </c>
      <c r="C1370">
        <v>1</v>
      </c>
      <c r="D1370" t="s">
        <v>186</v>
      </c>
      <c r="E1370" s="1">
        <v>745210113</v>
      </c>
      <c r="H1370" t="s">
        <v>16</v>
      </c>
      <c r="I1370" t="s">
        <v>17</v>
      </c>
      <c r="J1370" t="s">
        <v>18</v>
      </c>
      <c r="K1370" t="s">
        <v>19</v>
      </c>
      <c r="L1370" t="s">
        <v>207</v>
      </c>
      <c r="M1370" t="str">
        <f>CONCATENATE(E1370,"-D-P-W")</f>
        <v>745210113-D-P-W</v>
      </c>
      <c r="N1370" t="str">
        <f>$F$2</f>
        <v>D - 508 x 610</v>
      </c>
      <c r="O1370" t="str">
        <f>$C$3</f>
        <v>Photographic Paper</v>
      </c>
      <c r="P1370" t="str">
        <f>$D$4</f>
        <v>White</v>
      </c>
      <c r="Q1370">
        <f>$F$4</f>
        <v>1313</v>
      </c>
      <c r="R1370">
        <f t="shared" ref="R1370" si="2579">ROUND((880*$N$2),0)</f>
        <v>933</v>
      </c>
      <c r="S1370">
        <f t="shared" ref="S1370" si="2580">ROUND((560*$N$2),0)</f>
        <v>594</v>
      </c>
      <c r="T1370" t="s">
        <v>32</v>
      </c>
    </row>
    <row r="1371" spans="1:20" x14ac:dyDescent="0.25">
      <c r="A1371" t="s">
        <v>15</v>
      </c>
      <c r="B1371" t="s">
        <v>208</v>
      </c>
      <c r="C1371">
        <v>1</v>
      </c>
      <c r="D1371" t="s">
        <v>186</v>
      </c>
      <c r="E1371" s="1">
        <v>745210113</v>
      </c>
      <c r="H1371" t="s">
        <v>16</v>
      </c>
      <c r="I1371" t="s">
        <v>17</v>
      </c>
      <c r="J1371" t="s">
        <v>18</v>
      </c>
      <c r="K1371" t="s">
        <v>19</v>
      </c>
      <c r="L1371" t="s">
        <v>207</v>
      </c>
      <c r="M1371" t="str">
        <f>CONCATENATE(E1371,"-E-P-N")</f>
        <v>745210113-E-P-N</v>
      </c>
      <c r="N1371" t="str">
        <f>$G$2</f>
        <v>E - 508 x 762</v>
      </c>
      <c r="O1371" t="str">
        <f>$C$3</f>
        <v>Photographic Paper</v>
      </c>
      <c r="P1371" t="str">
        <f>$D$3</f>
        <v>None</v>
      </c>
      <c r="Q1371">
        <f>$G$3</f>
        <v>825</v>
      </c>
      <c r="R1371">
        <f t="shared" ref="R1371" si="2581">ROUND((552*$N$2),0)</f>
        <v>585</v>
      </c>
      <c r="S1371">
        <f t="shared" ref="S1371" si="2582">ROUND((345*$N$2),0)</f>
        <v>366</v>
      </c>
      <c r="T1371" t="s">
        <v>32</v>
      </c>
    </row>
    <row r="1372" spans="1:20" x14ac:dyDescent="0.25">
      <c r="A1372" t="s">
        <v>15</v>
      </c>
      <c r="B1372" t="s">
        <v>208</v>
      </c>
      <c r="C1372">
        <v>1</v>
      </c>
      <c r="D1372" t="s">
        <v>186</v>
      </c>
      <c r="E1372" s="1">
        <v>745210113</v>
      </c>
      <c r="H1372" t="s">
        <v>16</v>
      </c>
      <c r="I1372" t="s">
        <v>17</v>
      </c>
      <c r="J1372" t="s">
        <v>18</v>
      </c>
      <c r="K1372" t="s">
        <v>19</v>
      </c>
      <c r="L1372" t="s">
        <v>207</v>
      </c>
      <c r="M1372" t="str">
        <f>CONCATENATE(E1372,"-E-C-N")</f>
        <v>745210113-E-C-N</v>
      </c>
      <c r="N1372" t="str">
        <f>$G$2</f>
        <v>E - 508 x 762</v>
      </c>
      <c r="O1372" t="str">
        <f>$C$15</f>
        <v>Canvas</v>
      </c>
      <c r="P1372" t="str">
        <f>$D$15</f>
        <v>None</v>
      </c>
      <c r="Q1372">
        <f>$G$15</f>
        <v>1324</v>
      </c>
      <c r="R1372">
        <f t="shared" ref="R1372" si="2583">ROUND((832*$N$2),0)</f>
        <v>882</v>
      </c>
      <c r="S1372">
        <f t="shared" ref="S1372" si="2584">ROUND((550*$N$2),0)</f>
        <v>583</v>
      </c>
      <c r="T1372" t="s">
        <v>32</v>
      </c>
    </row>
    <row r="1373" spans="1:20" x14ac:dyDescent="0.25">
      <c r="A1373" t="s">
        <v>15</v>
      </c>
      <c r="B1373" t="s">
        <v>208</v>
      </c>
      <c r="C1373">
        <v>1</v>
      </c>
      <c r="D1373" t="s">
        <v>186</v>
      </c>
      <c r="E1373" s="1">
        <v>745210113</v>
      </c>
      <c r="H1373" t="s">
        <v>16</v>
      </c>
      <c r="I1373" t="s">
        <v>17</v>
      </c>
      <c r="J1373" t="s">
        <v>18</v>
      </c>
      <c r="K1373" t="s">
        <v>19</v>
      </c>
      <c r="L1373" t="s">
        <v>207</v>
      </c>
      <c r="M1373" t="str">
        <f>CONCATENATE(E1373,"-E-P-W")</f>
        <v>745210113-E-P-W</v>
      </c>
      <c r="N1373" t="str">
        <f>$G$2</f>
        <v>E - 508 x 762</v>
      </c>
      <c r="O1373" t="str">
        <f>$C$3</f>
        <v>Photographic Paper</v>
      </c>
      <c r="P1373" t="str">
        <f>$D$4</f>
        <v>White</v>
      </c>
      <c r="Q1373">
        <f>$G$4</f>
        <v>1660</v>
      </c>
      <c r="R1373">
        <f t="shared" ref="R1373" si="2585">ROUND((1112*$N$2),0)</f>
        <v>1179</v>
      </c>
      <c r="S1373">
        <f t="shared" ref="S1373" si="2586">ROUND((760*$N$2),0)</f>
        <v>806</v>
      </c>
      <c r="T1373" t="s">
        <v>32</v>
      </c>
    </row>
    <row r="1374" spans="1:20" x14ac:dyDescent="0.25">
      <c r="A1374" t="s">
        <v>15</v>
      </c>
      <c r="B1374" t="s">
        <v>208</v>
      </c>
      <c r="C1374">
        <v>1</v>
      </c>
      <c r="D1374" t="s">
        <v>186</v>
      </c>
      <c r="E1374" s="1">
        <v>745210113</v>
      </c>
      <c r="H1374" t="s">
        <v>16</v>
      </c>
      <c r="I1374" t="s">
        <v>17</v>
      </c>
      <c r="J1374" t="s">
        <v>18</v>
      </c>
      <c r="K1374" t="s">
        <v>19</v>
      </c>
      <c r="L1374" t="s">
        <v>207</v>
      </c>
      <c r="M1374" t="str">
        <f>CONCATENATE(E1374,"-E-C-W")</f>
        <v>745210113-E-C-W</v>
      </c>
      <c r="N1374" t="str">
        <f>$G$2</f>
        <v>E - 508 x 762</v>
      </c>
      <c r="O1374" t="str">
        <f>$C$15</f>
        <v>Canvas</v>
      </c>
      <c r="P1374" t="str">
        <f>$D$16</f>
        <v xml:space="preserve">White </v>
      </c>
      <c r="Q1374">
        <f>$G$16</f>
        <v>1964</v>
      </c>
      <c r="R1374" s="2">
        <f t="shared" ref="R1374" si="2587">ROUND((1320*$N$2),0)</f>
        <v>1399</v>
      </c>
      <c r="S1374">
        <f t="shared" ref="S1374" si="2588">ROUND((825*$N$2),0)</f>
        <v>875</v>
      </c>
      <c r="T1374" t="s">
        <v>32</v>
      </c>
    </row>
    <row r="1375" spans="1:20" x14ac:dyDescent="0.25">
      <c r="A1375" t="s">
        <v>15</v>
      </c>
      <c r="B1375" t="s">
        <v>208</v>
      </c>
      <c r="C1375">
        <v>1</v>
      </c>
      <c r="D1375" t="s">
        <v>186</v>
      </c>
      <c r="E1375" s="1">
        <v>745210113</v>
      </c>
      <c r="H1375" t="s">
        <v>16</v>
      </c>
      <c r="I1375" t="s">
        <v>17</v>
      </c>
      <c r="J1375" t="s">
        <v>18</v>
      </c>
      <c r="K1375" t="s">
        <v>19</v>
      </c>
      <c r="L1375" t="s">
        <v>207</v>
      </c>
      <c r="M1375" t="str">
        <f>CONCATENATE(E1375,"-F-P-N")</f>
        <v>745210113-F-P-N</v>
      </c>
      <c r="N1375" t="str">
        <f>$H$2</f>
        <v>F - 762 x 1016</v>
      </c>
      <c r="O1375" t="str">
        <f>$C$3</f>
        <v>Photographic Paper</v>
      </c>
      <c r="P1375" t="str">
        <f>$D$3</f>
        <v>None</v>
      </c>
      <c r="Q1375">
        <f>$H$3</f>
        <v>1410</v>
      </c>
      <c r="R1375">
        <f t="shared" ref="R1375" si="2589">ROUND((944*$N$2),0)</f>
        <v>1001</v>
      </c>
      <c r="S1375">
        <f t="shared" ref="S1375" si="2590">ROUND((590*$N$2),0)</f>
        <v>625</v>
      </c>
      <c r="T1375" t="s">
        <v>32</v>
      </c>
    </row>
    <row r="1376" spans="1:20" x14ac:dyDescent="0.25">
      <c r="A1376" t="s">
        <v>15</v>
      </c>
      <c r="B1376" t="s">
        <v>208</v>
      </c>
      <c r="C1376">
        <v>1</v>
      </c>
      <c r="D1376" t="s">
        <v>186</v>
      </c>
      <c r="E1376" s="1">
        <v>745210113</v>
      </c>
      <c r="H1376" t="s">
        <v>16</v>
      </c>
      <c r="I1376" t="s">
        <v>17</v>
      </c>
      <c r="J1376" t="s">
        <v>18</v>
      </c>
      <c r="K1376" t="s">
        <v>19</v>
      </c>
      <c r="L1376" t="s">
        <v>207</v>
      </c>
      <c r="M1376" t="str">
        <f>CONCATENATE(E1376,"-F-C-N")</f>
        <v>745210113-F-C-N</v>
      </c>
      <c r="N1376" t="str">
        <f>$H$2</f>
        <v>F - 762 x 1016</v>
      </c>
      <c r="O1376" t="str">
        <f>$C$15</f>
        <v>Canvas</v>
      </c>
      <c r="P1376" t="str">
        <f>$D$15</f>
        <v>None</v>
      </c>
      <c r="Q1376">
        <f>$H$15</f>
        <v>1865.6000000000001</v>
      </c>
      <c r="R1376">
        <f t="shared" ref="R1376" si="2591">ROUND((1200*$N$2),0)</f>
        <v>1272</v>
      </c>
      <c r="S1376">
        <f t="shared" ref="S1376" si="2592">ROUND((800*$N$2),0)</f>
        <v>848</v>
      </c>
      <c r="T1376" t="s">
        <v>32</v>
      </c>
    </row>
    <row r="1377" spans="1:20" x14ac:dyDescent="0.25">
      <c r="A1377" t="s">
        <v>15</v>
      </c>
      <c r="B1377" t="s">
        <v>208</v>
      </c>
      <c r="C1377">
        <v>1</v>
      </c>
      <c r="D1377" t="s">
        <v>186</v>
      </c>
      <c r="E1377" s="1">
        <v>745210113</v>
      </c>
      <c r="H1377" t="s">
        <v>16</v>
      </c>
      <c r="I1377" t="s">
        <v>17</v>
      </c>
      <c r="J1377" t="s">
        <v>18</v>
      </c>
      <c r="K1377" t="s">
        <v>19</v>
      </c>
      <c r="L1377" t="s">
        <v>207</v>
      </c>
      <c r="M1377" t="str">
        <f>CONCATENATE(E1377,"-F-P-W")</f>
        <v>745210113-F-P-W</v>
      </c>
      <c r="N1377" t="str">
        <f>$H$2</f>
        <v>F - 762 x 1016</v>
      </c>
      <c r="O1377" t="str">
        <f>$C$3</f>
        <v>Photographic Paper</v>
      </c>
      <c r="P1377" t="str">
        <f>$D$4</f>
        <v>White</v>
      </c>
      <c r="Q1377">
        <f>$H$4</f>
        <v>2387</v>
      </c>
      <c r="R1377">
        <f t="shared" ref="R1377" si="2593">ROUND((1510*$N$2),0)</f>
        <v>1601</v>
      </c>
      <c r="S1377">
        <f t="shared" ref="S1377" si="2594">ROUND((1150*$N$2),0)</f>
        <v>1219</v>
      </c>
      <c r="T1377" t="s">
        <v>32</v>
      </c>
    </row>
    <row r="1378" spans="1:20" x14ac:dyDescent="0.25">
      <c r="A1378" t="s">
        <v>15</v>
      </c>
      <c r="B1378" t="s">
        <v>208</v>
      </c>
      <c r="C1378">
        <v>1</v>
      </c>
      <c r="D1378" t="s">
        <v>186</v>
      </c>
      <c r="E1378" s="1">
        <v>745210113</v>
      </c>
      <c r="H1378" t="s">
        <v>16</v>
      </c>
      <c r="I1378" t="s">
        <v>17</v>
      </c>
      <c r="J1378" t="s">
        <v>18</v>
      </c>
      <c r="K1378" t="s">
        <v>19</v>
      </c>
      <c r="L1378" t="s">
        <v>207</v>
      </c>
      <c r="M1378" t="str">
        <f>CONCATENATE(E1378,"-F-C-W")</f>
        <v>745210113-F-C-W</v>
      </c>
      <c r="N1378" t="str">
        <f>$H$2</f>
        <v>F - 762 x 1016</v>
      </c>
      <c r="O1378" t="str">
        <f>$C$15</f>
        <v>Canvas</v>
      </c>
      <c r="P1378" t="str">
        <f>$D$16</f>
        <v xml:space="preserve">White </v>
      </c>
      <c r="Q1378">
        <f>$H$16</f>
        <v>2565.2000000000003</v>
      </c>
      <c r="R1378">
        <f t="shared" ref="R1378" si="2595">ROUND((1760*$N$2),0)</f>
        <v>1866</v>
      </c>
      <c r="S1378">
        <f t="shared" ref="S1378" si="2596">ROUND((1100*$N$2),0)</f>
        <v>1166</v>
      </c>
      <c r="T1378" t="s">
        <v>32</v>
      </c>
    </row>
    <row r="1379" spans="1:20" x14ac:dyDescent="0.25">
      <c r="A1379" t="s">
        <v>15</v>
      </c>
      <c r="B1379" t="s">
        <v>208</v>
      </c>
      <c r="C1379">
        <v>1</v>
      </c>
      <c r="D1379" t="s">
        <v>186</v>
      </c>
      <c r="E1379" s="1">
        <v>745210113</v>
      </c>
      <c r="H1379" t="s">
        <v>16</v>
      </c>
      <c r="I1379" t="s">
        <v>17</v>
      </c>
      <c r="J1379" t="s">
        <v>18</v>
      </c>
      <c r="K1379" t="s">
        <v>19</v>
      </c>
      <c r="L1379" t="s">
        <v>207</v>
      </c>
      <c r="M1379" t="str">
        <f>CONCATENATE(E1379,"-G-P-N")</f>
        <v>745210113-G-P-N</v>
      </c>
      <c r="N1379" t="str">
        <f>$I$2</f>
        <v>G - 1016 x 1525</v>
      </c>
      <c r="O1379" t="str">
        <f>$C$3</f>
        <v>Photographic Paper</v>
      </c>
      <c r="P1379" t="str">
        <f>$D$3</f>
        <v>None</v>
      </c>
      <c r="Q1379">
        <f>$I$3</f>
        <v>1763</v>
      </c>
      <c r="R1379">
        <f t="shared" ref="R1379" si="2597">ROUND((1180*$N$2),0)</f>
        <v>1251</v>
      </c>
      <c r="S1379">
        <f t="shared" ref="S1379" si="2598">ROUND((735*$N$2),0)</f>
        <v>779</v>
      </c>
      <c r="T1379" t="s">
        <v>32</v>
      </c>
    </row>
    <row r="1380" spans="1:20" x14ac:dyDescent="0.25">
      <c r="A1380" t="s">
        <v>15</v>
      </c>
      <c r="B1380" t="s">
        <v>208</v>
      </c>
      <c r="C1380">
        <v>1</v>
      </c>
      <c r="D1380" t="s">
        <v>186</v>
      </c>
      <c r="E1380" s="1">
        <v>745210113</v>
      </c>
      <c r="H1380" t="s">
        <v>16</v>
      </c>
      <c r="I1380" t="s">
        <v>17</v>
      </c>
      <c r="J1380" t="s">
        <v>18</v>
      </c>
      <c r="K1380" t="s">
        <v>19</v>
      </c>
      <c r="L1380" t="s">
        <v>207</v>
      </c>
      <c r="M1380" t="str">
        <f>CONCATENATE(E1380,"-G-C-N")</f>
        <v>745210113-G-C-N</v>
      </c>
      <c r="N1380" t="str">
        <f>$I$2</f>
        <v>G - 1016 x 1525</v>
      </c>
      <c r="O1380" t="str">
        <f>$C$15</f>
        <v>Canvas</v>
      </c>
      <c r="P1380" t="str">
        <f>$D$15</f>
        <v>None</v>
      </c>
      <c r="Q1380">
        <f>$I$15</f>
        <v>1982.2</v>
      </c>
      <c r="R1380">
        <f t="shared" ref="R1380" si="2599">ROUND((1275*$N$2),0)</f>
        <v>1352</v>
      </c>
      <c r="S1380">
        <f t="shared" ref="S1380" si="2600">ROUND((850*$N$2),0)</f>
        <v>901</v>
      </c>
      <c r="T1380" t="s">
        <v>32</v>
      </c>
    </row>
    <row r="1381" spans="1:20" x14ac:dyDescent="0.25">
      <c r="A1381" t="s">
        <v>15</v>
      </c>
      <c r="B1381" t="s">
        <v>208</v>
      </c>
      <c r="C1381">
        <v>1</v>
      </c>
      <c r="D1381" t="s">
        <v>186</v>
      </c>
      <c r="E1381" s="1">
        <v>745210113</v>
      </c>
      <c r="H1381" t="s">
        <v>16</v>
      </c>
      <c r="I1381" t="s">
        <v>17</v>
      </c>
      <c r="J1381" t="s">
        <v>18</v>
      </c>
      <c r="K1381" t="s">
        <v>19</v>
      </c>
      <c r="L1381" t="s">
        <v>207</v>
      </c>
      <c r="M1381" t="str">
        <f>CONCATENATE(E1381,"-G-P-W")</f>
        <v>745210113-G-P-W</v>
      </c>
      <c r="N1381" t="str">
        <f>$I$2</f>
        <v>G - 1016 x 1525</v>
      </c>
      <c r="O1381" t="str">
        <f>$C$3</f>
        <v>Photographic Paper</v>
      </c>
      <c r="P1381" t="str">
        <f>$D$4</f>
        <v>White</v>
      </c>
      <c r="Q1381">
        <f>$I$4</f>
        <v>3200</v>
      </c>
      <c r="R1381">
        <f t="shared" ref="R1381:R1382" si="2601">ROUND((2000*$N$2),0)</f>
        <v>2120</v>
      </c>
      <c r="S1381">
        <f t="shared" ref="S1381" si="2602">ROUND((1535*$N$2),0)</f>
        <v>1627</v>
      </c>
      <c r="T1381" t="s">
        <v>32</v>
      </c>
    </row>
    <row r="1382" spans="1:20" x14ac:dyDescent="0.25">
      <c r="A1382" t="s">
        <v>15</v>
      </c>
      <c r="B1382" t="s">
        <v>208</v>
      </c>
      <c r="C1382">
        <v>1</v>
      </c>
      <c r="D1382" t="s">
        <v>186</v>
      </c>
      <c r="E1382" s="1">
        <v>745210113</v>
      </c>
      <c r="H1382" t="s">
        <v>16</v>
      </c>
      <c r="I1382" t="s">
        <v>17</v>
      </c>
      <c r="J1382" t="s">
        <v>18</v>
      </c>
      <c r="K1382" t="s">
        <v>19</v>
      </c>
      <c r="L1382" t="s">
        <v>207</v>
      </c>
      <c r="M1382" t="str">
        <f>CONCATENATE(E1382,"-G-C-W")</f>
        <v>745210113-G-C-W</v>
      </c>
      <c r="N1382" t="str">
        <f>$I$2</f>
        <v>G - 1016 x 1525</v>
      </c>
      <c r="O1382" t="str">
        <f>$C$15</f>
        <v>Canvas</v>
      </c>
      <c r="P1382" t="str">
        <f>$D$16</f>
        <v xml:space="preserve">White </v>
      </c>
      <c r="Q1382">
        <f>$I$16</f>
        <v>2915</v>
      </c>
      <c r="R1382">
        <f t="shared" si="2601"/>
        <v>2120</v>
      </c>
      <c r="S1382">
        <f t="shared" ref="S1382" si="2603">ROUND((1250*$N$2),0)</f>
        <v>1325</v>
      </c>
      <c r="T1382" t="s">
        <v>32</v>
      </c>
    </row>
    <row r="1383" spans="1:20" x14ac:dyDescent="0.25">
      <c r="A1383" t="s">
        <v>15</v>
      </c>
      <c r="B1383" t="s">
        <v>208</v>
      </c>
      <c r="C1383">
        <v>1</v>
      </c>
      <c r="D1383" t="s">
        <v>187</v>
      </c>
      <c r="E1383" s="1">
        <v>745216003</v>
      </c>
      <c r="H1383" t="s">
        <v>16</v>
      </c>
      <c r="I1383" t="s">
        <v>17</v>
      </c>
      <c r="J1383" t="s">
        <v>18</v>
      </c>
      <c r="K1383" t="s">
        <v>19</v>
      </c>
      <c r="L1383" t="s">
        <v>207</v>
      </c>
      <c r="M1383" t="str">
        <f>CONCATENATE(E1383,"-C-P-N")</f>
        <v>745216003-C-P-N</v>
      </c>
      <c r="N1383" t="str">
        <f>$E$2</f>
        <v>C - 406 x 508</v>
      </c>
      <c r="O1383" t="str">
        <f>$C$3</f>
        <v>Photographic Paper</v>
      </c>
      <c r="P1383" t="str">
        <f>$D$3</f>
        <v>None</v>
      </c>
      <c r="Q1383">
        <f>$E$3</f>
        <v>553</v>
      </c>
      <c r="R1383">
        <f t="shared" ref="R1383" si="2604">ROUND((360*$N$2),0)</f>
        <v>382</v>
      </c>
      <c r="S1383">
        <f t="shared" ref="S1383" si="2605">ROUND((230*$N$2),0)</f>
        <v>244</v>
      </c>
      <c r="T1383" t="s">
        <v>32</v>
      </c>
    </row>
    <row r="1384" spans="1:20" x14ac:dyDescent="0.25">
      <c r="A1384" t="s">
        <v>15</v>
      </c>
      <c r="B1384" t="s">
        <v>208</v>
      </c>
      <c r="C1384">
        <v>1</v>
      </c>
      <c r="D1384" t="s">
        <v>187</v>
      </c>
      <c r="E1384" s="1">
        <v>745216003</v>
      </c>
      <c r="H1384" t="s">
        <v>16</v>
      </c>
      <c r="I1384" t="s">
        <v>17</v>
      </c>
      <c r="J1384" t="s">
        <v>18</v>
      </c>
      <c r="K1384" t="s">
        <v>19</v>
      </c>
      <c r="L1384" t="s">
        <v>207</v>
      </c>
      <c r="M1384" t="str">
        <f>CONCATENATE(E1384,"-C-P-W")</f>
        <v>745216003-C-P-W</v>
      </c>
      <c r="N1384" t="str">
        <f>$E$2</f>
        <v>C - 406 x 508</v>
      </c>
      <c r="O1384" t="str">
        <f>$C$3</f>
        <v>Photographic Paper</v>
      </c>
      <c r="P1384" t="str">
        <f>$D$4</f>
        <v>White</v>
      </c>
      <c r="Q1384">
        <f>$E$4</f>
        <v>1052</v>
      </c>
      <c r="R1384">
        <f t="shared" ref="R1384" si="2606">ROUND((704*$N$2),0)</f>
        <v>746</v>
      </c>
      <c r="S1384">
        <f t="shared" ref="S1384" si="2607">ROUND((440*$N$2),0)</f>
        <v>466</v>
      </c>
      <c r="T1384" t="s">
        <v>32</v>
      </c>
    </row>
    <row r="1385" spans="1:20" x14ac:dyDescent="0.25">
      <c r="A1385" t="s">
        <v>15</v>
      </c>
      <c r="B1385" t="s">
        <v>208</v>
      </c>
      <c r="C1385">
        <v>1</v>
      </c>
      <c r="D1385" t="s">
        <v>187</v>
      </c>
      <c r="E1385" s="1">
        <v>745216003</v>
      </c>
      <c r="H1385" t="s">
        <v>16</v>
      </c>
      <c r="I1385" t="s">
        <v>17</v>
      </c>
      <c r="J1385" t="s">
        <v>18</v>
      </c>
      <c r="K1385" t="s">
        <v>19</v>
      </c>
      <c r="L1385" t="s">
        <v>207</v>
      </c>
      <c r="M1385" t="str">
        <f>CONCATENATE(E1385,"-D-P-N")</f>
        <v>745216003-D-P-N</v>
      </c>
      <c r="N1385" t="str">
        <f>$F$2</f>
        <v>D - 508 x 610</v>
      </c>
      <c r="O1385" t="str">
        <f>$C$3</f>
        <v>Photographic Paper</v>
      </c>
      <c r="P1385" t="str">
        <f>$D$3</f>
        <v>None</v>
      </c>
      <c r="Q1385">
        <f>$F$3</f>
        <v>646</v>
      </c>
      <c r="R1385">
        <f t="shared" ref="R1385" si="2608">ROUND((432*$N$2),0)</f>
        <v>458</v>
      </c>
      <c r="S1385">
        <f t="shared" ref="S1385" si="2609">ROUND((270*$N$2),0)</f>
        <v>286</v>
      </c>
      <c r="T1385" t="s">
        <v>32</v>
      </c>
    </row>
    <row r="1386" spans="1:20" x14ac:dyDescent="0.25">
      <c r="A1386" t="s">
        <v>15</v>
      </c>
      <c r="B1386" t="s">
        <v>208</v>
      </c>
      <c r="C1386">
        <v>1</v>
      </c>
      <c r="D1386" t="s">
        <v>187</v>
      </c>
      <c r="E1386" s="1">
        <v>745216003</v>
      </c>
      <c r="H1386" t="s">
        <v>16</v>
      </c>
      <c r="I1386" t="s">
        <v>17</v>
      </c>
      <c r="J1386" t="s">
        <v>18</v>
      </c>
      <c r="K1386" t="s">
        <v>19</v>
      </c>
      <c r="L1386" t="s">
        <v>207</v>
      </c>
      <c r="M1386" t="str">
        <f>CONCATENATE(E1386,"-D-P-W")</f>
        <v>745216003-D-P-W</v>
      </c>
      <c r="N1386" t="str">
        <f>$F$2</f>
        <v>D - 508 x 610</v>
      </c>
      <c r="O1386" t="str">
        <f>$C$3</f>
        <v>Photographic Paper</v>
      </c>
      <c r="P1386" t="str">
        <f>$D$4</f>
        <v>White</v>
      </c>
      <c r="Q1386">
        <f>$F$4</f>
        <v>1313</v>
      </c>
      <c r="R1386">
        <f t="shared" ref="R1386" si="2610">ROUND((880*$N$2),0)</f>
        <v>933</v>
      </c>
      <c r="S1386">
        <f t="shared" ref="S1386" si="2611">ROUND((560*$N$2),0)</f>
        <v>594</v>
      </c>
      <c r="T1386" t="s">
        <v>32</v>
      </c>
    </row>
    <row r="1387" spans="1:20" x14ac:dyDescent="0.25">
      <c r="A1387" t="s">
        <v>15</v>
      </c>
      <c r="B1387" t="s">
        <v>208</v>
      </c>
      <c r="C1387">
        <v>1</v>
      </c>
      <c r="D1387" t="s">
        <v>187</v>
      </c>
      <c r="E1387" s="1">
        <v>745216003</v>
      </c>
      <c r="H1387" t="s">
        <v>16</v>
      </c>
      <c r="I1387" t="s">
        <v>17</v>
      </c>
      <c r="J1387" t="s">
        <v>18</v>
      </c>
      <c r="K1387" t="s">
        <v>19</v>
      </c>
      <c r="L1387" t="s">
        <v>207</v>
      </c>
      <c r="M1387" t="str">
        <f>CONCATENATE(E1387,"-E-P-N")</f>
        <v>745216003-E-P-N</v>
      </c>
      <c r="N1387" t="str">
        <f>$G$2</f>
        <v>E - 508 x 762</v>
      </c>
      <c r="O1387" t="str">
        <f>$C$3</f>
        <v>Photographic Paper</v>
      </c>
      <c r="P1387" t="str">
        <f>$D$3</f>
        <v>None</v>
      </c>
      <c r="Q1387">
        <f>$G$3</f>
        <v>825</v>
      </c>
      <c r="R1387">
        <f t="shared" ref="R1387" si="2612">ROUND((552*$N$2),0)</f>
        <v>585</v>
      </c>
      <c r="S1387">
        <f t="shared" ref="S1387" si="2613">ROUND((345*$N$2),0)</f>
        <v>366</v>
      </c>
      <c r="T1387" t="s">
        <v>32</v>
      </c>
    </row>
    <row r="1388" spans="1:20" x14ac:dyDescent="0.25">
      <c r="A1388" t="s">
        <v>15</v>
      </c>
      <c r="B1388" t="s">
        <v>208</v>
      </c>
      <c r="C1388">
        <v>1</v>
      </c>
      <c r="D1388" t="s">
        <v>187</v>
      </c>
      <c r="E1388" s="1">
        <v>745216003</v>
      </c>
      <c r="H1388" t="s">
        <v>16</v>
      </c>
      <c r="I1388" t="s">
        <v>17</v>
      </c>
      <c r="J1388" t="s">
        <v>18</v>
      </c>
      <c r="K1388" t="s">
        <v>19</v>
      </c>
      <c r="L1388" t="s">
        <v>207</v>
      </c>
      <c r="M1388" t="str">
        <f>CONCATENATE(E1388,"-E-C-N")</f>
        <v>745216003-E-C-N</v>
      </c>
      <c r="N1388" t="str">
        <f>$G$2</f>
        <v>E - 508 x 762</v>
      </c>
      <c r="O1388" t="str">
        <f>$C$15</f>
        <v>Canvas</v>
      </c>
      <c r="P1388" t="str">
        <f>$D$15</f>
        <v>None</v>
      </c>
      <c r="Q1388">
        <f>$G$15</f>
        <v>1324</v>
      </c>
      <c r="R1388">
        <f t="shared" ref="R1388" si="2614">ROUND((832*$N$2),0)</f>
        <v>882</v>
      </c>
      <c r="S1388">
        <f t="shared" ref="S1388" si="2615">ROUND((550*$N$2),0)</f>
        <v>583</v>
      </c>
      <c r="T1388" t="s">
        <v>32</v>
      </c>
    </row>
    <row r="1389" spans="1:20" x14ac:dyDescent="0.25">
      <c r="A1389" t="s">
        <v>15</v>
      </c>
      <c r="B1389" t="s">
        <v>208</v>
      </c>
      <c r="C1389">
        <v>1</v>
      </c>
      <c r="D1389" t="s">
        <v>187</v>
      </c>
      <c r="E1389" s="1">
        <v>745216003</v>
      </c>
      <c r="H1389" t="s">
        <v>16</v>
      </c>
      <c r="I1389" t="s">
        <v>17</v>
      </c>
      <c r="J1389" t="s">
        <v>18</v>
      </c>
      <c r="K1389" t="s">
        <v>19</v>
      </c>
      <c r="L1389" t="s">
        <v>207</v>
      </c>
      <c r="M1389" t="str">
        <f>CONCATENATE(E1389,"-E-P-W")</f>
        <v>745216003-E-P-W</v>
      </c>
      <c r="N1389" t="str">
        <f>$G$2</f>
        <v>E - 508 x 762</v>
      </c>
      <c r="O1389" t="str">
        <f>$C$3</f>
        <v>Photographic Paper</v>
      </c>
      <c r="P1389" t="str">
        <f>$D$4</f>
        <v>White</v>
      </c>
      <c r="Q1389">
        <f>$G$4</f>
        <v>1660</v>
      </c>
      <c r="R1389">
        <f t="shared" ref="R1389" si="2616">ROUND((1112*$N$2),0)</f>
        <v>1179</v>
      </c>
      <c r="S1389">
        <f t="shared" ref="S1389" si="2617">ROUND((760*$N$2),0)</f>
        <v>806</v>
      </c>
      <c r="T1389" t="s">
        <v>32</v>
      </c>
    </row>
    <row r="1390" spans="1:20" x14ac:dyDescent="0.25">
      <c r="A1390" t="s">
        <v>15</v>
      </c>
      <c r="B1390" t="s">
        <v>208</v>
      </c>
      <c r="C1390">
        <v>1</v>
      </c>
      <c r="D1390" t="s">
        <v>187</v>
      </c>
      <c r="E1390" s="1">
        <v>745216003</v>
      </c>
      <c r="H1390" t="s">
        <v>16</v>
      </c>
      <c r="I1390" t="s">
        <v>17</v>
      </c>
      <c r="J1390" t="s">
        <v>18</v>
      </c>
      <c r="K1390" t="s">
        <v>19</v>
      </c>
      <c r="L1390" t="s">
        <v>207</v>
      </c>
      <c r="M1390" t="str">
        <f>CONCATENATE(E1390,"-E-C-W")</f>
        <v>745216003-E-C-W</v>
      </c>
      <c r="N1390" t="str">
        <f>$G$2</f>
        <v>E - 508 x 762</v>
      </c>
      <c r="O1390" t="str">
        <f>$C$15</f>
        <v>Canvas</v>
      </c>
      <c r="P1390" t="str">
        <f>$D$16</f>
        <v xml:space="preserve">White </v>
      </c>
      <c r="Q1390">
        <f>$G$16</f>
        <v>1964</v>
      </c>
      <c r="R1390" s="2">
        <f t="shared" ref="R1390" si="2618">ROUND((1320*$N$2),0)</f>
        <v>1399</v>
      </c>
      <c r="S1390">
        <f t="shared" ref="S1390" si="2619">ROUND((825*$N$2),0)</f>
        <v>875</v>
      </c>
      <c r="T1390" t="s">
        <v>32</v>
      </c>
    </row>
    <row r="1391" spans="1:20" x14ac:dyDescent="0.25">
      <c r="A1391" t="s">
        <v>15</v>
      </c>
      <c r="B1391" t="s">
        <v>208</v>
      </c>
      <c r="C1391">
        <v>1</v>
      </c>
      <c r="D1391" t="s">
        <v>187</v>
      </c>
      <c r="E1391" s="1">
        <v>745216003</v>
      </c>
      <c r="H1391" t="s">
        <v>16</v>
      </c>
      <c r="I1391" t="s">
        <v>17</v>
      </c>
      <c r="J1391" t="s">
        <v>18</v>
      </c>
      <c r="K1391" t="s">
        <v>19</v>
      </c>
      <c r="L1391" t="s">
        <v>207</v>
      </c>
      <c r="M1391" t="str">
        <f>CONCATENATE(E1391,"-F-P-N")</f>
        <v>745216003-F-P-N</v>
      </c>
      <c r="N1391" t="str">
        <f>$H$2</f>
        <v>F - 762 x 1016</v>
      </c>
      <c r="O1391" t="str">
        <f>$C$3</f>
        <v>Photographic Paper</v>
      </c>
      <c r="P1391" t="str">
        <f>$D$3</f>
        <v>None</v>
      </c>
      <c r="Q1391">
        <f>$H$3</f>
        <v>1410</v>
      </c>
      <c r="R1391">
        <f t="shared" ref="R1391" si="2620">ROUND((944*$N$2),0)</f>
        <v>1001</v>
      </c>
      <c r="S1391">
        <f t="shared" ref="S1391" si="2621">ROUND((590*$N$2),0)</f>
        <v>625</v>
      </c>
      <c r="T1391" t="s">
        <v>32</v>
      </c>
    </row>
    <row r="1392" spans="1:20" x14ac:dyDescent="0.25">
      <c r="A1392" t="s">
        <v>15</v>
      </c>
      <c r="B1392" t="s">
        <v>208</v>
      </c>
      <c r="C1392">
        <v>1</v>
      </c>
      <c r="D1392" t="s">
        <v>187</v>
      </c>
      <c r="E1392" s="1">
        <v>745216003</v>
      </c>
      <c r="H1392" t="s">
        <v>16</v>
      </c>
      <c r="I1392" t="s">
        <v>17</v>
      </c>
      <c r="J1392" t="s">
        <v>18</v>
      </c>
      <c r="K1392" t="s">
        <v>19</v>
      </c>
      <c r="L1392" t="s">
        <v>207</v>
      </c>
      <c r="M1392" t="str">
        <f>CONCATENATE(E1392,"-F-C-N")</f>
        <v>745216003-F-C-N</v>
      </c>
      <c r="N1392" t="str">
        <f>$H$2</f>
        <v>F - 762 x 1016</v>
      </c>
      <c r="O1392" t="str">
        <f>$C$15</f>
        <v>Canvas</v>
      </c>
      <c r="P1392" t="str">
        <f>$D$15</f>
        <v>None</v>
      </c>
      <c r="Q1392">
        <f>$H$15</f>
        <v>1865.6000000000001</v>
      </c>
      <c r="R1392">
        <f t="shared" ref="R1392" si="2622">ROUND((1200*$N$2),0)</f>
        <v>1272</v>
      </c>
      <c r="S1392">
        <f t="shared" ref="S1392" si="2623">ROUND((800*$N$2),0)</f>
        <v>848</v>
      </c>
      <c r="T1392" t="s">
        <v>32</v>
      </c>
    </row>
    <row r="1393" spans="1:20" x14ac:dyDescent="0.25">
      <c r="A1393" t="s">
        <v>15</v>
      </c>
      <c r="B1393" t="s">
        <v>208</v>
      </c>
      <c r="C1393">
        <v>1</v>
      </c>
      <c r="D1393" t="s">
        <v>187</v>
      </c>
      <c r="E1393" s="1">
        <v>745216003</v>
      </c>
      <c r="H1393" t="s">
        <v>16</v>
      </c>
      <c r="I1393" t="s">
        <v>17</v>
      </c>
      <c r="J1393" t="s">
        <v>18</v>
      </c>
      <c r="K1393" t="s">
        <v>19</v>
      </c>
      <c r="L1393" t="s">
        <v>207</v>
      </c>
      <c r="M1393" t="str">
        <f>CONCATENATE(E1393,"-F-P-W")</f>
        <v>745216003-F-P-W</v>
      </c>
      <c r="N1393" t="str">
        <f>$H$2</f>
        <v>F - 762 x 1016</v>
      </c>
      <c r="O1393" t="str">
        <f>$C$3</f>
        <v>Photographic Paper</v>
      </c>
      <c r="P1393" t="str">
        <f>$D$4</f>
        <v>White</v>
      </c>
      <c r="Q1393">
        <f>$H$4</f>
        <v>2387</v>
      </c>
      <c r="R1393">
        <f t="shared" ref="R1393" si="2624">ROUND((1510*$N$2),0)</f>
        <v>1601</v>
      </c>
      <c r="S1393">
        <f t="shared" ref="S1393" si="2625">ROUND((1150*$N$2),0)</f>
        <v>1219</v>
      </c>
      <c r="T1393" t="s">
        <v>32</v>
      </c>
    </row>
    <row r="1394" spans="1:20" x14ac:dyDescent="0.25">
      <c r="A1394" t="s">
        <v>15</v>
      </c>
      <c r="B1394" t="s">
        <v>208</v>
      </c>
      <c r="C1394">
        <v>1</v>
      </c>
      <c r="D1394" t="s">
        <v>187</v>
      </c>
      <c r="E1394" s="1">
        <v>745216003</v>
      </c>
      <c r="H1394" t="s">
        <v>16</v>
      </c>
      <c r="I1394" t="s">
        <v>17</v>
      </c>
      <c r="J1394" t="s">
        <v>18</v>
      </c>
      <c r="K1394" t="s">
        <v>19</v>
      </c>
      <c r="L1394" t="s">
        <v>207</v>
      </c>
      <c r="M1394" t="str">
        <f>CONCATENATE(E1394,"-F-C-W")</f>
        <v>745216003-F-C-W</v>
      </c>
      <c r="N1394" t="str">
        <f>$H$2</f>
        <v>F - 762 x 1016</v>
      </c>
      <c r="O1394" t="str">
        <f>$C$15</f>
        <v>Canvas</v>
      </c>
      <c r="P1394" t="str">
        <f>$D$16</f>
        <v xml:space="preserve">White </v>
      </c>
      <c r="Q1394">
        <f>$H$16</f>
        <v>2565.2000000000003</v>
      </c>
      <c r="R1394">
        <f t="shared" ref="R1394" si="2626">ROUND((1760*$N$2),0)</f>
        <v>1866</v>
      </c>
      <c r="S1394">
        <f t="shared" ref="S1394" si="2627">ROUND((1100*$N$2),0)</f>
        <v>1166</v>
      </c>
      <c r="T1394" t="s">
        <v>32</v>
      </c>
    </row>
    <row r="1395" spans="1:20" x14ac:dyDescent="0.25">
      <c r="A1395" t="s">
        <v>15</v>
      </c>
      <c r="B1395" t="s">
        <v>208</v>
      </c>
      <c r="C1395">
        <v>1</v>
      </c>
      <c r="D1395" t="s">
        <v>187</v>
      </c>
      <c r="E1395" s="1">
        <v>745216003</v>
      </c>
      <c r="H1395" t="s">
        <v>16</v>
      </c>
      <c r="I1395" t="s">
        <v>17</v>
      </c>
      <c r="J1395" t="s">
        <v>18</v>
      </c>
      <c r="K1395" t="s">
        <v>19</v>
      </c>
      <c r="L1395" t="s">
        <v>207</v>
      </c>
      <c r="M1395" t="str">
        <f>CONCATENATE(E1395,"-G-P-N")</f>
        <v>745216003-G-P-N</v>
      </c>
      <c r="N1395" t="str">
        <f>$I$2</f>
        <v>G - 1016 x 1525</v>
      </c>
      <c r="O1395" t="str">
        <f>$C$3</f>
        <v>Photographic Paper</v>
      </c>
      <c r="P1395" t="str">
        <f>$D$3</f>
        <v>None</v>
      </c>
      <c r="Q1395">
        <f>$I$3</f>
        <v>1763</v>
      </c>
      <c r="R1395">
        <f t="shared" ref="R1395" si="2628">ROUND((1180*$N$2),0)</f>
        <v>1251</v>
      </c>
      <c r="S1395">
        <f t="shared" ref="S1395" si="2629">ROUND((735*$N$2),0)</f>
        <v>779</v>
      </c>
      <c r="T1395" t="s">
        <v>32</v>
      </c>
    </row>
    <row r="1396" spans="1:20" x14ac:dyDescent="0.25">
      <c r="A1396" t="s">
        <v>15</v>
      </c>
      <c r="B1396" t="s">
        <v>208</v>
      </c>
      <c r="C1396">
        <v>1</v>
      </c>
      <c r="D1396" t="s">
        <v>187</v>
      </c>
      <c r="E1396" s="1">
        <v>745216003</v>
      </c>
      <c r="H1396" t="s">
        <v>16</v>
      </c>
      <c r="I1396" t="s">
        <v>17</v>
      </c>
      <c r="J1396" t="s">
        <v>18</v>
      </c>
      <c r="K1396" t="s">
        <v>19</v>
      </c>
      <c r="L1396" t="s">
        <v>207</v>
      </c>
      <c r="M1396" t="str">
        <f>CONCATENATE(E1396,"-G-C-N")</f>
        <v>745216003-G-C-N</v>
      </c>
      <c r="N1396" t="str">
        <f>$I$2</f>
        <v>G - 1016 x 1525</v>
      </c>
      <c r="O1396" t="str">
        <f>$C$15</f>
        <v>Canvas</v>
      </c>
      <c r="P1396" t="str">
        <f>$D$15</f>
        <v>None</v>
      </c>
      <c r="Q1396">
        <f>$I$15</f>
        <v>1982.2</v>
      </c>
      <c r="R1396">
        <f t="shared" ref="R1396" si="2630">ROUND((1275*$N$2),0)</f>
        <v>1352</v>
      </c>
      <c r="S1396">
        <f t="shared" ref="S1396" si="2631">ROUND((850*$N$2),0)</f>
        <v>901</v>
      </c>
      <c r="T1396" t="s">
        <v>32</v>
      </c>
    </row>
    <row r="1397" spans="1:20" x14ac:dyDescent="0.25">
      <c r="A1397" t="s">
        <v>15</v>
      </c>
      <c r="B1397" t="s">
        <v>208</v>
      </c>
      <c r="C1397">
        <v>1</v>
      </c>
      <c r="D1397" t="s">
        <v>187</v>
      </c>
      <c r="E1397" s="1">
        <v>745216003</v>
      </c>
      <c r="H1397" t="s">
        <v>16</v>
      </c>
      <c r="I1397" t="s">
        <v>17</v>
      </c>
      <c r="J1397" t="s">
        <v>18</v>
      </c>
      <c r="K1397" t="s">
        <v>19</v>
      </c>
      <c r="L1397" t="s">
        <v>207</v>
      </c>
      <c r="M1397" t="str">
        <f>CONCATENATE(E1397,"-G-P-W")</f>
        <v>745216003-G-P-W</v>
      </c>
      <c r="N1397" t="str">
        <f>$I$2</f>
        <v>G - 1016 x 1525</v>
      </c>
      <c r="O1397" t="str">
        <f>$C$3</f>
        <v>Photographic Paper</v>
      </c>
      <c r="P1397" t="str">
        <f>$D$4</f>
        <v>White</v>
      </c>
      <c r="Q1397">
        <f>$I$4</f>
        <v>3200</v>
      </c>
      <c r="R1397">
        <f t="shared" ref="R1397:R1398" si="2632">ROUND((2000*$N$2),0)</f>
        <v>2120</v>
      </c>
      <c r="S1397">
        <f t="shared" ref="S1397" si="2633">ROUND((1535*$N$2),0)</f>
        <v>1627</v>
      </c>
      <c r="T1397" t="s">
        <v>32</v>
      </c>
    </row>
    <row r="1398" spans="1:20" x14ac:dyDescent="0.25">
      <c r="A1398" t="s">
        <v>15</v>
      </c>
      <c r="B1398" t="s">
        <v>208</v>
      </c>
      <c r="C1398">
        <v>1</v>
      </c>
      <c r="D1398" t="s">
        <v>187</v>
      </c>
      <c r="E1398" s="1">
        <v>745216003</v>
      </c>
      <c r="H1398" t="s">
        <v>16</v>
      </c>
      <c r="I1398" t="s">
        <v>17</v>
      </c>
      <c r="J1398" t="s">
        <v>18</v>
      </c>
      <c r="K1398" t="s">
        <v>19</v>
      </c>
      <c r="L1398" t="s">
        <v>207</v>
      </c>
      <c r="M1398" t="str">
        <f>CONCATENATE(E1398,"-G-C-W")</f>
        <v>745216003-G-C-W</v>
      </c>
      <c r="N1398" t="str">
        <f>$I$2</f>
        <v>G - 1016 x 1525</v>
      </c>
      <c r="O1398" t="str">
        <f>$C$15</f>
        <v>Canvas</v>
      </c>
      <c r="P1398" t="str">
        <f>$D$16</f>
        <v xml:space="preserve">White </v>
      </c>
      <c r="Q1398">
        <f>$I$16</f>
        <v>2915</v>
      </c>
      <c r="R1398">
        <f t="shared" si="2632"/>
        <v>2120</v>
      </c>
      <c r="S1398">
        <f t="shared" ref="S1398" si="2634">ROUND((1250*$N$2),0)</f>
        <v>1325</v>
      </c>
      <c r="T1398" t="s">
        <v>32</v>
      </c>
    </row>
    <row r="1399" spans="1:20" x14ac:dyDescent="0.25">
      <c r="A1399" t="s">
        <v>15</v>
      </c>
      <c r="B1399" t="s">
        <v>208</v>
      </c>
      <c r="C1399">
        <v>1</v>
      </c>
      <c r="D1399" t="s">
        <v>188</v>
      </c>
      <c r="E1399" s="1">
        <v>745216001</v>
      </c>
      <c r="H1399" t="s">
        <v>16</v>
      </c>
      <c r="I1399" t="s">
        <v>17</v>
      </c>
      <c r="J1399" t="s">
        <v>18</v>
      </c>
      <c r="K1399" t="s">
        <v>19</v>
      </c>
      <c r="L1399" t="s">
        <v>207</v>
      </c>
      <c r="M1399" t="str">
        <f>CONCATENATE(E1399,"-C-P-N")</f>
        <v>745216001-C-P-N</v>
      </c>
      <c r="N1399" t="str">
        <f>$E$2</f>
        <v>C - 406 x 508</v>
      </c>
      <c r="O1399" t="str">
        <f>$C$3</f>
        <v>Photographic Paper</v>
      </c>
      <c r="P1399" t="str">
        <f>$D$3</f>
        <v>None</v>
      </c>
      <c r="Q1399">
        <f>$E$3</f>
        <v>553</v>
      </c>
      <c r="R1399">
        <f t="shared" ref="R1399" si="2635">ROUND((360*$N$2),0)</f>
        <v>382</v>
      </c>
      <c r="S1399">
        <f t="shared" ref="S1399" si="2636">ROUND((230*$N$2),0)</f>
        <v>244</v>
      </c>
      <c r="T1399" t="s">
        <v>32</v>
      </c>
    </row>
    <row r="1400" spans="1:20" x14ac:dyDescent="0.25">
      <c r="A1400" t="s">
        <v>15</v>
      </c>
      <c r="B1400" t="s">
        <v>208</v>
      </c>
      <c r="C1400">
        <v>1</v>
      </c>
      <c r="D1400" t="s">
        <v>188</v>
      </c>
      <c r="E1400" s="1">
        <v>745216001</v>
      </c>
      <c r="H1400" t="s">
        <v>16</v>
      </c>
      <c r="I1400" t="s">
        <v>17</v>
      </c>
      <c r="J1400" t="s">
        <v>18</v>
      </c>
      <c r="K1400" t="s">
        <v>19</v>
      </c>
      <c r="L1400" t="s">
        <v>207</v>
      </c>
      <c r="M1400" t="str">
        <f>CONCATENATE(E1400,"-C-P-W")</f>
        <v>745216001-C-P-W</v>
      </c>
      <c r="N1400" t="str">
        <f>$E$2</f>
        <v>C - 406 x 508</v>
      </c>
      <c r="O1400" t="str">
        <f>$C$3</f>
        <v>Photographic Paper</v>
      </c>
      <c r="P1400" t="str">
        <f>$D$4</f>
        <v>White</v>
      </c>
      <c r="Q1400">
        <f>$E$4</f>
        <v>1052</v>
      </c>
      <c r="R1400">
        <f t="shared" ref="R1400" si="2637">ROUND((704*$N$2),0)</f>
        <v>746</v>
      </c>
      <c r="S1400">
        <f t="shared" ref="S1400" si="2638">ROUND((440*$N$2),0)</f>
        <v>466</v>
      </c>
      <c r="T1400" t="s">
        <v>32</v>
      </c>
    </row>
    <row r="1401" spans="1:20" x14ac:dyDescent="0.25">
      <c r="A1401" t="s">
        <v>15</v>
      </c>
      <c r="B1401" t="s">
        <v>208</v>
      </c>
      <c r="C1401">
        <v>1</v>
      </c>
      <c r="D1401" t="s">
        <v>188</v>
      </c>
      <c r="E1401" s="1">
        <v>745216001</v>
      </c>
      <c r="H1401" t="s">
        <v>16</v>
      </c>
      <c r="I1401" t="s">
        <v>17</v>
      </c>
      <c r="J1401" t="s">
        <v>18</v>
      </c>
      <c r="K1401" t="s">
        <v>19</v>
      </c>
      <c r="L1401" t="s">
        <v>207</v>
      </c>
      <c r="M1401" t="str">
        <f>CONCATENATE(E1401,"-D-P-N")</f>
        <v>745216001-D-P-N</v>
      </c>
      <c r="N1401" t="str">
        <f>$F$2</f>
        <v>D - 508 x 610</v>
      </c>
      <c r="O1401" t="str">
        <f>$C$3</f>
        <v>Photographic Paper</v>
      </c>
      <c r="P1401" t="str">
        <f>$D$3</f>
        <v>None</v>
      </c>
      <c r="Q1401">
        <f>$F$3</f>
        <v>646</v>
      </c>
      <c r="R1401">
        <f t="shared" ref="R1401" si="2639">ROUND((432*$N$2),0)</f>
        <v>458</v>
      </c>
      <c r="S1401">
        <f t="shared" ref="S1401" si="2640">ROUND((270*$N$2),0)</f>
        <v>286</v>
      </c>
      <c r="T1401" t="s">
        <v>32</v>
      </c>
    </row>
    <row r="1402" spans="1:20" x14ac:dyDescent="0.25">
      <c r="A1402" t="s">
        <v>15</v>
      </c>
      <c r="B1402" t="s">
        <v>208</v>
      </c>
      <c r="C1402">
        <v>1</v>
      </c>
      <c r="D1402" t="s">
        <v>188</v>
      </c>
      <c r="E1402" s="1">
        <v>745216001</v>
      </c>
      <c r="H1402" t="s">
        <v>16</v>
      </c>
      <c r="I1402" t="s">
        <v>17</v>
      </c>
      <c r="J1402" t="s">
        <v>18</v>
      </c>
      <c r="K1402" t="s">
        <v>19</v>
      </c>
      <c r="L1402" t="s">
        <v>207</v>
      </c>
      <c r="M1402" t="str">
        <f>CONCATENATE(E1402,"-D-P-W")</f>
        <v>745216001-D-P-W</v>
      </c>
      <c r="N1402" t="str">
        <f>$F$2</f>
        <v>D - 508 x 610</v>
      </c>
      <c r="O1402" t="str">
        <f>$C$3</f>
        <v>Photographic Paper</v>
      </c>
      <c r="P1402" t="str">
        <f>$D$4</f>
        <v>White</v>
      </c>
      <c r="Q1402">
        <f>$F$4</f>
        <v>1313</v>
      </c>
      <c r="R1402">
        <f t="shared" ref="R1402" si="2641">ROUND((880*$N$2),0)</f>
        <v>933</v>
      </c>
      <c r="S1402">
        <f t="shared" ref="S1402" si="2642">ROUND((560*$N$2),0)</f>
        <v>594</v>
      </c>
      <c r="T1402" t="s">
        <v>32</v>
      </c>
    </row>
    <row r="1403" spans="1:20" x14ac:dyDescent="0.25">
      <c r="A1403" t="s">
        <v>15</v>
      </c>
      <c r="B1403" t="s">
        <v>208</v>
      </c>
      <c r="C1403">
        <v>1</v>
      </c>
      <c r="D1403" t="s">
        <v>188</v>
      </c>
      <c r="E1403" s="1">
        <v>745216001</v>
      </c>
      <c r="H1403" t="s">
        <v>16</v>
      </c>
      <c r="I1403" t="s">
        <v>17</v>
      </c>
      <c r="J1403" t="s">
        <v>18</v>
      </c>
      <c r="K1403" t="s">
        <v>19</v>
      </c>
      <c r="L1403" t="s">
        <v>207</v>
      </c>
      <c r="M1403" t="str">
        <f>CONCATENATE(E1403,"-E-P-N")</f>
        <v>745216001-E-P-N</v>
      </c>
      <c r="N1403" t="str">
        <f>$G$2</f>
        <v>E - 508 x 762</v>
      </c>
      <c r="O1403" t="str">
        <f>$C$3</f>
        <v>Photographic Paper</v>
      </c>
      <c r="P1403" t="str">
        <f>$D$3</f>
        <v>None</v>
      </c>
      <c r="Q1403">
        <f>$G$3</f>
        <v>825</v>
      </c>
      <c r="R1403">
        <f t="shared" ref="R1403" si="2643">ROUND((552*$N$2),0)</f>
        <v>585</v>
      </c>
      <c r="S1403">
        <f t="shared" ref="S1403" si="2644">ROUND((345*$N$2),0)</f>
        <v>366</v>
      </c>
      <c r="T1403" t="s">
        <v>32</v>
      </c>
    </row>
    <row r="1404" spans="1:20" x14ac:dyDescent="0.25">
      <c r="A1404" t="s">
        <v>15</v>
      </c>
      <c r="B1404" t="s">
        <v>208</v>
      </c>
      <c r="C1404">
        <v>1</v>
      </c>
      <c r="D1404" t="s">
        <v>188</v>
      </c>
      <c r="E1404" s="1">
        <v>745216001</v>
      </c>
      <c r="H1404" t="s">
        <v>16</v>
      </c>
      <c r="I1404" t="s">
        <v>17</v>
      </c>
      <c r="J1404" t="s">
        <v>18</v>
      </c>
      <c r="K1404" t="s">
        <v>19</v>
      </c>
      <c r="L1404" t="s">
        <v>207</v>
      </c>
      <c r="M1404" t="str">
        <f>CONCATENATE(E1404,"-E-C-N")</f>
        <v>745216001-E-C-N</v>
      </c>
      <c r="N1404" t="str">
        <f>$G$2</f>
        <v>E - 508 x 762</v>
      </c>
      <c r="O1404" t="str">
        <f>$C$15</f>
        <v>Canvas</v>
      </c>
      <c r="P1404" t="str">
        <f>$D$15</f>
        <v>None</v>
      </c>
      <c r="Q1404">
        <f>$G$15</f>
        <v>1324</v>
      </c>
      <c r="R1404">
        <f t="shared" ref="R1404" si="2645">ROUND((832*$N$2),0)</f>
        <v>882</v>
      </c>
      <c r="S1404">
        <f t="shared" ref="S1404" si="2646">ROUND((550*$N$2),0)</f>
        <v>583</v>
      </c>
      <c r="T1404" t="s">
        <v>32</v>
      </c>
    </row>
    <row r="1405" spans="1:20" x14ac:dyDescent="0.25">
      <c r="A1405" t="s">
        <v>15</v>
      </c>
      <c r="B1405" t="s">
        <v>208</v>
      </c>
      <c r="C1405">
        <v>1</v>
      </c>
      <c r="D1405" t="s">
        <v>188</v>
      </c>
      <c r="E1405" s="1">
        <v>745216001</v>
      </c>
      <c r="H1405" t="s">
        <v>16</v>
      </c>
      <c r="I1405" t="s">
        <v>17</v>
      </c>
      <c r="J1405" t="s">
        <v>18</v>
      </c>
      <c r="K1405" t="s">
        <v>19</v>
      </c>
      <c r="L1405" t="s">
        <v>207</v>
      </c>
      <c r="M1405" t="str">
        <f>CONCATENATE(E1405,"-E-P-W")</f>
        <v>745216001-E-P-W</v>
      </c>
      <c r="N1405" t="str">
        <f>$G$2</f>
        <v>E - 508 x 762</v>
      </c>
      <c r="O1405" t="str">
        <f>$C$3</f>
        <v>Photographic Paper</v>
      </c>
      <c r="P1405" t="str">
        <f>$D$4</f>
        <v>White</v>
      </c>
      <c r="Q1405">
        <f>$G$4</f>
        <v>1660</v>
      </c>
      <c r="R1405">
        <f t="shared" ref="R1405" si="2647">ROUND((1112*$N$2),0)</f>
        <v>1179</v>
      </c>
      <c r="S1405">
        <f t="shared" ref="S1405" si="2648">ROUND((760*$N$2),0)</f>
        <v>806</v>
      </c>
      <c r="T1405" t="s">
        <v>32</v>
      </c>
    </row>
    <row r="1406" spans="1:20" x14ac:dyDescent="0.25">
      <c r="A1406" t="s">
        <v>15</v>
      </c>
      <c r="B1406" t="s">
        <v>208</v>
      </c>
      <c r="C1406">
        <v>1</v>
      </c>
      <c r="D1406" t="s">
        <v>188</v>
      </c>
      <c r="E1406" s="1">
        <v>745216001</v>
      </c>
      <c r="H1406" t="s">
        <v>16</v>
      </c>
      <c r="I1406" t="s">
        <v>17</v>
      </c>
      <c r="J1406" t="s">
        <v>18</v>
      </c>
      <c r="K1406" t="s">
        <v>19</v>
      </c>
      <c r="L1406" t="s">
        <v>207</v>
      </c>
      <c r="M1406" t="str">
        <f>CONCATENATE(E1406,"-E-C-W")</f>
        <v>745216001-E-C-W</v>
      </c>
      <c r="N1406" t="str">
        <f>$G$2</f>
        <v>E - 508 x 762</v>
      </c>
      <c r="O1406" t="str">
        <f>$C$15</f>
        <v>Canvas</v>
      </c>
      <c r="P1406" t="str">
        <f>$D$16</f>
        <v xml:space="preserve">White </v>
      </c>
      <c r="Q1406">
        <f>$G$16</f>
        <v>1964</v>
      </c>
      <c r="R1406" s="2">
        <f t="shared" ref="R1406" si="2649">ROUND((1320*$N$2),0)</f>
        <v>1399</v>
      </c>
      <c r="S1406">
        <f t="shared" ref="S1406" si="2650">ROUND((825*$N$2),0)</f>
        <v>875</v>
      </c>
      <c r="T1406" t="s">
        <v>32</v>
      </c>
    </row>
    <row r="1407" spans="1:20" x14ac:dyDescent="0.25">
      <c r="A1407" t="s">
        <v>15</v>
      </c>
      <c r="B1407" t="s">
        <v>208</v>
      </c>
      <c r="C1407">
        <v>1</v>
      </c>
      <c r="D1407" t="s">
        <v>188</v>
      </c>
      <c r="E1407" s="1">
        <v>745216001</v>
      </c>
      <c r="H1407" t="s">
        <v>16</v>
      </c>
      <c r="I1407" t="s">
        <v>17</v>
      </c>
      <c r="J1407" t="s">
        <v>18</v>
      </c>
      <c r="K1407" t="s">
        <v>19</v>
      </c>
      <c r="L1407" t="s">
        <v>207</v>
      </c>
      <c r="M1407" t="str">
        <f>CONCATENATE(E1407,"-F-P-N")</f>
        <v>745216001-F-P-N</v>
      </c>
      <c r="N1407" t="str">
        <f>$H$2</f>
        <v>F - 762 x 1016</v>
      </c>
      <c r="O1407" t="str">
        <f>$C$3</f>
        <v>Photographic Paper</v>
      </c>
      <c r="P1407" t="str">
        <f>$D$3</f>
        <v>None</v>
      </c>
      <c r="Q1407">
        <f>$H$3</f>
        <v>1410</v>
      </c>
      <c r="R1407">
        <f t="shared" ref="R1407" si="2651">ROUND((944*$N$2),0)</f>
        <v>1001</v>
      </c>
      <c r="S1407">
        <f t="shared" ref="S1407" si="2652">ROUND((590*$N$2),0)</f>
        <v>625</v>
      </c>
      <c r="T1407" t="s">
        <v>32</v>
      </c>
    </row>
    <row r="1408" spans="1:20" x14ac:dyDescent="0.25">
      <c r="A1408" t="s">
        <v>15</v>
      </c>
      <c r="B1408" t="s">
        <v>208</v>
      </c>
      <c r="C1408">
        <v>1</v>
      </c>
      <c r="D1408" t="s">
        <v>188</v>
      </c>
      <c r="E1408" s="1">
        <v>745216001</v>
      </c>
      <c r="H1408" t="s">
        <v>16</v>
      </c>
      <c r="I1408" t="s">
        <v>17</v>
      </c>
      <c r="J1408" t="s">
        <v>18</v>
      </c>
      <c r="K1408" t="s">
        <v>19</v>
      </c>
      <c r="L1408" t="s">
        <v>207</v>
      </c>
      <c r="M1408" t="str">
        <f>CONCATENATE(E1408,"-F-C-N")</f>
        <v>745216001-F-C-N</v>
      </c>
      <c r="N1408" t="str">
        <f>$H$2</f>
        <v>F - 762 x 1016</v>
      </c>
      <c r="O1408" t="str">
        <f>$C$15</f>
        <v>Canvas</v>
      </c>
      <c r="P1408" t="str">
        <f>$D$15</f>
        <v>None</v>
      </c>
      <c r="Q1408">
        <f>$H$15</f>
        <v>1865.6000000000001</v>
      </c>
      <c r="R1408">
        <f t="shared" ref="R1408" si="2653">ROUND((1200*$N$2),0)</f>
        <v>1272</v>
      </c>
      <c r="S1408">
        <f t="shared" ref="S1408" si="2654">ROUND((800*$N$2),0)</f>
        <v>848</v>
      </c>
      <c r="T1408" t="s">
        <v>32</v>
      </c>
    </row>
    <row r="1409" spans="1:20" x14ac:dyDescent="0.25">
      <c r="A1409" t="s">
        <v>15</v>
      </c>
      <c r="B1409" t="s">
        <v>208</v>
      </c>
      <c r="C1409">
        <v>1</v>
      </c>
      <c r="D1409" t="s">
        <v>188</v>
      </c>
      <c r="E1409" s="1">
        <v>745216001</v>
      </c>
      <c r="H1409" t="s">
        <v>16</v>
      </c>
      <c r="I1409" t="s">
        <v>17</v>
      </c>
      <c r="J1409" t="s">
        <v>18</v>
      </c>
      <c r="K1409" t="s">
        <v>19</v>
      </c>
      <c r="L1409" t="s">
        <v>207</v>
      </c>
      <c r="M1409" t="str">
        <f>CONCATENATE(E1409,"-F-P-W")</f>
        <v>745216001-F-P-W</v>
      </c>
      <c r="N1409" t="str">
        <f>$H$2</f>
        <v>F - 762 x 1016</v>
      </c>
      <c r="O1409" t="str">
        <f>$C$3</f>
        <v>Photographic Paper</v>
      </c>
      <c r="P1409" t="str">
        <f>$D$4</f>
        <v>White</v>
      </c>
      <c r="Q1409">
        <f>$H$4</f>
        <v>2387</v>
      </c>
      <c r="R1409">
        <f t="shared" ref="R1409" si="2655">ROUND((1510*$N$2),0)</f>
        <v>1601</v>
      </c>
      <c r="S1409">
        <f t="shared" ref="S1409" si="2656">ROUND((1150*$N$2),0)</f>
        <v>1219</v>
      </c>
      <c r="T1409" t="s">
        <v>32</v>
      </c>
    </row>
    <row r="1410" spans="1:20" x14ac:dyDescent="0.25">
      <c r="A1410" t="s">
        <v>15</v>
      </c>
      <c r="B1410" t="s">
        <v>208</v>
      </c>
      <c r="C1410">
        <v>1</v>
      </c>
      <c r="D1410" t="s">
        <v>188</v>
      </c>
      <c r="E1410" s="1">
        <v>745216001</v>
      </c>
      <c r="H1410" t="s">
        <v>16</v>
      </c>
      <c r="I1410" t="s">
        <v>17</v>
      </c>
      <c r="J1410" t="s">
        <v>18</v>
      </c>
      <c r="K1410" t="s">
        <v>19</v>
      </c>
      <c r="L1410" t="s">
        <v>207</v>
      </c>
      <c r="M1410" t="str">
        <f>CONCATENATE(E1410,"-F-C-W")</f>
        <v>745216001-F-C-W</v>
      </c>
      <c r="N1410" t="str">
        <f>$H$2</f>
        <v>F - 762 x 1016</v>
      </c>
      <c r="O1410" t="str">
        <f>$C$15</f>
        <v>Canvas</v>
      </c>
      <c r="P1410" t="str">
        <f>$D$16</f>
        <v xml:space="preserve">White </v>
      </c>
      <c r="Q1410">
        <f>$H$16</f>
        <v>2565.2000000000003</v>
      </c>
      <c r="R1410">
        <f t="shared" ref="R1410" si="2657">ROUND((1760*$N$2),0)</f>
        <v>1866</v>
      </c>
      <c r="S1410">
        <f t="shared" ref="S1410" si="2658">ROUND((1100*$N$2),0)</f>
        <v>1166</v>
      </c>
      <c r="T1410" t="s">
        <v>32</v>
      </c>
    </row>
    <row r="1411" spans="1:20" x14ac:dyDescent="0.25">
      <c r="A1411" t="s">
        <v>15</v>
      </c>
      <c r="B1411" t="s">
        <v>208</v>
      </c>
      <c r="C1411">
        <v>1</v>
      </c>
      <c r="D1411" t="s">
        <v>188</v>
      </c>
      <c r="E1411" s="1">
        <v>745216001</v>
      </c>
      <c r="H1411" t="s">
        <v>16</v>
      </c>
      <c r="I1411" t="s">
        <v>17</v>
      </c>
      <c r="J1411" t="s">
        <v>18</v>
      </c>
      <c r="K1411" t="s">
        <v>19</v>
      </c>
      <c r="L1411" t="s">
        <v>207</v>
      </c>
      <c r="M1411" t="str">
        <f>CONCATENATE(E1411,"-G-P-N")</f>
        <v>745216001-G-P-N</v>
      </c>
      <c r="N1411" t="str">
        <f>$I$2</f>
        <v>G - 1016 x 1525</v>
      </c>
      <c r="O1411" t="str">
        <f>$C$3</f>
        <v>Photographic Paper</v>
      </c>
      <c r="P1411" t="str">
        <f>$D$3</f>
        <v>None</v>
      </c>
      <c r="Q1411">
        <f>$I$3</f>
        <v>1763</v>
      </c>
      <c r="R1411">
        <f t="shared" ref="R1411" si="2659">ROUND((1180*$N$2),0)</f>
        <v>1251</v>
      </c>
      <c r="S1411">
        <f t="shared" ref="S1411" si="2660">ROUND((735*$N$2),0)</f>
        <v>779</v>
      </c>
      <c r="T1411" t="s">
        <v>32</v>
      </c>
    </row>
    <row r="1412" spans="1:20" x14ac:dyDescent="0.25">
      <c r="A1412" t="s">
        <v>15</v>
      </c>
      <c r="B1412" t="s">
        <v>208</v>
      </c>
      <c r="C1412">
        <v>1</v>
      </c>
      <c r="D1412" t="s">
        <v>188</v>
      </c>
      <c r="E1412" s="1">
        <v>745216001</v>
      </c>
      <c r="H1412" t="s">
        <v>16</v>
      </c>
      <c r="I1412" t="s">
        <v>17</v>
      </c>
      <c r="J1412" t="s">
        <v>18</v>
      </c>
      <c r="K1412" t="s">
        <v>19</v>
      </c>
      <c r="L1412" t="s">
        <v>207</v>
      </c>
      <c r="M1412" t="str">
        <f>CONCATENATE(E1412,"-G-C-N")</f>
        <v>745216001-G-C-N</v>
      </c>
      <c r="N1412" t="str">
        <f>$I$2</f>
        <v>G - 1016 x 1525</v>
      </c>
      <c r="O1412" t="str">
        <f>$C$15</f>
        <v>Canvas</v>
      </c>
      <c r="P1412" t="str">
        <f>$D$15</f>
        <v>None</v>
      </c>
      <c r="Q1412">
        <f>$I$15</f>
        <v>1982.2</v>
      </c>
      <c r="R1412">
        <f t="shared" ref="R1412" si="2661">ROUND((1275*$N$2),0)</f>
        <v>1352</v>
      </c>
      <c r="S1412">
        <f t="shared" ref="S1412" si="2662">ROUND((850*$N$2),0)</f>
        <v>901</v>
      </c>
      <c r="T1412" t="s">
        <v>32</v>
      </c>
    </row>
    <row r="1413" spans="1:20" x14ac:dyDescent="0.25">
      <c r="A1413" t="s">
        <v>15</v>
      </c>
      <c r="B1413" t="s">
        <v>208</v>
      </c>
      <c r="C1413">
        <v>1</v>
      </c>
      <c r="D1413" t="s">
        <v>188</v>
      </c>
      <c r="E1413" s="1">
        <v>745216001</v>
      </c>
      <c r="H1413" t="s">
        <v>16</v>
      </c>
      <c r="I1413" t="s">
        <v>17</v>
      </c>
      <c r="J1413" t="s">
        <v>18</v>
      </c>
      <c r="K1413" t="s">
        <v>19</v>
      </c>
      <c r="L1413" t="s">
        <v>207</v>
      </c>
      <c r="M1413" t="str">
        <f>CONCATENATE(E1413,"-G-P-W")</f>
        <v>745216001-G-P-W</v>
      </c>
      <c r="N1413" t="str">
        <f>$I$2</f>
        <v>G - 1016 x 1525</v>
      </c>
      <c r="O1413" t="str">
        <f>$C$3</f>
        <v>Photographic Paper</v>
      </c>
      <c r="P1413" t="str">
        <f>$D$4</f>
        <v>White</v>
      </c>
      <c r="Q1413">
        <f>$I$4</f>
        <v>3200</v>
      </c>
      <c r="R1413">
        <f t="shared" ref="R1413:R1414" si="2663">ROUND((2000*$N$2),0)</f>
        <v>2120</v>
      </c>
      <c r="S1413">
        <f t="shared" ref="S1413" si="2664">ROUND((1535*$N$2),0)</f>
        <v>1627</v>
      </c>
      <c r="T1413" t="s">
        <v>32</v>
      </c>
    </row>
    <row r="1414" spans="1:20" x14ac:dyDescent="0.25">
      <c r="A1414" t="s">
        <v>15</v>
      </c>
      <c r="B1414" t="s">
        <v>208</v>
      </c>
      <c r="C1414">
        <v>1</v>
      </c>
      <c r="D1414" t="s">
        <v>188</v>
      </c>
      <c r="E1414" s="1">
        <v>745216001</v>
      </c>
      <c r="H1414" t="s">
        <v>16</v>
      </c>
      <c r="I1414" t="s">
        <v>17</v>
      </c>
      <c r="J1414" t="s">
        <v>18</v>
      </c>
      <c r="K1414" t="s">
        <v>19</v>
      </c>
      <c r="L1414" t="s">
        <v>207</v>
      </c>
      <c r="M1414" t="str">
        <f>CONCATENATE(E1414,"-G-C-W")</f>
        <v>745216001-G-C-W</v>
      </c>
      <c r="N1414" t="str">
        <f>$I$2</f>
        <v>G - 1016 x 1525</v>
      </c>
      <c r="O1414" t="str">
        <f>$C$15</f>
        <v>Canvas</v>
      </c>
      <c r="P1414" t="str">
        <f>$D$16</f>
        <v xml:space="preserve">White </v>
      </c>
      <c r="Q1414">
        <f>$I$16</f>
        <v>2915</v>
      </c>
      <c r="R1414">
        <f t="shared" si="2663"/>
        <v>2120</v>
      </c>
      <c r="S1414">
        <f t="shared" ref="S1414" si="2665">ROUND((1250*$N$2),0)</f>
        <v>1325</v>
      </c>
      <c r="T1414" t="s">
        <v>32</v>
      </c>
    </row>
    <row r="1415" spans="1:20" x14ac:dyDescent="0.25">
      <c r="A1415" t="s">
        <v>15</v>
      </c>
      <c r="B1415" t="s">
        <v>208</v>
      </c>
      <c r="C1415">
        <v>1</v>
      </c>
      <c r="D1415" t="s">
        <v>189</v>
      </c>
      <c r="E1415" s="1">
        <v>745216005</v>
      </c>
      <c r="H1415" t="s">
        <v>16</v>
      </c>
      <c r="I1415" t="s">
        <v>17</v>
      </c>
      <c r="J1415" t="s">
        <v>18</v>
      </c>
      <c r="K1415" t="s">
        <v>19</v>
      </c>
      <c r="L1415" t="s">
        <v>207</v>
      </c>
      <c r="M1415" t="str">
        <f>CONCATENATE(E1415,"-C-P-N")</f>
        <v>745216005-C-P-N</v>
      </c>
      <c r="N1415" t="str">
        <f>$E$2</f>
        <v>C - 406 x 508</v>
      </c>
      <c r="O1415" t="str">
        <f>$C$3</f>
        <v>Photographic Paper</v>
      </c>
      <c r="P1415" t="str">
        <f>$D$3</f>
        <v>None</v>
      </c>
      <c r="Q1415">
        <f>$E$3</f>
        <v>553</v>
      </c>
      <c r="R1415">
        <f t="shared" ref="R1415" si="2666">ROUND((360*$N$2),0)</f>
        <v>382</v>
      </c>
      <c r="S1415">
        <f t="shared" ref="S1415" si="2667">ROUND((230*$N$2),0)</f>
        <v>244</v>
      </c>
      <c r="T1415" t="s">
        <v>32</v>
      </c>
    </row>
    <row r="1416" spans="1:20" x14ac:dyDescent="0.25">
      <c r="A1416" t="s">
        <v>15</v>
      </c>
      <c r="B1416" t="s">
        <v>208</v>
      </c>
      <c r="C1416">
        <v>1</v>
      </c>
      <c r="D1416" t="s">
        <v>189</v>
      </c>
      <c r="E1416" s="1">
        <v>745216005</v>
      </c>
      <c r="H1416" t="s">
        <v>16</v>
      </c>
      <c r="I1416" t="s">
        <v>17</v>
      </c>
      <c r="J1416" t="s">
        <v>18</v>
      </c>
      <c r="K1416" t="s">
        <v>19</v>
      </c>
      <c r="L1416" t="s">
        <v>207</v>
      </c>
      <c r="M1416" t="str">
        <f>CONCATENATE(E1416,"-C-P-W")</f>
        <v>745216005-C-P-W</v>
      </c>
      <c r="N1416" t="str">
        <f>$E$2</f>
        <v>C - 406 x 508</v>
      </c>
      <c r="O1416" t="str">
        <f>$C$3</f>
        <v>Photographic Paper</v>
      </c>
      <c r="P1416" t="str">
        <f>$D$4</f>
        <v>White</v>
      </c>
      <c r="Q1416">
        <f>$E$4</f>
        <v>1052</v>
      </c>
      <c r="R1416">
        <f t="shared" ref="R1416" si="2668">ROUND((704*$N$2),0)</f>
        <v>746</v>
      </c>
      <c r="S1416">
        <f t="shared" ref="S1416" si="2669">ROUND((440*$N$2),0)</f>
        <v>466</v>
      </c>
      <c r="T1416" t="s">
        <v>32</v>
      </c>
    </row>
    <row r="1417" spans="1:20" x14ac:dyDescent="0.25">
      <c r="A1417" t="s">
        <v>15</v>
      </c>
      <c r="B1417" t="s">
        <v>208</v>
      </c>
      <c r="C1417">
        <v>1</v>
      </c>
      <c r="D1417" t="s">
        <v>189</v>
      </c>
      <c r="E1417" s="1">
        <v>745216005</v>
      </c>
      <c r="H1417" t="s">
        <v>16</v>
      </c>
      <c r="I1417" t="s">
        <v>17</v>
      </c>
      <c r="J1417" t="s">
        <v>18</v>
      </c>
      <c r="K1417" t="s">
        <v>19</v>
      </c>
      <c r="L1417" t="s">
        <v>207</v>
      </c>
      <c r="M1417" t="str">
        <f>CONCATENATE(E1417,"-D-P-N")</f>
        <v>745216005-D-P-N</v>
      </c>
      <c r="N1417" t="str">
        <f>$F$2</f>
        <v>D - 508 x 610</v>
      </c>
      <c r="O1417" t="str">
        <f>$C$3</f>
        <v>Photographic Paper</v>
      </c>
      <c r="P1417" t="str">
        <f>$D$3</f>
        <v>None</v>
      </c>
      <c r="Q1417">
        <f>$F$3</f>
        <v>646</v>
      </c>
      <c r="R1417">
        <f t="shared" ref="R1417" si="2670">ROUND((432*$N$2),0)</f>
        <v>458</v>
      </c>
      <c r="S1417">
        <f t="shared" ref="S1417" si="2671">ROUND((270*$N$2),0)</f>
        <v>286</v>
      </c>
      <c r="T1417" t="s">
        <v>32</v>
      </c>
    </row>
    <row r="1418" spans="1:20" x14ac:dyDescent="0.25">
      <c r="A1418" t="s">
        <v>15</v>
      </c>
      <c r="B1418" t="s">
        <v>208</v>
      </c>
      <c r="C1418">
        <v>1</v>
      </c>
      <c r="D1418" t="s">
        <v>189</v>
      </c>
      <c r="E1418" s="1">
        <v>745216005</v>
      </c>
      <c r="H1418" t="s">
        <v>16</v>
      </c>
      <c r="I1418" t="s">
        <v>17</v>
      </c>
      <c r="J1418" t="s">
        <v>18</v>
      </c>
      <c r="K1418" t="s">
        <v>19</v>
      </c>
      <c r="L1418" t="s">
        <v>207</v>
      </c>
      <c r="M1418" t="str">
        <f>CONCATENATE(E1418,"-D-P-W")</f>
        <v>745216005-D-P-W</v>
      </c>
      <c r="N1418" t="str">
        <f>$F$2</f>
        <v>D - 508 x 610</v>
      </c>
      <c r="O1418" t="str">
        <f>$C$3</f>
        <v>Photographic Paper</v>
      </c>
      <c r="P1418" t="str">
        <f>$D$4</f>
        <v>White</v>
      </c>
      <c r="Q1418">
        <f>$F$4</f>
        <v>1313</v>
      </c>
      <c r="R1418">
        <f t="shared" ref="R1418" si="2672">ROUND((880*$N$2),0)</f>
        <v>933</v>
      </c>
      <c r="S1418">
        <f t="shared" ref="S1418" si="2673">ROUND((560*$N$2),0)</f>
        <v>594</v>
      </c>
      <c r="T1418" t="s">
        <v>32</v>
      </c>
    </row>
    <row r="1419" spans="1:20" x14ac:dyDescent="0.25">
      <c r="A1419" t="s">
        <v>15</v>
      </c>
      <c r="B1419" t="s">
        <v>208</v>
      </c>
      <c r="C1419">
        <v>1</v>
      </c>
      <c r="D1419" t="s">
        <v>189</v>
      </c>
      <c r="E1419" s="1">
        <v>745216005</v>
      </c>
      <c r="H1419" t="s">
        <v>16</v>
      </c>
      <c r="I1419" t="s">
        <v>17</v>
      </c>
      <c r="J1419" t="s">
        <v>18</v>
      </c>
      <c r="K1419" t="s">
        <v>19</v>
      </c>
      <c r="L1419" t="s">
        <v>207</v>
      </c>
      <c r="M1419" t="str">
        <f>CONCATENATE(E1419,"-E-P-N")</f>
        <v>745216005-E-P-N</v>
      </c>
      <c r="N1419" t="str">
        <f>$G$2</f>
        <v>E - 508 x 762</v>
      </c>
      <c r="O1419" t="str">
        <f>$C$3</f>
        <v>Photographic Paper</v>
      </c>
      <c r="P1419" t="str">
        <f>$D$3</f>
        <v>None</v>
      </c>
      <c r="Q1419">
        <f>$G$3</f>
        <v>825</v>
      </c>
      <c r="R1419">
        <f t="shared" ref="R1419" si="2674">ROUND((552*$N$2),0)</f>
        <v>585</v>
      </c>
      <c r="S1419">
        <f t="shared" ref="S1419" si="2675">ROUND((345*$N$2),0)</f>
        <v>366</v>
      </c>
      <c r="T1419" t="s">
        <v>32</v>
      </c>
    </row>
    <row r="1420" spans="1:20" x14ac:dyDescent="0.25">
      <c r="A1420" t="s">
        <v>15</v>
      </c>
      <c r="B1420" t="s">
        <v>208</v>
      </c>
      <c r="C1420">
        <v>1</v>
      </c>
      <c r="D1420" t="s">
        <v>189</v>
      </c>
      <c r="E1420" s="1">
        <v>745216005</v>
      </c>
      <c r="H1420" t="s">
        <v>16</v>
      </c>
      <c r="I1420" t="s">
        <v>17</v>
      </c>
      <c r="J1420" t="s">
        <v>18</v>
      </c>
      <c r="K1420" t="s">
        <v>19</v>
      </c>
      <c r="L1420" t="s">
        <v>207</v>
      </c>
      <c r="M1420" t="str">
        <f>CONCATENATE(E1420,"-E-C-N")</f>
        <v>745216005-E-C-N</v>
      </c>
      <c r="N1420" t="str">
        <f>$G$2</f>
        <v>E - 508 x 762</v>
      </c>
      <c r="O1420" t="str">
        <f>$C$15</f>
        <v>Canvas</v>
      </c>
      <c r="P1420" t="str">
        <f>$D$15</f>
        <v>None</v>
      </c>
      <c r="Q1420">
        <f>$G$15</f>
        <v>1324</v>
      </c>
      <c r="R1420">
        <f t="shared" ref="R1420" si="2676">ROUND((832*$N$2),0)</f>
        <v>882</v>
      </c>
      <c r="S1420">
        <f t="shared" ref="S1420" si="2677">ROUND((550*$N$2),0)</f>
        <v>583</v>
      </c>
      <c r="T1420" t="s">
        <v>32</v>
      </c>
    </row>
    <row r="1421" spans="1:20" x14ac:dyDescent="0.25">
      <c r="A1421" t="s">
        <v>15</v>
      </c>
      <c r="B1421" t="s">
        <v>208</v>
      </c>
      <c r="C1421">
        <v>1</v>
      </c>
      <c r="D1421" t="s">
        <v>189</v>
      </c>
      <c r="E1421" s="1">
        <v>745216005</v>
      </c>
      <c r="H1421" t="s">
        <v>16</v>
      </c>
      <c r="I1421" t="s">
        <v>17</v>
      </c>
      <c r="J1421" t="s">
        <v>18</v>
      </c>
      <c r="K1421" t="s">
        <v>19</v>
      </c>
      <c r="L1421" t="s">
        <v>207</v>
      </c>
      <c r="M1421" t="str">
        <f>CONCATENATE(E1421,"-E-P-W")</f>
        <v>745216005-E-P-W</v>
      </c>
      <c r="N1421" t="str">
        <f>$G$2</f>
        <v>E - 508 x 762</v>
      </c>
      <c r="O1421" t="str">
        <f>$C$3</f>
        <v>Photographic Paper</v>
      </c>
      <c r="P1421" t="str">
        <f>$D$4</f>
        <v>White</v>
      </c>
      <c r="Q1421">
        <f>$G$4</f>
        <v>1660</v>
      </c>
      <c r="R1421">
        <f t="shared" ref="R1421" si="2678">ROUND((1112*$N$2),0)</f>
        <v>1179</v>
      </c>
      <c r="S1421">
        <f t="shared" ref="S1421" si="2679">ROUND((760*$N$2),0)</f>
        <v>806</v>
      </c>
      <c r="T1421" t="s">
        <v>32</v>
      </c>
    </row>
    <row r="1422" spans="1:20" x14ac:dyDescent="0.25">
      <c r="A1422" t="s">
        <v>15</v>
      </c>
      <c r="B1422" t="s">
        <v>208</v>
      </c>
      <c r="C1422">
        <v>1</v>
      </c>
      <c r="D1422" t="s">
        <v>189</v>
      </c>
      <c r="E1422" s="1">
        <v>745216005</v>
      </c>
      <c r="H1422" t="s">
        <v>16</v>
      </c>
      <c r="I1422" t="s">
        <v>17</v>
      </c>
      <c r="J1422" t="s">
        <v>18</v>
      </c>
      <c r="K1422" t="s">
        <v>19</v>
      </c>
      <c r="L1422" t="s">
        <v>207</v>
      </c>
      <c r="M1422" t="str">
        <f>CONCATENATE(E1422,"-E-C-W")</f>
        <v>745216005-E-C-W</v>
      </c>
      <c r="N1422" t="str">
        <f>$G$2</f>
        <v>E - 508 x 762</v>
      </c>
      <c r="O1422" t="str">
        <f>$C$15</f>
        <v>Canvas</v>
      </c>
      <c r="P1422" t="str">
        <f>$D$16</f>
        <v xml:space="preserve">White </v>
      </c>
      <c r="Q1422">
        <f>$G$16</f>
        <v>1964</v>
      </c>
      <c r="R1422" s="2">
        <f t="shared" ref="R1422" si="2680">ROUND((1320*$N$2),0)</f>
        <v>1399</v>
      </c>
      <c r="S1422">
        <f t="shared" ref="S1422" si="2681">ROUND((825*$N$2),0)</f>
        <v>875</v>
      </c>
      <c r="T1422" t="s">
        <v>32</v>
      </c>
    </row>
    <row r="1423" spans="1:20" x14ac:dyDescent="0.25">
      <c r="A1423" t="s">
        <v>15</v>
      </c>
      <c r="B1423" t="s">
        <v>208</v>
      </c>
      <c r="C1423">
        <v>1</v>
      </c>
      <c r="D1423" t="s">
        <v>189</v>
      </c>
      <c r="E1423" s="1">
        <v>745216005</v>
      </c>
      <c r="H1423" t="s">
        <v>16</v>
      </c>
      <c r="I1423" t="s">
        <v>17</v>
      </c>
      <c r="J1423" t="s">
        <v>18</v>
      </c>
      <c r="K1423" t="s">
        <v>19</v>
      </c>
      <c r="L1423" t="s">
        <v>207</v>
      </c>
      <c r="M1423" t="str">
        <f>CONCATENATE(E1423,"-F-P-N")</f>
        <v>745216005-F-P-N</v>
      </c>
      <c r="N1423" t="str">
        <f>$H$2</f>
        <v>F - 762 x 1016</v>
      </c>
      <c r="O1423" t="str">
        <f>$C$3</f>
        <v>Photographic Paper</v>
      </c>
      <c r="P1423" t="str">
        <f>$D$3</f>
        <v>None</v>
      </c>
      <c r="Q1423">
        <f>$H$3</f>
        <v>1410</v>
      </c>
      <c r="R1423">
        <f t="shared" ref="R1423" si="2682">ROUND((944*$N$2),0)</f>
        <v>1001</v>
      </c>
      <c r="S1423">
        <f t="shared" ref="S1423" si="2683">ROUND((590*$N$2),0)</f>
        <v>625</v>
      </c>
      <c r="T1423" t="s">
        <v>32</v>
      </c>
    </row>
    <row r="1424" spans="1:20" x14ac:dyDescent="0.25">
      <c r="A1424" t="s">
        <v>15</v>
      </c>
      <c r="B1424" t="s">
        <v>208</v>
      </c>
      <c r="C1424">
        <v>1</v>
      </c>
      <c r="D1424" t="s">
        <v>189</v>
      </c>
      <c r="E1424" s="1">
        <v>745216005</v>
      </c>
      <c r="H1424" t="s">
        <v>16</v>
      </c>
      <c r="I1424" t="s">
        <v>17</v>
      </c>
      <c r="J1424" t="s">
        <v>18</v>
      </c>
      <c r="K1424" t="s">
        <v>19</v>
      </c>
      <c r="L1424" t="s">
        <v>207</v>
      </c>
      <c r="M1424" t="str">
        <f>CONCATENATE(E1424,"-F-C-N")</f>
        <v>745216005-F-C-N</v>
      </c>
      <c r="N1424" t="str">
        <f>$H$2</f>
        <v>F - 762 x 1016</v>
      </c>
      <c r="O1424" t="str">
        <f>$C$15</f>
        <v>Canvas</v>
      </c>
      <c r="P1424" t="str">
        <f>$D$15</f>
        <v>None</v>
      </c>
      <c r="Q1424">
        <f>$H$15</f>
        <v>1865.6000000000001</v>
      </c>
      <c r="R1424">
        <f t="shared" ref="R1424" si="2684">ROUND((1200*$N$2),0)</f>
        <v>1272</v>
      </c>
      <c r="S1424">
        <f t="shared" ref="S1424" si="2685">ROUND((800*$N$2),0)</f>
        <v>848</v>
      </c>
      <c r="T1424" t="s">
        <v>32</v>
      </c>
    </row>
    <row r="1425" spans="1:20" x14ac:dyDescent="0.25">
      <c r="A1425" t="s">
        <v>15</v>
      </c>
      <c r="B1425" t="s">
        <v>208</v>
      </c>
      <c r="C1425">
        <v>1</v>
      </c>
      <c r="D1425" t="s">
        <v>189</v>
      </c>
      <c r="E1425" s="1">
        <v>745216005</v>
      </c>
      <c r="H1425" t="s">
        <v>16</v>
      </c>
      <c r="I1425" t="s">
        <v>17</v>
      </c>
      <c r="J1425" t="s">
        <v>18</v>
      </c>
      <c r="K1425" t="s">
        <v>19</v>
      </c>
      <c r="L1425" t="s">
        <v>207</v>
      </c>
      <c r="M1425" t="str">
        <f>CONCATENATE(E1425,"-F-P-W")</f>
        <v>745216005-F-P-W</v>
      </c>
      <c r="N1425" t="str">
        <f>$H$2</f>
        <v>F - 762 x 1016</v>
      </c>
      <c r="O1425" t="str">
        <f>$C$3</f>
        <v>Photographic Paper</v>
      </c>
      <c r="P1425" t="str">
        <f>$D$4</f>
        <v>White</v>
      </c>
      <c r="Q1425">
        <f>$H$4</f>
        <v>2387</v>
      </c>
      <c r="R1425">
        <f t="shared" ref="R1425" si="2686">ROUND((1510*$N$2),0)</f>
        <v>1601</v>
      </c>
      <c r="S1425">
        <f t="shared" ref="S1425" si="2687">ROUND((1150*$N$2),0)</f>
        <v>1219</v>
      </c>
      <c r="T1425" t="s">
        <v>32</v>
      </c>
    </row>
    <row r="1426" spans="1:20" x14ac:dyDescent="0.25">
      <c r="A1426" t="s">
        <v>15</v>
      </c>
      <c r="B1426" t="s">
        <v>208</v>
      </c>
      <c r="C1426">
        <v>1</v>
      </c>
      <c r="D1426" t="s">
        <v>189</v>
      </c>
      <c r="E1426" s="1">
        <v>745216005</v>
      </c>
      <c r="H1426" t="s">
        <v>16</v>
      </c>
      <c r="I1426" t="s">
        <v>17</v>
      </c>
      <c r="J1426" t="s">
        <v>18</v>
      </c>
      <c r="K1426" t="s">
        <v>19</v>
      </c>
      <c r="L1426" t="s">
        <v>207</v>
      </c>
      <c r="M1426" t="str">
        <f>CONCATENATE(E1426,"-F-C-W")</f>
        <v>745216005-F-C-W</v>
      </c>
      <c r="N1426" t="str">
        <f>$H$2</f>
        <v>F - 762 x 1016</v>
      </c>
      <c r="O1426" t="str">
        <f>$C$15</f>
        <v>Canvas</v>
      </c>
      <c r="P1426" t="str">
        <f>$D$16</f>
        <v xml:space="preserve">White </v>
      </c>
      <c r="Q1426">
        <f>$H$16</f>
        <v>2565.2000000000003</v>
      </c>
      <c r="R1426">
        <f t="shared" ref="R1426" si="2688">ROUND((1760*$N$2),0)</f>
        <v>1866</v>
      </c>
      <c r="S1426">
        <f t="shared" ref="S1426" si="2689">ROUND((1100*$N$2),0)</f>
        <v>1166</v>
      </c>
      <c r="T1426" t="s">
        <v>32</v>
      </c>
    </row>
    <row r="1427" spans="1:20" x14ac:dyDescent="0.25">
      <c r="A1427" t="s">
        <v>15</v>
      </c>
      <c r="B1427" t="s">
        <v>208</v>
      </c>
      <c r="C1427">
        <v>1</v>
      </c>
      <c r="D1427" t="s">
        <v>189</v>
      </c>
      <c r="E1427" s="1">
        <v>745216005</v>
      </c>
      <c r="H1427" t="s">
        <v>16</v>
      </c>
      <c r="I1427" t="s">
        <v>17</v>
      </c>
      <c r="J1427" t="s">
        <v>18</v>
      </c>
      <c r="K1427" t="s">
        <v>19</v>
      </c>
      <c r="L1427" t="s">
        <v>207</v>
      </c>
      <c r="M1427" t="str">
        <f>CONCATENATE(E1427,"-G-P-N")</f>
        <v>745216005-G-P-N</v>
      </c>
      <c r="N1427" t="str">
        <f>$I$2</f>
        <v>G - 1016 x 1525</v>
      </c>
      <c r="O1427" t="str">
        <f>$C$3</f>
        <v>Photographic Paper</v>
      </c>
      <c r="P1427" t="str">
        <f>$D$3</f>
        <v>None</v>
      </c>
      <c r="Q1427">
        <f>$I$3</f>
        <v>1763</v>
      </c>
      <c r="R1427">
        <f t="shared" ref="R1427" si="2690">ROUND((1180*$N$2),0)</f>
        <v>1251</v>
      </c>
      <c r="S1427">
        <f t="shared" ref="S1427" si="2691">ROUND((735*$N$2),0)</f>
        <v>779</v>
      </c>
      <c r="T1427" t="s">
        <v>32</v>
      </c>
    </row>
    <row r="1428" spans="1:20" x14ac:dyDescent="0.25">
      <c r="A1428" t="s">
        <v>15</v>
      </c>
      <c r="B1428" t="s">
        <v>208</v>
      </c>
      <c r="C1428">
        <v>1</v>
      </c>
      <c r="D1428" t="s">
        <v>189</v>
      </c>
      <c r="E1428" s="1">
        <v>745216005</v>
      </c>
      <c r="H1428" t="s">
        <v>16</v>
      </c>
      <c r="I1428" t="s">
        <v>17</v>
      </c>
      <c r="J1428" t="s">
        <v>18</v>
      </c>
      <c r="K1428" t="s">
        <v>19</v>
      </c>
      <c r="L1428" t="s">
        <v>207</v>
      </c>
      <c r="M1428" t="str">
        <f>CONCATENATE(E1428,"-G-C-N")</f>
        <v>745216005-G-C-N</v>
      </c>
      <c r="N1428" t="str">
        <f>$I$2</f>
        <v>G - 1016 x 1525</v>
      </c>
      <c r="O1428" t="str">
        <f>$C$15</f>
        <v>Canvas</v>
      </c>
      <c r="P1428" t="str">
        <f>$D$15</f>
        <v>None</v>
      </c>
      <c r="Q1428">
        <f>$I$15</f>
        <v>1982.2</v>
      </c>
      <c r="R1428">
        <f t="shared" ref="R1428" si="2692">ROUND((1275*$N$2),0)</f>
        <v>1352</v>
      </c>
      <c r="S1428">
        <f t="shared" ref="S1428" si="2693">ROUND((850*$N$2),0)</f>
        <v>901</v>
      </c>
      <c r="T1428" t="s">
        <v>32</v>
      </c>
    </row>
    <row r="1429" spans="1:20" x14ac:dyDescent="0.25">
      <c r="A1429" t="s">
        <v>15</v>
      </c>
      <c r="B1429" t="s">
        <v>208</v>
      </c>
      <c r="C1429">
        <v>1</v>
      </c>
      <c r="D1429" t="s">
        <v>189</v>
      </c>
      <c r="E1429" s="1">
        <v>745216005</v>
      </c>
      <c r="H1429" t="s">
        <v>16</v>
      </c>
      <c r="I1429" t="s">
        <v>17</v>
      </c>
      <c r="J1429" t="s">
        <v>18</v>
      </c>
      <c r="K1429" t="s">
        <v>19</v>
      </c>
      <c r="L1429" t="s">
        <v>207</v>
      </c>
      <c r="M1429" t="str">
        <f>CONCATENATE(E1429,"-G-P-W")</f>
        <v>745216005-G-P-W</v>
      </c>
      <c r="N1429" t="str">
        <f>$I$2</f>
        <v>G - 1016 x 1525</v>
      </c>
      <c r="O1429" t="str">
        <f>$C$3</f>
        <v>Photographic Paper</v>
      </c>
      <c r="P1429" t="str">
        <f>$D$4</f>
        <v>White</v>
      </c>
      <c r="Q1429">
        <f>$I$4</f>
        <v>3200</v>
      </c>
      <c r="R1429">
        <f t="shared" ref="R1429:R1430" si="2694">ROUND((2000*$N$2),0)</f>
        <v>2120</v>
      </c>
      <c r="S1429">
        <f t="shared" ref="S1429" si="2695">ROUND((1535*$N$2),0)</f>
        <v>1627</v>
      </c>
      <c r="T1429" t="s">
        <v>32</v>
      </c>
    </row>
    <row r="1430" spans="1:20" x14ac:dyDescent="0.25">
      <c r="A1430" t="s">
        <v>15</v>
      </c>
      <c r="B1430" t="s">
        <v>208</v>
      </c>
      <c r="C1430">
        <v>1</v>
      </c>
      <c r="D1430" t="s">
        <v>189</v>
      </c>
      <c r="E1430" s="1">
        <v>745216005</v>
      </c>
      <c r="H1430" t="s">
        <v>16</v>
      </c>
      <c r="I1430" t="s">
        <v>17</v>
      </c>
      <c r="J1430" t="s">
        <v>18</v>
      </c>
      <c r="K1430" t="s">
        <v>19</v>
      </c>
      <c r="L1430" t="s">
        <v>207</v>
      </c>
      <c r="M1430" t="str">
        <f>CONCATENATE(E1430,"-G-C-W")</f>
        <v>745216005-G-C-W</v>
      </c>
      <c r="N1430" t="str">
        <f>$I$2</f>
        <v>G - 1016 x 1525</v>
      </c>
      <c r="O1430" t="str">
        <f>$C$15</f>
        <v>Canvas</v>
      </c>
      <c r="P1430" t="str">
        <f>$D$16</f>
        <v xml:space="preserve">White </v>
      </c>
      <c r="Q1430">
        <f>$I$16</f>
        <v>2915</v>
      </c>
      <c r="R1430">
        <f t="shared" si="2694"/>
        <v>2120</v>
      </c>
      <c r="S1430">
        <f t="shared" ref="S1430" si="2696">ROUND((1250*$N$2),0)</f>
        <v>1325</v>
      </c>
      <c r="T1430" t="s">
        <v>32</v>
      </c>
    </row>
    <row r="1431" spans="1:20" x14ac:dyDescent="0.25">
      <c r="A1431" t="s">
        <v>15</v>
      </c>
      <c r="B1431" t="s">
        <v>208</v>
      </c>
      <c r="C1431">
        <v>1</v>
      </c>
      <c r="D1431" t="s">
        <v>190</v>
      </c>
      <c r="E1431" s="1">
        <v>745210243</v>
      </c>
      <c r="H1431" t="s">
        <v>16</v>
      </c>
      <c r="I1431" t="s">
        <v>17</v>
      </c>
      <c r="J1431" t="s">
        <v>18</v>
      </c>
      <c r="K1431" t="s">
        <v>19</v>
      </c>
      <c r="L1431" t="s">
        <v>207</v>
      </c>
      <c r="M1431" t="str">
        <f>CONCATENATE(E1431,"-C-P-N")</f>
        <v>745210243-C-P-N</v>
      </c>
      <c r="N1431" t="str">
        <f>$E$2</f>
        <v>C - 406 x 508</v>
      </c>
      <c r="O1431" t="str">
        <f>$C$3</f>
        <v>Photographic Paper</v>
      </c>
      <c r="P1431" t="str">
        <f>$D$3</f>
        <v>None</v>
      </c>
      <c r="Q1431">
        <f>$E$3</f>
        <v>553</v>
      </c>
      <c r="R1431">
        <f t="shared" ref="R1431" si="2697">ROUND((360*$N$2),0)</f>
        <v>382</v>
      </c>
      <c r="S1431">
        <f t="shared" ref="S1431" si="2698">ROUND((230*$N$2),0)</f>
        <v>244</v>
      </c>
      <c r="T1431" t="s">
        <v>32</v>
      </c>
    </row>
    <row r="1432" spans="1:20" x14ac:dyDescent="0.25">
      <c r="A1432" t="s">
        <v>15</v>
      </c>
      <c r="B1432" t="s">
        <v>208</v>
      </c>
      <c r="C1432">
        <v>1</v>
      </c>
      <c r="D1432" t="s">
        <v>190</v>
      </c>
      <c r="E1432" s="1">
        <v>745210243</v>
      </c>
      <c r="H1432" t="s">
        <v>16</v>
      </c>
      <c r="I1432" t="s">
        <v>17</v>
      </c>
      <c r="J1432" t="s">
        <v>18</v>
      </c>
      <c r="K1432" t="s">
        <v>19</v>
      </c>
      <c r="L1432" t="s">
        <v>207</v>
      </c>
      <c r="M1432" t="str">
        <f>CONCATENATE(E1432,"-C-P-W")</f>
        <v>745210243-C-P-W</v>
      </c>
      <c r="N1432" t="str">
        <f>$E$2</f>
        <v>C - 406 x 508</v>
      </c>
      <c r="O1432" t="str">
        <f>$C$3</f>
        <v>Photographic Paper</v>
      </c>
      <c r="P1432" t="str">
        <f>$D$4</f>
        <v>White</v>
      </c>
      <c r="Q1432">
        <f>$E$4</f>
        <v>1052</v>
      </c>
      <c r="R1432">
        <f t="shared" ref="R1432" si="2699">ROUND((704*$N$2),0)</f>
        <v>746</v>
      </c>
      <c r="S1432">
        <f t="shared" ref="S1432" si="2700">ROUND((440*$N$2),0)</f>
        <v>466</v>
      </c>
      <c r="T1432" t="s">
        <v>32</v>
      </c>
    </row>
    <row r="1433" spans="1:20" x14ac:dyDescent="0.25">
      <c r="A1433" t="s">
        <v>15</v>
      </c>
      <c r="B1433" t="s">
        <v>208</v>
      </c>
      <c r="C1433">
        <v>1</v>
      </c>
      <c r="D1433" t="s">
        <v>190</v>
      </c>
      <c r="E1433" s="1">
        <v>745210243</v>
      </c>
      <c r="H1433" t="s">
        <v>16</v>
      </c>
      <c r="I1433" t="s">
        <v>17</v>
      </c>
      <c r="J1433" t="s">
        <v>18</v>
      </c>
      <c r="K1433" t="s">
        <v>19</v>
      </c>
      <c r="L1433" t="s">
        <v>207</v>
      </c>
      <c r="M1433" t="str">
        <f>CONCATENATE(E1433,"-D-P-N")</f>
        <v>745210243-D-P-N</v>
      </c>
      <c r="N1433" t="str">
        <f>$F$2</f>
        <v>D - 508 x 610</v>
      </c>
      <c r="O1433" t="str">
        <f>$C$3</f>
        <v>Photographic Paper</v>
      </c>
      <c r="P1433" t="str">
        <f>$D$3</f>
        <v>None</v>
      </c>
      <c r="Q1433">
        <f>$F$3</f>
        <v>646</v>
      </c>
      <c r="R1433">
        <f t="shared" ref="R1433" si="2701">ROUND((432*$N$2),0)</f>
        <v>458</v>
      </c>
      <c r="S1433">
        <f t="shared" ref="S1433" si="2702">ROUND((270*$N$2),0)</f>
        <v>286</v>
      </c>
      <c r="T1433" t="s">
        <v>32</v>
      </c>
    </row>
    <row r="1434" spans="1:20" x14ac:dyDescent="0.25">
      <c r="A1434" t="s">
        <v>15</v>
      </c>
      <c r="B1434" t="s">
        <v>208</v>
      </c>
      <c r="C1434">
        <v>1</v>
      </c>
      <c r="D1434" t="s">
        <v>190</v>
      </c>
      <c r="E1434" s="1">
        <v>745210243</v>
      </c>
      <c r="H1434" t="s">
        <v>16</v>
      </c>
      <c r="I1434" t="s">
        <v>17</v>
      </c>
      <c r="J1434" t="s">
        <v>18</v>
      </c>
      <c r="K1434" t="s">
        <v>19</v>
      </c>
      <c r="L1434" t="s">
        <v>207</v>
      </c>
      <c r="M1434" t="str">
        <f>CONCATENATE(E1434,"-D-P-W")</f>
        <v>745210243-D-P-W</v>
      </c>
      <c r="N1434" t="str">
        <f>$F$2</f>
        <v>D - 508 x 610</v>
      </c>
      <c r="O1434" t="str">
        <f>$C$3</f>
        <v>Photographic Paper</v>
      </c>
      <c r="P1434" t="str">
        <f>$D$4</f>
        <v>White</v>
      </c>
      <c r="Q1434">
        <f>$F$4</f>
        <v>1313</v>
      </c>
      <c r="R1434">
        <f t="shared" ref="R1434" si="2703">ROUND((880*$N$2),0)</f>
        <v>933</v>
      </c>
      <c r="S1434">
        <f t="shared" ref="S1434" si="2704">ROUND((560*$N$2),0)</f>
        <v>594</v>
      </c>
      <c r="T1434" t="s">
        <v>32</v>
      </c>
    </row>
    <row r="1435" spans="1:20" x14ac:dyDescent="0.25">
      <c r="A1435" t="s">
        <v>15</v>
      </c>
      <c r="B1435" t="s">
        <v>208</v>
      </c>
      <c r="C1435">
        <v>1</v>
      </c>
      <c r="D1435" t="s">
        <v>190</v>
      </c>
      <c r="E1435" s="1">
        <v>745210243</v>
      </c>
      <c r="H1435" t="s">
        <v>16</v>
      </c>
      <c r="I1435" t="s">
        <v>17</v>
      </c>
      <c r="J1435" t="s">
        <v>18</v>
      </c>
      <c r="K1435" t="s">
        <v>19</v>
      </c>
      <c r="L1435" t="s">
        <v>207</v>
      </c>
      <c r="M1435" t="str">
        <f>CONCATENATE(E1435,"-E-P-N")</f>
        <v>745210243-E-P-N</v>
      </c>
      <c r="N1435" t="str">
        <f>$G$2</f>
        <v>E - 508 x 762</v>
      </c>
      <c r="O1435" t="str">
        <f>$C$3</f>
        <v>Photographic Paper</v>
      </c>
      <c r="P1435" t="str">
        <f>$D$3</f>
        <v>None</v>
      </c>
      <c r="Q1435">
        <f>$G$3</f>
        <v>825</v>
      </c>
      <c r="R1435">
        <f t="shared" ref="R1435" si="2705">ROUND((552*$N$2),0)</f>
        <v>585</v>
      </c>
      <c r="S1435">
        <f t="shared" ref="S1435" si="2706">ROUND((345*$N$2),0)</f>
        <v>366</v>
      </c>
      <c r="T1435" t="s">
        <v>32</v>
      </c>
    </row>
    <row r="1436" spans="1:20" x14ac:dyDescent="0.25">
      <c r="A1436" t="s">
        <v>15</v>
      </c>
      <c r="B1436" t="s">
        <v>208</v>
      </c>
      <c r="C1436">
        <v>1</v>
      </c>
      <c r="D1436" t="s">
        <v>190</v>
      </c>
      <c r="E1436" s="1">
        <v>745210243</v>
      </c>
      <c r="H1436" t="s">
        <v>16</v>
      </c>
      <c r="I1436" t="s">
        <v>17</v>
      </c>
      <c r="J1436" t="s">
        <v>18</v>
      </c>
      <c r="K1436" t="s">
        <v>19</v>
      </c>
      <c r="L1436" t="s">
        <v>207</v>
      </c>
      <c r="M1436" t="str">
        <f>CONCATENATE(E1436,"-E-C-N")</f>
        <v>745210243-E-C-N</v>
      </c>
      <c r="N1436" t="str">
        <f>$G$2</f>
        <v>E - 508 x 762</v>
      </c>
      <c r="O1436" t="str">
        <f>$C$15</f>
        <v>Canvas</v>
      </c>
      <c r="P1436" t="str">
        <f>$D$15</f>
        <v>None</v>
      </c>
      <c r="Q1436">
        <f>$G$15</f>
        <v>1324</v>
      </c>
      <c r="R1436">
        <f t="shared" ref="R1436" si="2707">ROUND((832*$N$2),0)</f>
        <v>882</v>
      </c>
      <c r="S1436">
        <f t="shared" ref="S1436" si="2708">ROUND((550*$N$2),0)</f>
        <v>583</v>
      </c>
      <c r="T1436" t="s">
        <v>32</v>
      </c>
    </row>
    <row r="1437" spans="1:20" x14ac:dyDescent="0.25">
      <c r="A1437" t="s">
        <v>15</v>
      </c>
      <c r="B1437" t="s">
        <v>208</v>
      </c>
      <c r="C1437">
        <v>1</v>
      </c>
      <c r="D1437" t="s">
        <v>190</v>
      </c>
      <c r="E1437" s="1">
        <v>745210243</v>
      </c>
      <c r="H1437" t="s">
        <v>16</v>
      </c>
      <c r="I1437" t="s">
        <v>17</v>
      </c>
      <c r="J1437" t="s">
        <v>18</v>
      </c>
      <c r="K1437" t="s">
        <v>19</v>
      </c>
      <c r="L1437" t="s">
        <v>207</v>
      </c>
      <c r="M1437" t="str">
        <f>CONCATENATE(E1437,"-E-P-W")</f>
        <v>745210243-E-P-W</v>
      </c>
      <c r="N1437" t="str">
        <f>$G$2</f>
        <v>E - 508 x 762</v>
      </c>
      <c r="O1437" t="str">
        <f>$C$3</f>
        <v>Photographic Paper</v>
      </c>
      <c r="P1437" t="str">
        <f>$D$4</f>
        <v>White</v>
      </c>
      <c r="Q1437">
        <f>$G$4</f>
        <v>1660</v>
      </c>
      <c r="R1437">
        <f t="shared" ref="R1437" si="2709">ROUND((1112*$N$2),0)</f>
        <v>1179</v>
      </c>
      <c r="S1437">
        <f t="shared" ref="S1437" si="2710">ROUND((760*$N$2),0)</f>
        <v>806</v>
      </c>
      <c r="T1437" t="s">
        <v>32</v>
      </c>
    </row>
    <row r="1438" spans="1:20" x14ac:dyDescent="0.25">
      <c r="A1438" t="s">
        <v>15</v>
      </c>
      <c r="B1438" t="s">
        <v>208</v>
      </c>
      <c r="C1438">
        <v>1</v>
      </c>
      <c r="D1438" t="s">
        <v>190</v>
      </c>
      <c r="E1438" s="1">
        <v>745210243</v>
      </c>
      <c r="H1438" t="s">
        <v>16</v>
      </c>
      <c r="I1438" t="s">
        <v>17</v>
      </c>
      <c r="J1438" t="s">
        <v>18</v>
      </c>
      <c r="K1438" t="s">
        <v>19</v>
      </c>
      <c r="L1438" t="s">
        <v>207</v>
      </c>
      <c r="M1438" t="str">
        <f>CONCATENATE(E1438,"-E-C-W")</f>
        <v>745210243-E-C-W</v>
      </c>
      <c r="N1438" t="str">
        <f>$G$2</f>
        <v>E - 508 x 762</v>
      </c>
      <c r="O1438" t="str">
        <f>$C$15</f>
        <v>Canvas</v>
      </c>
      <c r="P1438" t="str">
        <f>$D$16</f>
        <v xml:space="preserve">White </v>
      </c>
      <c r="Q1438">
        <f>$G$16</f>
        <v>1964</v>
      </c>
      <c r="R1438" s="2">
        <f t="shared" ref="R1438" si="2711">ROUND((1320*$N$2),0)</f>
        <v>1399</v>
      </c>
      <c r="S1438">
        <f t="shared" ref="S1438" si="2712">ROUND((825*$N$2),0)</f>
        <v>875</v>
      </c>
      <c r="T1438" t="s">
        <v>32</v>
      </c>
    </row>
    <row r="1439" spans="1:20" x14ac:dyDescent="0.25">
      <c r="A1439" t="s">
        <v>15</v>
      </c>
      <c r="B1439" t="s">
        <v>208</v>
      </c>
      <c r="C1439">
        <v>1</v>
      </c>
      <c r="D1439" t="s">
        <v>190</v>
      </c>
      <c r="E1439" s="1">
        <v>745210243</v>
      </c>
      <c r="H1439" t="s">
        <v>16</v>
      </c>
      <c r="I1439" t="s">
        <v>17</v>
      </c>
      <c r="J1439" t="s">
        <v>18</v>
      </c>
      <c r="K1439" t="s">
        <v>19</v>
      </c>
      <c r="L1439" t="s">
        <v>207</v>
      </c>
      <c r="M1439" t="str">
        <f>CONCATENATE(E1439,"-F-P-N")</f>
        <v>745210243-F-P-N</v>
      </c>
      <c r="N1439" t="str">
        <f>$H$2</f>
        <v>F - 762 x 1016</v>
      </c>
      <c r="O1439" t="str">
        <f>$C$3</f>
        <v>Photographic Paper</v>
      </c>
      <c r="P1439" t="str">
        <f>$D$3</f>
        <v>None</v>
      </c>
      <c r="Q1439">
        <f>$H$3</f>
        <v>1410</v>
      </c>
      <c r="R1439">
        <f t="shared" ref="R1439" si="2713">ROUND((944*$N$2),0)</f>
        <v>1001</v>
      </c>
      <c r="S1439">
        <f t="shared" ref="S1439" si="2714">ROUND((590*$N$2),0)</f>
        <v>625</v>
      </c>
      <c r="T1439" t="s">
        <v>32</v>
      </c>
    </row>
    <row r="1440" spans="1:20" x14ac:dyDescent="0.25">
      <c r="A1440" t="s">
        <v>15</v>
      </c>
      <c r="B1440" t="s">
        <v>208</v>
      </c>
      <c r="C1440">
        <v>1</v>
      </c>
      <c r="D1440" t="s">
        <v>190</v>
      </c>
      <c r="E1440" s="1">
        <v>745210243</v>
      </c>
      <c r="H1440" t="s">
        <v>16</v>
      </c>
      <c r="I1440" t="s">
        <v>17</v>
      </c>
      <c r="J1440" t="s">
        <v>18</v>
      </c>
      <c r="K1440" t="s">
        <v>19</v>
      </c>
      <c r="L1440" t="s">
        <v>207</v>
      </c>
      <c r="M1440" t="str">
        <f>CONCATENATE(E1440,"-F-C-N")</f>
        <v>745210243-F-C-N</v>
      </c>
      <c r="N1440" t="str">
        <f>$H$2</f>
        <v>F - 762 x 1016</v>
      </c>
      <c r="O1440" t="str">
        <f>$C$15</f>
        <v>Canvas</v>
      </c>
      <c r="P1440" t="str">
        <f>$D$15</f>
        <v>None</v>
      </c>
      <c r="Q1440">
        <f>$H$15</f>
        <v>1865.6000000000001</v>
      </c>
      <c r="R1440">
        <f t="shared" ref="R1440" si="2715">ROUND((1200*$N$2),0)</f>
        <v>1272</v>
      </c>
      <c r="S1440">
        <f t="shared" ref="S1440" si="2716">ROUND((800*$N$2),0)</f>
        <v>848</v>
      </c>
      <c r="T1440" t="s">
        <v>32</v>
      </c>
    </row>
    <row r="1441" spans="1:20" x14ac:dyDescent="0.25">
      <c r="A1441" t="s">
        <v>15</v>
      </c>
      <c r="B1441" t="s">
        <v>208</v>
      </c>
      <c r="C1441">
        <v>1</v>
      </c>
      <c r="D1441" t="s">
        <v>190</v>
      </c>
      <c r="E1441" s="1">
        <v>745210243</v>
      </c>
      <c r="H1441" t="s">
        <v>16</v>
      </c>
      <c r="I1441" t="s">
        <v>17</v>
      </c>
      <c r="J1441" t="s">
        <v>18</v>
      </c>
      <c r="K1441" t="s">
        <v>19</v>
      </c>
      <c r="L1441" t="s">
        <v>207</v>
      </c>
      <c r="M1441" t="str">
        <f>CONCATENATE(E1441,"-F-P-W")</f>
        <v>745210243-F-P-W</v>
      </c>
      <c r="N1441" t="str">
        <f>$H$2</f>
        <v>F - 762 x 1016</v>
      </c>
      <c r="O1441" t="str">
        <f>$C$3</f>
        <v>Photographic Paper</v>
      </c>
      <c r="P1441" t="str">
        <f>$D$4</f>
        <v>White</v>
      </c>
      <c r="Q1441">
        <f>$H$4</f>
        <v>2387</v>
      </c>
      <c r="R1441">
        <f t="shared" ref="R1441" si="2717">ROUND((1510*$N$2),0)</f>
        <v>1601</v>
      </c>
      <c r="S1441">
        <f t="shared" ref="S1441" si="2718">ROUND((1150*$N$2),0)</f>
        <v>1219</v>
      </c>
      <c r="T1441" t="s">
        <v>32</v>
      </c>
    </row>
    <row r="1442" spans="1:20" x14ac:dyDescent="0.25">
      <c r="A1442" t="s">
        <v>15</v>
      </c>
      <c r="B1442" t="s">
        <v>208</v>
      </c>
      <c r="C1442">
        <v>1</v>
      </c>
      <c r="D1442" t="s">
        <v>190</v>
      </c>
      <c r="E1442" s="1">
        <v>745210243</v>
      </c>
      <c r="H1442" t="s">
        <v>16</v>
      </c>
      <c r="I1442" t="s">
        <v>17</v>
      </c>
      <c r="J1442" t="s">
        <v>18</v>
      </c>
      <c r="K1442" t="s">
        <v>19</v>
      </c>
      <c r="L1442" t="s">
        <v>207</v>
      </c>
      <c r="M1442" t="str">
        <f>CONCATENATE(E1442,"-F-C-W")</f>
        <v>745210243-F-C-W</v>
      </c>
      <c r="N1442" t="str">
        <f>$H$2</f>
        <v>F - 762 x 1016</v>
      </c>
      <c r="O1442" t="str">
        <f>$C$15</f>
        <v>Canvas</v>
      </c>
      <c r="P1442" t="str">
        <f>$D$16</f>
        <v xml:space="preserve">White </v>
      </c>
      <c r="Q1442">
        <f>$H$16</f>
        <v>2565.2000000000003</v>
      </c>
      <c r="R1442">
        <f t="shared" ref="R1442" si="2719">ROUND((1760*$N$2),0)</f>
        <v>1866</v>
      </c>
      <c r="S1442">
        <f t="shared" ref="S1442" si="2720">ROUND((1100*$N$2),0)</f>
        <v>1166</v>
      </c>
      <c r="T1442" t="s">
        <v>32</v>
      </c>
    </row>
    <row r="1443" spans="1:20" x14ac:dyDescent="0.25">
      <c r="A1443" t="s">
        <v>15</v>
      </c>
      <c r="B1443" t="s">
        <v>208</v>
      </c>
      <c r="C1443">
        <v>1</v>
      </c>
      <c r="D1443" t="s">
        <v>190</v>
      </c>
      <c r="E1443" s="1">
        <v>745210243</v>
      </c>
      <c r="H1443" t="s">
        <v>16</v>
      </c>
      <c r="I1443" t="s">
        <v>17</v>
      </c>
      <c r="J1443" t="s">
        <v>18</v>
      </c>
      <c r="K1443" t="s">
        <v>19</v>
      </c>
      <c r="L1443" t="s">
        <v>207</v>
      </c>
      <c r="M1443" t="str">
        <f>CONCATENATE(E1443,"-G-P-N")</f>
        <v>745210243-G-P-N</v>
      </c>
      <c r="N1443" t="str">
        <f>$I$2</f>
        <v>G - 1016 x 1525</v>
      </c>
      <c r="O1443" t="str">
        <f>$C$3</f>
        <v>Photographic Paper</v>
      </c>
      <c r="P1443" t="str">
        <f>$D$3</f>
        <v>None</v>
      </c>
      <c r="Q1443">
        <f>$I$3</f>
        <v>1763</v>
      </c>
      <c r="R1443">
        <f t="shared" ref="R1443" si="2721">ROUND((1180*$N$2),0)</f>
        <v>1251</v>
      </c>
      <c r="S1443">
        <f t="shared" ref="S1443" si="2722">ROUND((735*$N$2),0)</f>
        <v>779</v>
      </c>
      <c r="T1443" t="s">
        <v>32</v>
      </c>
    </row>
    <row r="1444" spans="1:20" x14ac:dyDescent="0.25">
      <c r="A1444" t="s">
        <v>15</v>
      </c>
      <c r="B1444" t="s">
        <v>208</v>
      </c>
      <c r="C1444">
        <v>1</v>
      </c>
      <c r="D1444" t="s">
        <v>190</v>
      </c>
      <c r="E1444" s="1">
        <v>745210243</v>
      </c>
      <c r="H1444" t="s">
        <v>16</v>
      </c>
      <c r="I1444" t="s">
        <v>17</v>
      </c>
      <c r="J1444" t="s">
        <v>18</v>
      </c>
      <c r="K1444" t="s">
        <v>19</v>
      </c>
      <c r="L1444" t="s">
        <v>207</v>
      </c>
      <c r="M1444" t="str">
        <f>CONCATENATE(E1444,"-G-C-N")</f>
        <v>745210243-G-C-N</v>
      </c>
      <c r="N1444" t="str">
        <f>$I$2</f>
        <v>G - 1016 x 1525</v>
      </c>
      <c r="O1444" t="str">
        <f>$C$15</f>
        <v>Canvas</v>
      </c>
      <c r="P1444" t="str">
        <f>$D$15</f>
        <v>None</v>
      </c>
      <c r="Q1444">
        <f>$I$15</f>
        <v>1982.2</v>
      </c>
      <c r="R1444">
        <f t="shared" ref="R1444" si="2723">ROUND((1275*$N$2),0)</f>
        <v>1352</v>
      </c>
      <c r="S1444">
        <f t="shared" ref="S1444" si="2724">ROUND((850*$N$2),0)</f>
        <v>901</v>
      </c>
      <c r="T1444" t="s">
        <v>32</v>
      </c>
    </row>
    <row r="1445" spans="1:20" x14ac:dyDescent="0.25">
      <c r="A1445" t="s">
        <v>15</v>
      </c>
      <c r="B1445" t="s">
        <v>208</v>
      </c>
      <c r="C1445">
        <v>1</v>
      </c>
      <c r="D1445" t="s">
        <v>190</v>
      </c>
      <c r="E1445" s="1">
        <v>745210243</v>
      </c>
      <c r="H1445" t="s">
        <v>16</v>
      </c>
      <c r="I1445" t="s">
        <v>17</v>
      </c>
      <c r="J1445" t="s">
        <v>18</v>
      </c>
      <c r="K1445" t="s">
        <v>19</v>
      </c>
      <c r="L1445" t="s">
        <v>207</v>
      </c>
      <c r="M1445" t="str">
        <f>CONCATENATE(E1445,"-G-P-W")</f>
        <v>745210243-G-P-W</v>
      </c>
      <c r="N1445" t="str">
        <f>$I$2</f>
        <v>G - 1016 x 1525</v>
      </c>
      <c r="O1445" t="str">
        <f>$C$3</f>
        <v>Photographic Paper</v>
      </c>
      <c r="P1445" t="str">
        <f>$D$4</f>
        <v>White</v>
      </c>
      <c r="Q1445">
        <f>$I$4</f>
        <v>3200</v>
      </c>
      <c r="R1445">
        <f t="shared" ref="R1445:R1446" si="2725">ROUND((2000*$N$2),0)</f>
        <v>2120</v>
      </c>
      <c r="S1445">
        <f t="shared" ref="S1445" si="2726">ROUND((1535*$N$2),0)</f>
        <v>1627</v>
      </c>
      <c r="T1445" t="s">
        <v>32</v>
      </c>
    </row>
    <row r="1446" spans="1:20" x14ac:dyDescent="0.25">
      <c r="A1446" t="s">
        <v>15</v>
      </c>
      <c r="B1446" t="s">
        <v>208</v>
      </c>
      <c r="C1446">
        <v>1</v>
      </c>
      <c r="D1446" t="s">
        <v>190</v>
      </c>
      <c r="E1446" s="1">
        <v>745210243</v>
      </c>
      <c r="H1446" t="s">
        <v>16</v>
      </c>
      <c r="I1446" t="s">
        <v>17</v>
      </c>
      <c r="J1446" t="s">
        <v>18</v>
      </c>
      <c r="K1446" t="s">
        <v>19</v>
      </c>
      <c r="L1446" t="s">
        <v>207</v>
      </c>
      <c r="M1446" t="str">
        <f>CONCATENATE(E1446,"-G-C-W")</f>
        <v>745210243-G-C-W</v>
      </c>
      <c r="N1446" t="str">
        <f>$I$2</f>
        <v>G - 1016 x 1525</v>
      </c>
      <c r="O1446" t="str">
        <f>$C$15</f>
        <v>Canvas</v>
      </c>
      <c r="P1446" t="str">
        <f>$D$16</f>
        <v xml:space="preserve">White </v>
      </c>
      <c r="Q1446">
        <f>$I$16</f>
        <v>2915</v>
      </c>
      <c r="R1446">
        <f t="shared" si="2725"/>
        <v>2120</v>
      </c>
      <c r="S1446">
        <f t="shared" ref="S1446" si="2727">ROUND((1250*$N$2),0)</f>
        <v>1325</v>
      </c>
      <c r="T1446" t="s">
        <v>32</v>
      </c>
    </row>
    <row r="1447" spans="1:20" x14ac:dyDescent="0.25">
      <c r="A1447" t="s">
        <v>15</v>
      </c>
      <c r="B1447" t="s">
        <v>208</v>
      </c>
      <c r="C1447">
        <v>1</v>
      </c>
      <c r="D1447" t="s">
        <v>191</v>
      </c>
      <c r="E1447" s="1">
        <v>745210175</v>
      </c>
      <c r="H1447" t="s">
        <v>16</v>
      </c>
      <c r="I1447" t="s">
        <v>17</v>
      </c>
      <c r="J1447" t="s">
        <v>18</v>
      </c>
      <c r="K1447" t="s">
        <v>19</v>
      </c>
      <c r="L1447" t="s">
        <v>207</v>
      </c>
      <c r="M1447" t="str">
        <f>CONCATENATE(E1447,"-C-P-N")</f>
        <v>745210175-C-P-N</v>
      </c>
      <c r="N1447" t="str">
        <f>$E$2</f>
        <v>C - 406 x 508</v>
      </c>
      <c r="O1447" t="str">
        <f>$C$3</f>
        <v>Photographic Paper</v>
      </c>
      <c r="P1447" t="str">
        <f>$D$3</f>
        <v>None</v>
      </c>
      <c r="Q1447">
        <f>$E$3</f>
        <v>553</v>
      </c>
      <c r="R1447">
        <f t="shared" ref="R1447" si="2728">ROUND((360*$N$2),0)</f>
        <v>382</v>
      </c>
      <c r="S1447">
        <f t="shared" ref="S1447" si="2729">ROUND((230*$N$2),0)</f>
        <v>244</v>
      </c>
      <c r="T1447" t="s">
        <v>32</v>
      </c>
    </row>
    <row r="1448" spans="1:20" x14ac:dyDescent="0.25">
      <c r="A1448" t="s">
        <v>15</v>
      </c>
      <c r="B1448" t="s">
        <v>208</v>
      </c>
      <c r="C1448">
        <v>1</v>
      </c>
      <c r="D1448" t="s">
        <v>191</v>
      </c>
      <c r="E1448" s="1">
        <v>745210175</v>
      </c>
      <c r="H1448" t="s">
        <v>16</v>
      </c>
      <c r="I1448" t="s">
        <v>17</v>
      </c>
      <c r="J1448" t="s">
        <v>18</v>
      </c>
      <c r="K1448" t="s">
        <v>19</v>
      </c>
      <c r="L1448" t="s">
        <v>207</v>
      </c>
      <c r="M1448" t="str">
        <f>CONCATENATE(E1448,"-C-P-W")</f>
        <v>745210175-C-P-W</v>
      </c>
      <c r="N1448" t="str">
        <f>$E$2</f>
        <v>C - 406 x 508</v>
      </c>
      <c r="O1448" t="str">
        <f>$C$3</f>
        <v>Photographic Paper</v>
      </c>
      <c r="P1448" t="str">
        <f>$D$4</f>
        <v>White</v>
      </c>
      <c r="Q1448">
        <f>$E$4</f>
        <v>1052</v>
      </c>
      <c r="R1448">
        <f t="shared" ref="R1448" si="2730">ROUND((704*$N$2),0)</f>
        <v>746</v>
      </c>
      <c r="S1448">
        <f t="shared" ref="S1448" si="2731">ROUND((440*$N$2),0)</f>
        <v>466</v>
      </c>
      <c r="T1448" t="s">
        <v>32</v>
      </c>
    </row>
    <row r="1449" spans="1:20" x14ac:dyDescent="0.25">
      <c r="A1449" t="s">
        <v>15</v>
      </c>
      <c r="B1449" t="s">
        <v>208</v>
      </c>
      <c r="C1449">
        <v>1</v>
      </c>
      <c r="D1449" t="s">
        <v>191</v>
      </c>
      <c r="E1449" s="1">
        <v>745210175</v>
      </c>
      <c r="H1449" t="s">
        <v>16</v>
      </c>
      <c r="I1449" t="s">
        <v>17</v>
      </c>
      <c r="J1449" t="s">
        <v>18</v>
      </c>
      <c r="K1449" t="s">
        <v>19</v>
      </c>
      <c r="L1449" t="s">
        <v>207</v>
      </c>
      <c r="M1449" t="str">
        <f>CONCATENATE(E1449,"-D-P-N")</f>
        <v>745210175-D-P-N</v>
      </c>
      <c r="N1449" t="str">
        <f>$F$2</f>
        <v>D - 508 x 610</v>
      </c>
      <c r="O1449" t="str">
        <f>$C$3</f>
        <v>Photographic Paper</v>
      </c>
      <c r="P1449" t="str">
        <f>$D$3</f>
        <v>None</v>
      </c>
      <c r="Q1449">
        <f>$F$3</f>
        <v>646</v>
      </c>
      <c r="R1449">
        <f t="shared" ref="R1449" si="2732">ROUND((432*$N$2),0)</f>
        <v>458</v>
      </c>
      <c r="S1449">
        <f t="shared" ref="S1449" si="2733">ROUND((270*$N$2),0)</f>
        <v>286</v>
      </c>
      <c r="T1449" t="s">
        <v>32</v>
      </c>
    </row>
    <row r="1450" spans="1:20" x14ac:dyDescent="0.25">
      <c r="A1450" t="s">
        <v>15</v>
      </c>
      <c r="B1450" t="s">
        <v>208</v>
      </c>
      <c r="C1450">
        <v>1</v>
      </c>
      <c r="D1450" t="s">
        <v>191</v>
      </c>
      <c r="E1450" s="1">
        <v>745210175</v>
      </c>
      <c r="H1450" t="s">
        <v>16</v>
      </c>
      <c r="I1450" t="s">
        <v>17</v>
      </c>
      <c r="J1450" t="s">
        <v>18</v>
      </c>
      <c r="K1450" t="s">
        <v>19</v>
      </c>
      <c r="L1450" t="s">
        <v>207</v>
      </c>
      <c r="M1450" t="str">
        <f>CONCATENATE(E1450,"-D-P-W")</f>
        <v>745210175-D-P-W</v>
      </c>
      <c r="N1450" t="str">
        <f>$F$2</f>
        <v>D - 508 x 610</v>
      </c>
      <c r="O1450" t="str">
        <f>$C$3</f>
        <v>Photographic Paper</v>
      </c>
      <c r="P1450" t="str">
        <f>$D$4</f>
        <v>White</v>
      </c>
      <c r="Q1450">
        <f>$F$4</f>
        <v>1313</v>
      </c>
      <c r="R1450">
        <f t="shared" ref="R1450" si="2734">ROUND((880*$N$2),0)</f>
        <v>933</v>
      </c>
      <c r="S1450">
        <f t="shared" ref="S1450" si="2735">ROUND((560*$N$2),0)</f>
        <v>594</v>
      </c>
      <c r="T1450" t="s">
        <v>32</v>
      </c>
    </row>
    <row r="1451" spans="1:20" x14ac:dyDescent="0.25">
      <c r="A1451" t="s">
        <v>15</v>
      </c>
      <c r="B1451" t="s">
        <v>208</v>
      </c>
      <c r="C1451">
        <v>1</v>
      </c>
      <c r="D1451" t="s">
        <v>191</v>
      </c>
      <c r="E1451" s="1">
        <v>745210175</v>
      </c>
      <c r="H1451" t="s">
        <v>16</v>
      </c>
      <c r="I1451" t="s">
        <v>17</v>
      </c>
      <c r="J1451" t="s">
        <v>18</v>
      </c>
      <c r="K1451" t="s">
        <v>19</v>
      </c>
      <c r="L1451" t="s">
        <v>207</v>
      </c>
      <c r="M1451" t="str">
        <f>CONCATENATE(E1451,"-E-P-N")</f>
        <v>745210175-E-P-N</v>
      </c>
      <c r="N1451" t="str">
        <f>$G$2</f>
        <v>E - 508 x 762</v>
      </c>
      <c r="O1451" t="str">
        <f>$C$3</f>
        <v>Photographic Paper</v>
      </c>
      <c r="P1451" t="str">
        <f>$D$3</f>
        <v>None</v>
      </c>
      <c r="Q1451">
        <f>$G$3</f>
        <v>825</v>
      </c>
      <c r="R1451">
        <f t="shared" ref="R1451" si="2736">ROUND((552*$N$2),0)</f>
        <v>585</v>
      </c>
      <c r="S1451">
        <f t="shared" ref="S1451" si="2737">ROUND((345*$N$2),0)</f>
        <v>366</v>
      </c>
      <c r="T1451" t="s">
        <v>32</v>
      </c>
    </row>
    <row r="1452" spans="1:20" x14ac:dyDescent="0.25">
      <c r="A1452" t="s">
        <v>15</v>
      </c>
      <c r="B1452" t="s">
        <v>208</v>
      </c>
      <c r="C1452">
        <v>1</v>
      </c>
      <c r="D1452" t="s">
        <v>191</v>
      </c>
      <c r="E1452" s="1">
        <v>745210175</v>
      </c>
      <c r="H1452" t="s">
        <v>16</v>
      </c>
      <c r="I1452" t="s">
        <v>17</v>
      </c>
      <c r="J1452" t="s">
        <v>18</v>
      </c>
      <c r="K1452" t="s">
        <v>19</v>
      </c>
      <c r="L1452" t="s">
        <v>207</v>
      </c>
      <c r="M1452" t="str">
        <f>CONCATENATE(E1452,"-E-C-N")</f>
        <v>745210175-E-C-N</v>
      </c>
      <c r="N1452" t="str">
        <f>$G$2</f>
        <v>E - 508 x 762</v>
      </c>
      <c r="O1452" t="str">
        <f>$C$15</f>
        <v>Canvas</v>
      </c>
      <c r="P1452" t="str">
        <f>$D$15</f>
        <v>None</v>
      </c>
      <c r="Q1452">
        <f>$G$15</f>
        <v>1324</v>
      </c>
      <c r="R1452">
        <f t="shared" ref="R1452" si="2738">ROUND((832*$N$2),0)</f>
        <v>882</v>
      </c>
      <c r="S1452">
        <f t="shared" ref="S1452" si="2739">ROUND((550*$N$2),0)</f>
        <v>583</v>
      </c>
      <c r="T1452" t="s">
        <v>32</v>
      </c>
    </row>
    <row r="1453" spans="1:20" x14ac:dyDescent="0.25">
      <c r="A1453" t="s">
        <v>15</v>
      </c>
      <c r="B1453" t="s">
        <v>208</v>
      </c>
      <c r="C1453">
        <v>1</v>
      </c>
      <c r="D1453" t="s">
        <v>191</v>
      </c>
      <c r="E1453" s="1">
        <v>745210175</v>
      </c>
      <c r="H1453" t="s">
        <v>16</v>
      </c>
      <c r="I1453" t="s">
        <v>17</v>
      </c>
      <c r="J1453" t="s">
        <v>18</v>
      </c>
      <c r="K1453" t="s">
        <v>19</v>
      </c>
      <c r="L1453" t="s">
        <v>207</v>
      </c>
      <c r="M1453" t="str">
        <f>CONCATENATE(E1453,"-E-P-W")</f>
        <v>745210175-E-P-W</v>
      </c>
      <c r="N1453" t="str">
        <f>$G$2</f>
        <v>E - 508 x 762</v>
      </c>
      <c r="O1453" t="str">
        <f>$C$3</f>
        <v>Photographic Paper</v>
      </c>
      <c r="P1453" t="str">
        <f>$D$4</f>
        <v>White</v>
      </c>
      <c r="Q1453">
        <f>$G$4</f>
        <v>1660</v>
      </c>
      <c r="R1453">
        <f t="shared" ref="R1453" si="2740">ROUND((1112*$N$2),0)</f>
        <v>1179</v>
      </c>
      <c r="S1453">
        <f t="shared" ref="S1453" si="2741">ROUND((760*$N$2),0)</f>
        <v>806</v>
      </c>
      <c r="T1453" t="s">
        <v>32</v>
      </c>
    </row>
    <row r="1454" spans="1:20" x14ac:dyDescent="0.25">
      <c r="A1454" t="s">
        <v>15</v>
      </c>
      <c r="B1454" t="s">
        <v>208</v>
      </c>
      <c r="C1454">
        <v>1</v>
      </c>
      <c r="D1454" t="s">
        <v>191</v>
      </c>
      <c r="E1454" s="1">
        <v>745210175</v>
      </c>
      <c r="H1454" t="s">
        <v>16</v>
      </c>
      <c r="I1454" t="s">
        <v>17</v>
      </c>
      <c r="J1454" t="s">
        <v>18</v>
      </c>
      <c r="K1454" t="s">
        <v>19</v>
      </c>
      <c r="L1454" t="s">
        <v>207</v>
      </c>
      <c r="M1454" t="str">
        <f>CONCATENATE(E1454,"-E-C-W")</f>
        <v>745210175-E-C-W</v>
      </c>
      <c r="N1454" t="str">
        <f>$G$2</f>
        <v>E - 508 x 762</v>
      </c>
      <c r="O1454" t="str">
        <f>$C$15</f>
        <v>Canvas</v>
      </c>
      <c r="P1454" t="str">
        <f>$D$16</f>
        <v xml:space="preserve">White </v>
      </c>
      <c r="Q1454">
        <f>$G$16</f>
        <v>1964</v>
      </c>
      <c r="R1454" s="2">
        <f t="shared" ref="R1454" si="2742">ROUND((1320*$N$2),0)</f>
        <v>1399</v>
      </c>
      <c r="S1454">
        <f t="shared" ref="S1454" si="2743">ROUND((825*$N$2),0)</f>
        <v>875</v>
      </c>
      <c r="T1454" t="s">
        <v>32</v>
      </c>
    </row>
    <row r="1455" spans="1:20" x14ac:dyDescent="0.25">
      <c r="A1455" t="s">
        <v>15</v>
      </c>
      <c r="B1455" t="s">
        <v>208</v>
      </c>
      <c r="C1455">
        <v>1</v>
      </c>
      <c r="D1455" t="s">
        <v>191</v>
      </c>
      <c r="E1455" s="1">
        <v>745210175</v>
      </c>
      <c r="H1455" t="s">
        <v>16</v>
      </c>
      <c r="I1455" t="s">
        <v>17</v>
      </c>
      <c r="J1455" t="s">
        <v>18</v>
      </c>
      <c r="K1455" t="s">
        <v>19</v>
      </c>
      <c r="L1455" t="s">
        <v>207</v>
      </c>
      <c r="M1455" t="str">
        <f>CONCATENATE(E1455,"-F-P-N")</f>
        <v>745210175-F-P-N</v>
      </c>
      <c r="N1455" t="str">
        <f>$H$2</f>
        <v>F - 762 x 1016</v>
      </c>
      <c r="O1455" t="str">
        <f>$C$3</f>
        <v>Photographic Paper</v>
      </c>
      <c r="P1455" t="str">
        <f>$D$3</f>
        <v>None</v>
      </c>
      <c r="Q1455">
        <f>$H$3</f>
        <v>1410</v>
      </c>
      <c r="R1455">
        <f t="shared" ref="R1455" si="2744">ROUND((944*$N$2),0)</f>
        <v>1001</v>
      </c>
      <c r="S1455">
        <f t="shared" ref="S1455" si="2745">ROUND((590*$N$2),0)</f>
        <v>625</v>
      </c>
      <c r="T1455" t="s">
        <v>32</v>
      </c>
    </row>
    <row r="1456" spans="1:20" x14ac:dyDescent="0.25">
      <c r="A1456" t="s">
        <v>15</v>
      </c>
      <c r="B1456" t="s">
        <v>208</v>
      </c>
      <c r="C1456">
        <v>1</v>
      </c>
      <c r="D1456" t="s">
        <v>191</v>
      </c>
      <c r="E1456" s="1">
        <v>745210175</v>
      </c>
      <c r="H1456" t="s">
        <v>16</v>
      </c>
      <c r="I1456" t="s">
        <v>17</v>
      </c>
      <c r="J1456" t="s">
        <v>18</v>
      </c>
      <c r="K1456" t="s">
        <v>19</v>
      </c>
      <c r="L1456" t="s">
        <v>207</v>
      </c>
      <c r="M1456" t="str">
        <f>CONCATENATE(E1456,"-F-C-N")</f>
        <v>745210175-F-C-N</v>
      </c>
      <c r="N1456" t="str">
        <f>$H$2</f>
        <v>F - 762 x 1016</v>
      </c>
      <c r="O1456" t="str">
        <f>$C$15</f>
        <v>Canvas</v>
      </c>
      <c r="P1456" t="str">
        <f>$D$15</f>
        <v>None</v>
      </c>
      <c r="Q1456">
        <f>$H$15</f>
        <v>1865.6000000000001</v>
      </c>
      <c r="R1456">
        <f t="shared" ref="R1456" si="2746">ROUND((1200*$N$2),0)</f>
        <v>1272</v>
      </c>
      <c r="S1456">
        <f t="shared" ref="S1456" si="2747">ROUND((800*$N$2),0)</f>
        <v>848</v>
      </c>
      <c r="T1456" t="s">
        <v>32</v>
      </c>
    </row>
    <row r="1457" spans="1:20" x14ac:dyDescent="0.25">
      <c r="A1457" t="s">
        <v>15</v>
      </c>
      <c r="B1457" t="s">
        <v>208</v>
      </c>
      <c r="C1457">
        <v>1</v>
      </c>
      <c r="D1457" t="s">
        <v>191</v>
      </c>
      <c r="E1457" s="1">
        <v>745210175</v>
      </c>
      <c r="H1457" t="s">
        <v>16</v>
      </c>
      <c r="I1457" t="s">
        <v>17</v>
      </c>
      <c r="J1457" t="s">
        <v>18</v>
      </c>
      <c r="K1457" t="s">
        <v>19</v>
      </c>
      <c r="L1457" t="s">
        <v>207</v>
      </c>
      <c r="M1457" t="str">
        <f>CONCATENATE(E1457,"-F-P-W")</f>
        <v>745210175-F-P-W</v>
      </c>
      <c r="N1457" t="str">
        <f>$H$2</f>
        <v>F - 762 x 1016</v>
      </c>
      <c r="O1457" t="str">
        <f>$C$3</f>
        <v>Photographic Paper</v>
      </c>
      <c r="P1457" t="str">
        <f>$D$4</f>
        <v>White</v>
      </c>
      <c r="Q1457">
        <f>$H$4</f>
        <v>2387</v>
      </c>
      <c r="R1457">
        <f t="shared" ref="R1457" si="2748">ROUND((1510*$N$2),0)</f>
        <v>1601</v>
      </c>
      <c r="S1457">
        <f t="shared" ref="S1457" si="2749">ROUND((1150*$N$2),0)</f>
        <v>1219</v>
      </c>
      <c r="T1457" t="s">
        <v>32</v>
      </c>
    </row>
    <row r="1458" spans="1:20" x14ac:dyDescent="0.25">
      <c r="A1458" t="s">
        <v>15</v>
      </c>
      <c r="B1458" t="s">
        <v>208</v>
      </c>
      <c r="C1458">
        <v>1</v>
      </c>
      <c r="D1458" t="s">
        <v>191</v>
      </c>
      <c r="E1458" s="1">
        <v>745210175</v>
      </c>
      <c r="H1458" t="s">
        <v>16</v>
      </c>
      <c r="I1458" t="s">
        <v>17</v>
      </c>
      <c r="J1458" t="s">
        <v>18</v>
      </c>
      <c r="K1458" t="s">
        <v>19</v>
      </c>
      <c r="L1458" t="s">
        <v>207</v>
      </c>
      <c r="M1458" t="str">
        <f>CONCATENATE(E1458,"-F-C-W")</f>
        <v>745210175-F-C-W</v>
      </c>
      <c r="N1458" t="str">
        <f>$H$2</f>
        <v>F - 762 x 1016</v>
      </c>
      <c r="O1458" t="str">
        <f>$C$15</f>
        <v>Canvas</v>
      </c>
      <c r="P1458" t="str">
        <f>$D$16</f>
        <v xml:space="preserve">White </v>
      </c>
      <c r="Q1458">
        <f>$H$16</f>
        <v>2565.2000000000003</v>
      </c>
      <c r="R1458">
        <f t="shared" ref="R1458" si="2750">ROUND((1760*$N$2),0)</f>
        <v>1866</v>
      </c>
      <c r="S1458">
        <f t="shared" ref="S1458" si="2751">ROUND((1100*$N$2),0)</f>
        <v>1166</v>
      </c>
      <c r="T1458" t="s">
        <v>32</v>
      </c>
    </row>
    <row r="1459" spans="1:20" x14ac:dyDescent="0.25">
      <c r="A1459" t="s">
        <v>15</v>
      </c>
      <c r="B1459" t="s">
        <v>208</v>
      </c>
      <c r="C1459">
        <v>1</v>
      </c>
      <c r="D1459" t="s">
        <v>191</v>
      </c>
      <c r="E1459" s="1">
        <v>745210175</v>
      </c>
      <c r="H1459" t="s">
        <v>16</v>
      </c>
      <c r="I1459" t="s">
        <v>17</v>
      </c>
      <c r="J1459" t="s">
        <v>18</v>
      </c>
      <c r="K1459" t="s">
        <v>19</v>
      </c>
      <c r="L1459" t="s">
        <v>207</v>
      </c>
      <c r="M1459" t="str">
        <f>CONCATENATE(E1459,"-G-P-N")</f>
        <v>745210175-G-P-N</v>
      </c>
      <c r="N1459" t="str">
        <f>$I$2</f>
        <v>G - 1016 x 1525</v>
      </c>
      <c r="O1459" t="str">
        <f>$C$3</f>
        <v>Photographic Paper</v>
      </c>
      <c r="P1459" t="str">
        <f>$D$3</f>
        <v>None</v>
      </c>
      <c r="Q1459">
        <f>$I$3</f>
        <v>1763</v>
      </c>
      <c r="R1459">
        <f t="shared" ref="R1459" si="2752">ROUND((1180*$N$2),0)</f>
        <v>1251</v>
      </c>
      <c r="S1459">
        <f t="shared" ref="S1459" si="2753">ROUND((735*$N$2),0)</f>
        <v>779</v>
      </c>
      <c r="T1459" t="s">
        <v>32</v>
      </c>
    </row>
    <row r="1460" spans="1:20" x14ac:dyDescent="0.25">
      <c r="A1460" t="s">
        <v>15</v>
      </c>
      <c r="B1460" t="s">
        <v>208</v>
      </c>
      <c r="C1460">
        <v>1</v>
      </c>
      <c r="D1460" t="s">
        <v>191</v>
      </c>
      <c r="E1460" s="1">
        <v>745210175</v>
      </c>
      <c r="H1460" t="s">
        <v>16</v>
      </c>
      <c r="I1460" t="s">
        <v>17</v>
      </c>
      <c r="J1460" t="s">
        <v>18</v>
      </c>
      <c r="K1460" t="s">
        <v>19</v>
      </c>
      <c r="L1460" t="s">
        <v>207</v>
      </c>
      <c r="M1460" t="str">
        <f>CONCATENATE(E1460,"-G-C-N")</f>
        <v>745210175-G-C-N</v>
      </c>
      <c r="N1460" t="str">
        <f>$I$2</f>
        <v>G - 1016 x 1525</v>
      </c>
      <c r="O1460" t="str">
        <f>$C$15</f>
        <v>Canvas</v>
      </c>
      <c r="P1460" t="str">
        <f>$D$15</f>
        <v>None</v>
      </c>
      <c r="Q1460">
        <f>$I$15</f>
        <v>1982.2</v>
      </c>
      <c r="R1460">
        <f t="shared" ref="R1460" si="2754">ROUND((1275*$N$2),0)</f>
        <v>1352</v>
      </c>
      <c r="S1460">
        <f t="shared" ref="S1460" si="2755">ROUND((850*$N$2),0)</f>
        <v>901</v>
      </c>
      <c r="T1460" t="s">
        <v>32</v>
      </c>
    </row>
    <row r="1461" spans="1:20" x14ac:dyDescent="0.25">
      <c r="A1461" t="s">
        <v>15</v>
      </c>
      <c r="B1461" t="s">
        <v>208</v>
      </c>
      <c r="C1461">
        <v>1</v>
      </c>
      <c r="D1461" t="s">
        <v>191</v>
      </c>
      <c r="E1461" s="1">
        <v>745210175</v>
      </c>
      <c r="H1461" t="s">
        <v>16</v>
      </c>
      <c r="I1461" t="s">
        <v>17</v>
      </c>
      <c r="J1461" t="s">
        <v>18</v>
      </c>
      <c r="K1461" t="s">
        <v>19</v>
      </c>
      <c r="L1461" t="s">
        <v>207</v>
      </c>
      <c r="M1461" t="str">
        <f>CONCATENATE(E1461,"-G-P-W")</f>
        <v>745210175-G-P-W</v>
      </c>
      <c r="N1461" t="str">
        <f>$I$2</f>
        <v>G - 1016 x 1525</v>
      </c>
      <c r="O1461" t="str">
        <f>$C$3</f>
        <v>Photographic Paper</v>
      </c>
      <c r="P1461" t="str">
        <f>$D$4</f>
        <v>White</v>
      </c>
      <c r="Q1461">
        <f>$I$4</f>
        <v>3200</v>
      </c>
      <c r="R1461">
        <f t="shared" ref="R1461:R1462" si="2756">ROUND((2000*$N$2),0)</f>
        <v>2120</v>
      </c>
      <c r="S1461">
        <f t="shared" ref="S1461" si="2757">ROUND((1535*$N$2),0)</f>
        <v>1627</v>
      </c>
      <c r="T1461" t="s">
        <v>32</v>
      </c>
    </row>
    <row r="1462" spans="1:20" x14ac:dyDescent="0.25">
      <c r="A1462" t="s">
        <v>15</v>
      </c>
      <c r="B1462" t="s">
        <v>208</v>
      </c>
      <c r="C1462">
        <v>1</v>
      </c>
      <c r="D1462" t="s">
        <v>191</v>
      </c>
      <c r="E1462" s="1">
        <v>745210175</v>
      </c>
      <c r="H1462" t="s">
        <v>16</v>
      </c>
      <c r="I1462" t="s">
        <v>17</v>
      </c>
      <c r="J1462" t="s">
        <v>18</v>
      </c>
      <c r="K1462" t="s">
        <v>19</v>
      </c>
      <c r="L1462" t="s">
        <v>207</v>
      </c>
      <c r="M1462" t="str">
        <f>CONCATENATE(E1462,"-G-C-W")</f>
        <v>745210175-G-C-W</v>
      </c>
      <c r="N1462" t="str">
        <f>$I$2</f>
        <v>G - 1016 x 1525</v>
      </c>
      <c r="O1462" t="str">
        <f>$C$15</f>
        <v>Canvas</v>
      </c>
      <c r="P1462" t="str">
        <f>$D$16</f>
        <v xml:space="preserve">White </v>
      </c>
      <c r="Q1462">
        <f>$I$16</f>
        <v>2915</v>
      </c>
      <c r="R1462">
        <f t="shared" si="2756"/>
        <v>2120</v>
      </c>
      <c r="S1462">
        <f t="shared" ref="S1462" si="2758">ROUND((1250*$N$2),0)</f>
        <v>1325</v>
      </c>
      <c r="T1462" t="s">
        <v>32</v>
      </c>
    </row>
    <row r="1463" spans="1:20" x14ac:dyDescent="0.25">
      <c r="A1463" t="s">
        <v>15</v>
      </c>
      <c r="B1463" t="s">
        <v>208</v>
      </c>
      <c r="C1463">
        <v>1</v>
      </c>
      <c r="D1463" t="s">
        <v>192</v>
      </c>
      <c r="E1463" s="1">
        <v>745209367</v>
      </c>
      <c r="H1463" t="s">
        <v>16</v>
      </c>
      <c r="I1463" t="s">
        <v>17</v>
      </c>
      <c r="J1463" t="s">
        <v>18</v>
      </c>
      <c r="K1463" t="s">
        <v>19</v>
      </c>
      <c r="L1463" t="s">
        <v>207</v>
      </c>
      <c r="M1463" t="str">
        <f>CONCATENATE(E1463,"-C-P-N")</f>
        <v>745209367-C-P-N</v>
      </c>
      <c r="N1463" t="str">
        <f>$E$2</f>
        <v>C - 406 x 508</v>
      </c>
      <c r="O1463" t="str">
        <f>$C$3</f>
        <v>Photographic Paper</v>
      </c>
      <c r="P1463" t="str">
        <f>$D$3</f>
        <v>None</v>
      </c>
      <c r="Q1463">
        <f>$E$3</f>
        <v>553</v>
      </c>
      <c r="R1463">
        <f t="shared" ref="R1463" si="2759">ROUND((360*$N$2),0)</f>
        <v>382</v>
      </c>
      <c r="S1463">
        <f t="shared" ref="S1463" si="2760">ROUND((230*$N$2),0)</f>
        <v>244</v>
      </c>
      <c r="T1463" t="s">
        <v>32</v>
      </c>
    </row>
    <row r="1464" spans="1:20" x14ac:dyDescent="0.25">
      <c r="A1464" t="s">
        <v>15</v>
      </c>
      <c r="B1464" t="s">
        <v>208</v>
      </c>
      <c r="C1464">
        <v>1</v>
      </c>
      <c r="D1464" t="s">
        <v>192</v>
      </c>
      <c r="E1464" s="1">
        <v>745209367</v>
      </c>
      <c r="H1464" t="s">
        <v>16</v>
      </c>
      <c r="I1464" t="s">
        <v>17</v>
      </c>
      <c r="J1464" t="s">
        <v>18</v>
      </c>
      <c r="K1464" t="s">
        <v>19</v>
      </c>
      <c r="L1464" t="s">
        <v>207</v>
      </c>
      <c r="M1464" t="str">
        <f>CONCATENATE(E1464,"-C-P-W")</f>
        <v>745209367-C-P-W</v>
      </c>
      <c r="N1464" t="str">
        <f>$E$2</f>
        <v>C - 406 x 508</v>
      </c>
      <c r="O1464" t="str">
        <f>$C$3</f>
        <v>Photographic Paper</v>
      </c>
      <c r="P1464" t="str">
        <f>$D$4</f>
        <v>White</v>
      </c>
      <c r="Q1464">
        <f>$E$4</f>
        <v>1052</v>
      </c>
      <c r="R1464">
        <f t="shared" ref="R1464" si="2761">ROUND((704*$N$2),0)</f>
        <v>746</v>
      </c>
      <c r="S1464">
        <f t="shared" ref="S1464" si="2762">ROUND((440*$N$2),0)</f>
        <v>466</v>
      </c>
      <c r="T1464" t="s">
        <v>32</v>
      </c>
    </row>
    <row r="1465" spans="1:20" x14ac:dyDescent="0.25">
      <c r="A1465" t="s">
        <v>15</v>
      </c>
      <c r="B1465" t="s">
        <v>208</v>
      </c>
      <c r="C1465">
        <v>1</v>
      </c>
      <c r="D1465" t="s">
        <v>192</v>
      </c>
      <c r="E1465" s="1">
        <v>745209367</v>
      </c>
      <c r="H1465" t="s">
        <v>16</v>
      </c>
      <c r="I1465" t="s">
        <v>17</v>
      </c>
      <c r="J1465" t="s">
        <v>18</v>
      </c>
      <c r="K1465" t="s">
        <v>19</v>
      </c>
      <c r="L1465" t="s">
        <v>207</v>
      </c>
      <c r="M1465" t="str">
        <f>CONCATENATE(E1465,"-D-P-N")</f>
        <v>745209367-D-P-N</v>
      </c>
      <c r="N1465" t="str">
        <f>$F$2</f>
        <v>D - 508 x 610</v>
      </c>
      <c r="O1465" t="str">
        <f>$C$3</f>
        <v>Photographic Paper</v>
      </c>
      <c r="P1465" t="str">
        <f>$D$3</f>
        <v>None</v>
      </c>
      <c r="Q1465">
        <f>$F$3</f>
        <v>646</v>
      </c>
      <c r="R1465">
        <f t="shared" ref="R1465" si="2763">ROUND((432*$N$2),0)</f>
        <v>458</v>
      </c>
      <c r="S1465">
        <f t="shared" ref="S1465" si="2764">ROUND((270*$N$2),0)</f>
        <v>286</v>
      </c>
      <c r="T1465" t="s">
        <v>32</v>
      </c>
    </row>
    <row r="1466" spans="1:20" x14ac:dyDescent="0.25">
      <c r="A1466" t="s">
        <v>15</v>
      </c>
      <c r="B1466" t="s">
        <v>208</v>
      </c>
      <c r="C1466">
        <v>1</v>
      </c>
      <c r="D1466" t="s">
        <v>192</v>
      </c>
      <c r="E1466" s="1">
        <v>745209367</v>
      </c>
      <c r="H1466" t="s">
        <v>16</v>
      </c>
      <c r="I1466" t="s">
        <v>17</v>
      </c>
      <c r="J1466" t="s">
        <v>18</v>
      </c>
      <c r="K1466" t="s">
        <v>19</v>
      </c>
      <c r="L1466" t="s">
        <v>207</v>
      </c>
      <c r="M1466" t="str">
        <f>CONCATENATE(E1466,"-D-P-W")</f>
        <v>745209367-D-P-W</v>
      </c>
      <c r="N1466" t="str">
        <f>$F$2</f>
        <v>D - 508 x 610</v>
      </c>
      <c r="O1466" t="str">
        <f>$C$3</f>
        <v>Photographic Paper</v>
      </c>
      <c r="P1466" t="str">
        <f>$D$4</f>
        <v>White</v>
      </c>
      <c r="Q1466">
        <f>$F$4</f>
        <v>1313</v>
      </c>
      <c r="R1466">
        <f t="shared" ref="R1466" si="2765">ROUND((880*$N$2),0)</f>
        <v>933</v>
      </c>
      <c r="S1466">
        <f t="shared" ref="S1466" si="2766">ROUND((560*$N$2),0)</f>
        <v>594</v>
      </c>
      <c r="T1466" t="s">
        <v>32</v>
      </c>
    </row>
    <row r="1467" spans="1:20" x14ac:dyDescent="0.25">
      <c r="A1467" t="s">
        <v>15</v>
      </c>
      <c r="B1467" t="s">
        <v>208</v>
      </c>
      <c r="C1467">
        <v>1</v>
      </c>
      <c r="D1467" t="s">
        <v>192</v>
      </c>
      <c r="E1467" s="1">
        <v>745209367</v>
      </c>
      <c r="H1467" t="s">
        <v>16</v>
      </c>
      <c r="I1467" t="s">
        <v>17</v>
      </c>
      <c r="J1467" t="s">
        <v>18</v>
      </c>
      <c r="K1467" t="s">
        <v>19</v>
      </c>
      <c r="L1467" t="s">
        <v>207</v>
      </c>
      <c r="M1467" t="str">
        <f>CONCATENATE(E1467,"-E-P-N")</f>
        <v>745209367-E-P-N</v>
      </c>
      <c r="N1467" t="str">
        <f>$G$2</f>
        <v>E - 508 x 762</v>
      </c>
      <c r="O1467" t="str">
        <f>$C$3</f>
        <v>Photographic Paper</v>
      </c>
      <c r="P1467" t="str">
        <f>$D$3</f>
        <v>None</v>
      </c>
      <c r="Q1467">
        <f>$G$3</f>
        <v>825</v>
      </c>
      <c r="R1467">
        <f t="shared" ref="R1467" si="2767">ROUND((552*$N$2),0)</f>
        <v>585</v>
      </c>
      <c r="S1467">
        <f t="shared" ref="S1467" si="2768">ROUND((345*$N$2),0)</f>
        <v>366</v>
      </c>
      <c r="T1467" t="s">
        <v>32</v>
      </c>
    </row>
    <row r="1468" spans="1:20" x14ac:dyDescent="0.25">
      <c r="A1468" t="s">
        <v>15</v>
      </c>
      <c r="B1468" t="s">
        <v>208</v>
      </c>
      <c r="C1468">
        <v>1</v>
      </c>
      <c r="D1468" t="s">
        <v>192</v>
      </c>
      <c r="E1468" s="1">
        <v>745209367</v>
      </c>
      <c r="H1468" t="s">
        <v>16</v>
      </c>
      <c r="I1468" t="s">
        <v>17</v>
      </c>
      <c r="J1468" t="s">
        <v>18</v>
      </c>
      <c r="K1468" t="s">
        <v>19</v>
      </c>
      <c r="L1468" t="s">
        <v>207</v>
      </c>
      <c r="M1468" t="str">
        <f>CONCATENATE(E1468,"-E-C-N")</f>
        <v>745209367-E-C-N</v>
      </c>
      <c r="N1468" t="str">
        <f>$G$2</f>
        <v>E - 508 x 762</v>
      </c>
      <c r="O1468" t="str">
        <f>$C$15</f>
        <v>Canvas</v>
      </c>
      <c r="P1468" t="str">
        <f>$D$15</f>
        <v>None</v>
      </c>
      <c r="Q1468">
        <f>$G$15</f>
        <v>1324</v>
      </c>
      <c r="R1468">
        <f t="shared" ref="R1468" si="2769">ROUND((832*$N$2),0)</f>
        <v>882</v>
      </c>
      <c r="S1468">
        <f t="shared" ref="S1468" si="2770">ROUND((550*$N$2),0)</f>
        <v>583</v>
      </c>
      <c r="T1468" t="s">
        <v>32</v>
      </c>
    </row>
    <row r="1469" spans="1:20" x14ac:dyDescent="0.25">
      <c r="A1469" t="s">
        <v>15</v>
      </c>
      <c r="B1469" t="s">
        <v>208</v>
      </c>
      <c r="C1469">
        <v>1</v>
      </c>
      <c r="D1469" t="s">
        <v>192</v>
      </c>
      <c r="E1469" s="1">
        <v>745209367</v>
      </c>
      <c r="H1469" t="s">
        <v>16</v>
      </c>
      <c r="I1469" t="s">
        <v>17</v>
      </c>
      <c r="J1469" t="s">
        <v>18</v>
      </c>
      <c r="K1469" t="s">
        <v>19</v>
      </c>
      <c r="L1469" t="s">
        <v>207</v>
      </c>
      <c r="M1469" t="str">
        <f>CONCATENATE(E1469,"-E-P-W")</f>
        <v>745209367-E-P-W</v>
      </c>
      <c r="N1469" t="str">
        <f>$G$2</f>
        <v>E - 508 x 762</v>
      </c>
      <c r="O1469" t="str">
        <f>$C$3</f>
        <v>Photographic Paper</v>
      </c>
      <c r="P1469" t="str">
        <f>$D$4</f>
        <v>White</v>
      </c>
      <c r="Q1469">
        <f>$G$4</f>
        <v>1660</v>
      </c>
      <c r="R1469">
        <f t="shared" ref="R1469" si="2771">ROUND((1112*$N$2),0)</f>
        <v>1179</v>
      </c>
      <c r="S1469">
        <f t="shared" ref="S1469" si="2772">ROUND((760*$N$2),0)</f>
        <v>806</v>
      </c>
      <c r="T1469" t="s">
        <v>32</v>
      </c>
    </row>
    <row r="1470" spans="1:20" x14ac:dyDescent="0.25">
      <c r="A1470" t="s">
        <v>15</v>
      </c>
      <c r="B1470" t="s">
        <v>208</v>
      </c>
      <c r="C1470">
        <v>1</v>
      </c>
      <c r="D1470" t="s">
        <v>192</v>
      </c>
      <c r="E1470" s="1">
        <v>745209367</v>
      </c>
      <c r="H1470" t="s">
        <v>16</v>
      </c>
      <c r="I1470" t="s">
        <v>17</v>
      </c>
      <c r="J1470" t="s">
        <v>18</v>
      </c>
      <c r="K1470" t="s">
        <v>19</v>
      </c>
      <c r="L1470" t="s">
        <v>207</v>
      </c>
      <c r="M1470" t="str">
        <f>CONCATENATE(E1470,"-E-C-W")</f>
        <v>745209367-E-C-W</v>
      </c>
      <c r="N1470" t="str">
        <f>$G$2</f>
        <v>E - 508 x 762</v>
      </c>
      <c r="O1470" t="str">
        <f>$C$15</f>
        <v>Canvas</v>
      </c>
      <c r="P1470" t="str">
        <f>$D$16</f>
        <v xml:space="preserve">White </v>
      </c>
      <c r="Q1470">
        <f>$G$16</f>
        <v>1964</v>
      </c>
      <c r="R1470" s="2">
        <f t="shared" ref="R1470" si="2773">ROUND((1320*$N$2),0)</f>
        <v>1399</v>
      </c>
      <c r="S1470">
        <f t="shared" ref="S1470" si="2774">ROUND((825*$N$2),0)</f>
        <v>875</v>
      </c>
      <c r="T1470" t="s">
        <v>32</v>
      </c>
    </row>
    <row r="1471" spans="1:20" x14ac:dyDescent="0.25">
      <c r="A1471" t="s">
        <v>15</v>
      </c>
      <c r="B1471" t="s">
        <v>208</v>
      </c>
      <c r="C1471">
        <v>1</v>
      </c>
      <c r="D1471" t="s">
        <v>192</v>
      </c>
      <c r="E1471" s="1">
        <v>745209367</v>
      </c>
      <c r="H1471" t="s">
        <v>16</v>
      </c>
      <c r="I1471" t="s">
        <v>17</v>
      </c>
      <c r="J1471" t="s">
        <v>18</v>
      </c>
      <c r="K1471" t="s">
        <v>19</v>
      </c>
      <c r="L1471" t="s">
        <v>207</v>
      </c>
      <c r="M1471" t="str">
        <f>CONCATENATE(E1471,"-F-P-N")</f>
        <v>745209367-F-P-N</v>
      </c>
      <c r="N1471" t="str">
        <f>$H$2</f>
        <v>F - 762 x 1016</v>
      </c>
      <c r="O1471" t="str">
        <f>$C$3</f>
        <v>Photographic Paper</v>
      </c>
      <c r="P1471" t="str">
        <f>$D$3</f>
        <v>None</v>
      </c>
      <c r="Q1471">
        <f>$H$3</f>
        <v>1410</v>
      </c>
      <c r="R1471">
        <f t="shared" ref="R1471" si="2775">ROUND((944*$N$2),0)</f>
        <v>1001</v>
      </c>
      <c r="S1471">
        <f t="shared" ref="S1471" si="2776">ROUND((590*$N$2),0)</f>
        <v>625</v>
      </c>
      <c r="T1471" t="s">
        <v>32</v>
      </c>
    </row>
    <row r="1472" spans="1:20" x14ac:dyDescent="0.25">
      <c r="A1472" t="s">
        <v>15</v>
      </c>
      <c r="B1472" t="s">
        <v>208</v>
      </c>
      <c r="C1472">
        <v>1</v>
      </c>
      <c r="D1472" t="s">
        <v>192</v>
      </c>
      <c r="E1472" s="1">
        <v>745209367</v>
      </c>
      <c r="H1472" t="s">
        <v>16</v>
      </c>
      <c r="I1472" t="s">
        <v>17</v>
      </c>
      <c r="J1472" t="s">
        <v>18</v>
      </c>
      <c r="K1472" t="s">
        <v>19</v>
      </c>
      <c r="L1472" t="s">
        <v>207</v>
      </c>
      <c r="M1472" t="str">
        <f>CONCATENATE(E1472,"-F-C-N")</f>
        <v>745209367-F-C-N</v>
      </c>
      <c r="N1472" t="str">
        <f>$H$2</f>
        <v>F - 762 x 1016</v>
      </c>
      <c r="O1472" t="str">
        <f>$C$15</f>
        <v>Canvas</v>
      </c>
      <c r="P1472" t="str">
        <f>$D$15</f>
        <v>None</v>
      </c>
      <c r="Q1472">
        <f>$H$15</f>
        <v>1865.6000000000001</v>
      </c>
      <c r="R1472">
        <f t="shared" ref="R1472" si="2777">ROUND((1200*$N$2),0)</f>
        <v>1272</v>
      </c>
      <c r="S1472">
        <f t="shared" ref="S1472" si="2778">ROUND((800*$N$2),0)</f>
        <v>848</v>
      </c>
      <c r="T1472" t="s">
        <v>32</v>
      </c>
    </row>
    <row r="1473" spans="1:20" x14ac:dyDescent="0.25">
      <c r="A1473" t="s">
        <v>15</v>
      </c>
      <c r="B1473" t="s">
        <v>208</v>
      </c>
      <c r="C1473">
        <v>1</v>
      </c>
      <c r="D1473" t="s">
        <v>192</v>
      </c>
      <c r="E1473" s="1">
        <v>745209367</v>
      </c>
      <c r="H1473" t="s">
        <v>16</v>
      </c>
      <c r="I1473" t="s">
        <v>17</v>
      </c>
      <c r="J1473" t="s">
        <v>18</v>
      </c>
      <c r="K1473" t="s">
        <v>19</v>
      </c>
      <c r="L1473" t="s">
        <v>207</v>
      </c>
      <c r="M1473" t="str">
        <f>CONCATENATE(E1473,"-F-P-W")</f>
        <v>745209367-F-P-W</v>
      </c>
      <c r="N1473" t="str">
        <f>$H$2</f>
        <v>F - 762 x 1016</v>
      </c>
      <c r="O1473" t="str">
        <f>$C$3</f>
        <v>Photographic Paper</v>
      </c>
      <c r="P1473" t="str">
        <f>$D$4</f>
        <v>White</v>
      </c>
      <c r="Q1473">
        <f>$H$4</f>
        <v>2387</v>
      </c>
      <c r="R1473">
        <f t="shared" ref="R1473" si="2779">ROUND((1510*$N$2),0)</f>
        <v>1601</v>
      </c>
      <c r="S1473">
        <f t="shared" ref="S1473" si="2780">ROUND((1150*$N$2),0)</f>
        <v>1219</v>
      </c>
      <c r="T1473" t="s">
        <v>32</v>
      </c>
    </row>
    <row r="1474" spans="1:20" x14ac:dyDescent="0.25">
      <c r="A1474" t="s">
        <v>15</v>
      </c>
      <c r="B1474" t="s">
        <v>208</v>
      </c>
      <c r="C1474">
        <v>1</v>
      </c>
      <c r="D1474" t="s">
        <v>192</v>
      </c>
      <c r="E1474" s="1">
        <v>745209367</v>
      </c>
      <c r="H1474" t="s">
        <v>16</v>
      </c>
      <c r="I1474" t="s">
        <v>17</v>
      </c>
      <c r="J1474" t="s">
        <v>18</v>
      </c>
      <c r="K1474" t="s">
        <v>19</v>
      </c>
      <c r="L1474" t="s">
        <v>207</v>
      </c>
      <c r="M1474" t="str">
        <f>CONCATENATE(E1474,"-F-C-W")</f>
        <v>745209367-F-C-W</v>
      </c>
      <c r="N1474" t="str">
        <f>$H$2</f>
        <v>F - 762 x 1016</v>
      </c>
      <c r="O1474" t="str">
        <f>$C$15</f>
        <v>Canvas</v>
      </c>
      <c r="P1474" t="str">
        <f>$D$16</f>
        <v xml:space="preserve">White </v>
      </c>
      <c r="Q1474">
        <f>$H$16</f>
        <v>2565.2000000000003</v>
      </c>
      <c r="R1474">
        <f t="shared" ref="R1474" si="2781">ROUND((1760*$N$2),0)</f>
        <v>1866</v>
      </c>
      <c r="S1474">
        <f t="shared" ref="S1474" si="2782">ROUND((1100*$N$2),0)</f>
        <v>1166</v>
      </c>
      <c r="T1474" t="s">
        <v>32</v>
      </c>
    </row>
    <row r="1475" spans="1:20" x14ac:dyDescent="0.25">
      <c r="A1475" t="s">
        <v>15</v>
      </c>
      <c r="B1475" t="s">
        <v>208</v>
      </c>
      <c r="C1475">
        <v>1</v>
      </c>
      <c r="D1475" t="s">
        <v>192</v>
      </c>
      <c r="E1475" s="1">
        <v>745209367</v>
      </c>
      <c r="H1475" t="s">
        <v>16</v>
      </c>
      <c r="I1475" t="s">
        <v>17</v>
      </c>
      <c r="J1475" t="s">
        <v>18</v>
      </c>
      <c r="K1475" t="s">
        <v>19</v>
      </c>
      <c r="L1475" t="s">
        <v>207</v>
      </c>
      <c r="M1475" t="str">
        <f>CONCATENATE(E1475,"-G-P-N")</f>
        <v>745209367-G-P-N</v>
      </c>
      <c r="N1475" t="str">
        <f>$I$2</f>
        <v>G - 1016 x 1525</v>
      </c>
      <c r="O1475" t="str">
        <f>$C$3</f>
        <v>Photographic Paper</v>
      </c>
      <c r="P1475" t="str">
        <f>$D$3</f>
        <v>None</v>
      </c>
      <c r="Q1475">
        <f>$I$3</f>
        <v>1763</v>
      </c>
      <c r="R1475">
        <f t="shared" ref="R1475" si="2783">ROUND((1180*$N$2),0)</f>
        <v>1251</v>
      </c>
      <c r="S1475">
        <f t="shared" ref="S1475" si="2784">ROUND((735*$N$2),0)</f>
        <v>779</v>
      </c>
      <c r="T1475" t="s">
        <v>32</v>
      </c>
    </row>
    <row r="1476" spans="1:20" x14ac:dyDescent="0.25">
      <c r="A1476" t="s">
        <v>15</v>
      </c>
      <c r="B1476" t="s">
        <v>208</v>
      </c>
      <c r="C1476">
        <v>1</v>
      </c>
      <c r="D1476" t="s">
        <v>192</v>
      </c>
      <c r="E1476" s="1">
        <v>745209367</v>
      </c>
      <c r="H1476" t="s">
        <v>16</v>
      </c>
      <c r="I1476" t="s">
        <v>17</v>
      </c>
      <c r="J1476" t="s">
        <v>18</v>
      </c>
      <c r="K1476" t="s">
        <v>19</v>
      </c>
      <c r="L1476" t="s">
        <v>207</v>
      </c>
      <c r="M1476" t="str">
        <f>CONCATENATE(E1476,"-G-C-N")</f>
        <v>745209367-G-C-N</v>
      </c>
      <c r="N1476" t="str">
        <f>$I$2</f>
        <v>G - 1016 x 1525</v>
      </c>
      <c r="O1476" t="str">
        <f>$C$15</f>
        <v>Canvas</v>
      </c>
      <c r="P1476" t="str">
        <f>$D$15</f>
        <v>None</v>
      </c>
      <c r="Q1476">
        <f>$I$15</f>
        <v>1982.2</v>
      </c>
      <c r="R1476">
        <f t="shared" ref="R1476" si="2785">ROUND((1275*$N$2),0)</f>
        <v>1352</v>
      </c>
      <c r="S1476">
        <f t="shared" ref="S1476" si="2786">ROUND((850*$N$2),0)</f>
        <v>901</v>
      </c>
      <c r="T1476" t="s">
        <v>32</v>
      </c>
    </row>
    <row r="1477" spans="1:20" x14ac:dyDescent="0.25">
      <c r="A1477" t="s">
        <v>15</v>
      </c>
      <c r="B1477" t="s">
        <v>208</v>
      </c>
      <c r="C1477">
        <v>1</v>
      </c>
      <c r="D1477" t="s">
        <v>192</v>
      </c>
      <c r="E1477" s="1">
        <v>745209367</v>
      </c>
      <c r="H1477" t="s">
        <v>16</v>
      </c>
      <c r="I1477" t="s">
        <v>17</v>
      </c>
      <c r="J1477" t="s">
        <v>18</v>
      </c>
      <c r="K1477" t="s">
        <v>19</v>
      </c>
      <c r="L1477" t="s">
        <v>207</v>
      </c>
      <c r="M1477" t="str">
        <f>CONCATENATE(E1477,"-G-P-W")</f>
        <v>745209367-G-P-W</v>
      </c>
      <c r="N1477" t="str">
        <f>$I$2</f>
        <v>G - 1016 x 1525</v>
      </c>
      <c r="O1477" t="str">
        <f>$C$3</f>
        <v>Photographic Paper</v>
      </c>
      <c r="P1477" t="str">
        <f>$D$4</f>
        <v>White</v>
      </c>
      <c r="Q1477">
        <f>$I$4</f>
        <v>3200</v>
      </c>
      <c r="R1477">
        <f t="shared" ref="R1477:R1478" si="2787">ROUND((2000*$N$2),0)</f>
        <v>2120</v>
      </c>
      <c r="S1477">
        <f t="shared" ref="S1477" si="2788">ROUND((1535*$N$2),0)</f>
        <v>1627</v>
      </c>
      <c r="T1477" t="s">
        <v>32</v>
      </c>
    </row>
    <row r="1478" spans="1:20" x14ac:dyDescent="0.25">
      <c r="A1478" t="s">
        <v>15</v>
      </c>
      <c r="B1478" t="s">
        <v>208</v>
      </c>
      <c r="C1478">
        <v>1</v>
      </c>
      <c r="D1478" t="s">
        <v>192</v>
      </c>
      <c r="E1478" s="1">
        <v>745209367</v>
      </c>
      <c r="H1478" t="s">
        <v>16</v>
      </c>
      <c r="I1478" t="s">
        <v>17</v>
      </c>
      <c r="J1478" t="s">
        <v>18</v>
      </c>
      <c r="K1478" t="s">
        <v>19</v>
      </c>
      <c r="L1478" t="s">
        <v>207</v>
      </c>
      <c r="M1478" t="str">
        <f>CONCATENATE(E1478,"-G-C-W")</f>
        <v>745209367-G-C-W</v>
      </c>
      <c r="N1478" t="str">
        <f>$I$2</f>
        <v>G - 1016 x 1525</v>
      </c>
      <c r="O1478" t="str">
        <f>$C$15</f>
        <v>Canvas</v>
      </c>
      <c r="P1478" t="str">
        <f>$D$16</f>
        <v xml:space="preserve">White </v>
      </c>
      <c r="Q1478">
        <f>$I$16</f>
        <v>2915</v>
      </c>
      <c r="R1478">
        <f t="shared" si="2787"/>
        <v>2120</v>
      </c>
      <c r="S1478">
        <f t="shared" ref="S1478" si="2789">ROUND((1250*$N$2),0)</f>
        <v>1325</v>
      </c>
      <c r="T1478" t="s">
        <v>32</v>
      </c>
    </row>
    <row r="1479" spans="1:20" x14ac:dyDescent="0.25">
      <c r="A1479" t="s">
        <v>15</v>
      </c>
      <c r="B1479" t="s">
        <v>208</v>
      </c>
      <c r="C1479">
        <v>1</v>
      </c>
      <c r="D1479" t="s">
        <v>193</v>
      </c>
      <c r="E1479" s="1">
        <v>745210115</v>
      </c>
      <c r="H1479" t="s">
        <v>16</v>
      </c>
      <c r="I1479" t="s">
        <v>17</v>
      </c>
      <c r="J1479" t="s">
        <v>18</v>
      </c>
      <c r="K1479" t="s">
        <v>19</v>
      </c>
      <c r="L1479" t="s">
        <v>207</v>
      </c>
      <c r="M1479" t="str">
        <f>CONCATENATE(E1479,"-C-P-N")</f>
        <v>745210115-C-P-N</v>
      </c>
      <c r="N1479" t="str">
        <f>$E$2</f>
        <v>C - 406 x 508</v>
      </c>
      <c r="O1479" t="str">
        <f>$C$3</f>
        <v>Photographic Paper</v>
      </c>
      <c r="P1479" t="str">
        <f>$D$3</f>
        <v>None</v>
      </c>
      <c r="Q1479">
        <f>$E$3</f>
        <v>553</v>
      </c>
      <c r="R1479">
        <f t="shared" ref="R1479" si="2790">ROUND((360*$N$2),0)</f>
        <v>382</v>
      </c>
      <c r="S1479">
        <f t="shared" ref="S1479" si="2791">ROUND((230*$N$2),0)</f>
        <v>244</v>
      </c>
      <c r="T1479" t="s">
        <v>32</v>
      </c>
    </row>
    <row r="1480" spans="1:20" x14ac:dyDescent="0.25">
      <c r="A1480" t="s">
        <v>15</v>
      </c>
      <c r="B1480" t="s">
        <v>208</v>
      </c>
      <c r="C1480">
        <v>1</v>
      </c>
      <c r="D1480" t="s">
        <v>193</v>
      </c>
      <c r="E1480" s="1">
        <v>745210115</v>
      </c>
      <c r="H1480" t="s">
        <v>16</v>
      </c>
      <c r="I1480" t="s">
        <v>17</v>
      </c>
      <c r="J1480" t="s">
        <v>18</v>
      </c>
      <c r="K1480" t="s">
        <v>19</v>
      </c>
      <c r="L1480" t="s">
        <v>207</v>
      </c>
      <c r="M1480" t="str">
        <f>CONCATENATE(E1480,"-C-P-W")</f>
        <v>745210115-C-P-W</v>
      </c>
      <c r="N1480" t="str">
        <f>$E$2</f>
        <v>C - 406 x 508</v>
      </c>
      <c r="O1480" t="str">
        <f>$C$3</f>
        <v>Photographic Paper</v>
      </c>
      <c r="P1480" t="str">
        <f>$D$4</f>
        <v>White</v>
      </c>
      <c r="Q1480">
        <f>$E$4</f>
        <v>1052</v>
      </c>
      <c r="R1480">
        <f t="shared" ref="R1480" si="2792">ROUND((704*$N$2),0)</f>
        <v>746</v>
      </c>
      <c r="S1480">
        <f t="shared" ref="S1480" si="2793">ROUND((440*$N$2),0)</f>
        <v>466</v>
      </c>
      <c r="T1480" t="s">
        <v>32</v>
      </c>
    </row>
    <row r="1481" spans="1:20" x14ac:dyDescent="0.25">
      <c r="A1481" t="s">
        <v>15</v>
      </c>
      <c r="B1481" t="s">
        <v>208</v>
      </c>
      <c r="C1481">
        <v>1</v>
      </c>
      <c r="D1481" t="s">
        <v>193</v>
      </c>
      <c r="E1481" s="1">
        <v>745210115</v>
      </c>
      <c r="H1481" t="s">
        <v>16</v>
      </c>
      <c r="I1481" t="s">
        <v>17</v>
      </c>
      <c r="J1481" t="s">
        <v>18</v>
      </c>
      <c r="K1481" t="s">
        <v>19</v>
      </c>
      <c r="L1481" t="s">
        <v>207</v>
      </c>
      <c r="M1481" t="str">
        <f>CONCATENATE(E1481,"-D-P-N")</f>
        <v>745210115-D-P-N</v>
      </c>
      <c r="N1481" t="str">
        <f>$F$2</f>
        <v>D - 508 x 610</v>
      </c>
      <c r="O1481" t="str">
        <f>$C$3</f>
        <v>Photographic Paper</v>
      </c>
      <c r="P1481" t="str">
        <f>$D$3</f>
        <v>None</v>
      </c>
      <c r="Q1481">
        <f>$F$3</f>
        <v>646</v>
      </c>
      <c r="R1481">
        <f t="shared" ref="R1481" si="2794">ROUND((432*$N$2),0)</f>
        <v>458</v>
      </c>
      <c r="S1481">
        <f t="shared" ref="S1481" si="2795">ROUND((270*$N$2),0)</f>
        <v>286</v>
      </c>
      <c r="T1481" t="s">
        <v>32</v>
      </c>
    </row>
    <row r="1482" spans="1:20" x14ac:dyDescent="0.25">
      <c r="A1482" t="s">
        <v>15</v>
      </c>
      <c r="B1482" t="s">
        <v>208</v>
      </c>
      <c r="C1482">
        <v>1</v>
      </c>
      <c r="D1482" t="s">
        <v>193</v>
      </c>
      <c r="E1482" s="1">
        <v>745210115</v>
      </c>
      <c r="H1482" t="s">
        <v>16</v>
      </c>
      <c r="I1482" t="s">
        <v>17</v>
      </c>
      <c r="J1482" t="s">
        <v>18</v>
      </c>
      <c r="K1482" t="s">
        <v>19</v>
      </c>
      <c r="L1482" t="s">
        <v>207</v>
      </c>
      <c r="M1482" t="str">
        <f>CONCATENATE(E1482,"-D-P-W")</f>
        <v>745210115-D-P-W</v>
      </c>
      <c r="N1482" t="str">
        <f>$F$2</f>
        <v>D - 508 x 610</v>
      </c>
      <c r="O1482" t="str">
        <f>$C$3</f>
        <v>Photographic Paper</v>
      </c>
      <c r="P1482" t="str">
        <f>$D$4</f>
        <v>White</v>
      </c>
      <c r="Q1482">
        <f>$F$4</f>
        <v>1313</v>
      </c>
      <c r="R1482">
        <f t="shared" ref="R1482" si="2796">ROUND((880*$N$2),0)</f>
        <v>933</v>
      </c>
      <c r="S1482">
        <f t="shared" ref="S1482" si="2797">ROUND((560*$N$2),0)</f>
        <v>594</v>
      </c>
      <c r="T1482" t="s">
        <v>32</v>
      </c>
    </row>
    <row r="1483" spans="1:20" x14ac:dyDescent="0.25">
      <c r="A1483" t="s">
        <v>15</v>
      </c>
      <c r="B1483" t="s">
        <v>208</v>
      </c>
      <c r="C1483">
        <v>1</v>
      </c>
      <c r="D1483" t="s">
        <v>193</v>
      </c>
      <c r="E1483" s="1">
        <v>745210115</v>
      </c>
      <c r="H1483" t="s">
        <v>16</v>
      </c>
      <c r="I1483" t="s">
        <v>17</v>
      </c>
      <c r="J1483" t="s">
        <v>18</v>
      </c>
      <c r="K1483" t="s">
        <v>19</v>
      </c>
      <c r="L1483" t="s">
        <v>207</v>
      </c>
      <c r="M1483" t="str">
        <f>CONCATENATE(E1483,"-E-P-N")</f>
        <v>745210115-E-P-N</v>
      </c>
      <c r="N1483" t="str">
        <f>$G$2</f>
        <v>E - 508 x 762</v>
      </c>
      <c r="O1483" t="str">
        <f>$C$3</f>
        <v>Photographic Paper</v>
      </c>
      <c r="P1483" t="str">
        <f>$D$3</f>
        <v>None</v>
      </c>
      <c r="Q1483">
        <f>$G$3</f>
        <v>825</v>
      </c>
      <c r="R1483">
        <f t="shared" ref="R1483" si="2798">ROUND((552*$N$2),0)</f>
        <v>585</v>
      </c>
      <c r="S1483">
        <f t="shared" ref="S1483" si="2799">ROUND((345*$N$2),0)</f>
        <v>366</v>
      </c>
      <c r="T1483" t="s">
        <v>32</v>
      </c>
    </row>
    <row r="1484" spans="1:20" x14ac:dyDescent="0.25">
      <c r="A1484" t="s">
        <v>15</v>
      </c>
      <c r="B1484" t="s">
        <v>208</v>
      </c>
      <c r="C1484">
        <v>1</v>
      </c>
      <c r="D1484" t="s">
        <v>193</v>
      </c>
      <c r="E1484" s="1">
        <v>745210115</v>
      </c>
      <c r="H1484" t="s">
        <v>16</v>
      </c>
      <c r="I1484" t="s">
        <v>17</v>
      </c>
      <c r="J1484" t="s">
        <v>18</v>
      </c>
      <c r="K1484" t="s">
        <v>19</v>
      </c>
      <c r="L1484" t="s">
        <v>207</v>
      </c>
      <c r="M1484" t="str">
        <f>CONCATENATE(E1484,"-E-C-N")</f>
        <v>745210115-E-C-N</v>
      </c>
      <c r="N1484" t="str">
        <f>$G$2</f>
        <v>E - 508 x 762</v>
      </c>
      <c r="O1484" t="str">
        <f>$C$15</f>
        <v>Canvas</v>
      </c>
      <c r="P1484" t="str">
        <f>$D$15</f>
        <v>None</v>
      </c>
      <c r="Q1484">
        <f>$G$15</f>
        <v>1324</v>
      </c>
      <c r="R1484">
        <f t="shared" ref="R1484" si="2800">ROUND((832*$N$2),0)</f>
        <v>882</v>
      </c>
      <c r="S1484">
        <f t="shared" ref="S1484" si="2801">ROUND((550*$N$2),0)</f>
        <v>583</v>
      </c>
      <c r="T1484" t="s">
        <v>32</v>
      </c>
    </row>
    <row r="1485" spans="1:20" x14ac:dyDescent="0.25">
      <c r="A1485" t="s">
        <v>15</v>
      </c>
      <c r="B1485" t="s">
        <v>208</v>
      </c>
      <c r="C1485">
        <v>1</v>
      </c>
      <c r="D1485" t="s">
        <v>193</v>
      </c>
      <c r="E1485" s="1">
        <v>745210115</v>
      </c>
      <c r="H1485" t="s">
        <v>16</v>
      </c>
      <c r="I1485" t="s">
        <v>17</v>
      </c>
      <c r="J1485" t="s">
        <v>18</v>
      </c>
      <c r="K1485" t="s">
        <v>19</v>
      </c>
      <c r="L1485" t="s">
        <v>207</v>
      </c>
      <c r="M1485" t="str">
        <f>CONCATENATE(E1485,"-E-P-W")</f>
        <v>745210115-E-P-W</v>
      </c>
      <c r="N1485" t="str">
        <f>$G$2</f>
        <v>E - 508 x 762</v>
      </c>
      <c r="O1485" t="str">
        <f>$C$3</f>
        <v>Photographic Paper</v>
      </c>
      <c r="P1485" t="str">
        <f>$D$4</f>
        <v>White</v>
      </c>
      <c r="Q1485">
        <f>$G$4</f>
        <v>1660</v>
      </c>
      <c r="R1485">
        <f t="shared" ref="R1485" si="2802">ROUND((1112*$N$2),0)</f>
        <v>1179</v>
      </c>
      <c r="S1485">
        <f t="shared" ref="S1485" si="2803">ROUND((760*$N$2),0)</f>
        <v>806</v>
      </c>
      <c r="T1485" t="s">
        <v>32</v>
      </c>
    </row>
    <row r="1486" spans="1:20" x14ac:dyDescent="0.25">
      <c r="A1486" t="s">
        <v>15</v>
      </c>
      <c r="B1486" t="s">
        <v>208</v>
      </c>
      <c r="C1486">
        <v>1</v>
      </c>
      <c r="D1486" t="s">
        <v>193</v>
      </c>
      <c r="E1486" s="1">
        <v>745210115</v>
      </c>
      <c r="H1486" t="s">
        <v>16</v>
      </c>
      <c r="I1486" t="s">
        <v>17</v>
      </c>
      <c r="J1486" t="s">
        <v>18</v>
      </c>
      <c r="K1486" t="s">
        <v>19</v>
      </c>
      <c r="L1486" t="s">
        <v>207</v>
      </c>
      <c r="M1486" t="str">
        <f>CONCATENATE(E1486,"-E-C-W")</f>
        <v>745210115-E-C-W</v>
      </c>
      <c r="N1486" t="str">
        <f>$G$2</f>
        <v>E - 508 x 762</v>
      </c>
      <c r="O1486" t="str">
        <f>$C$15</f>
        <v>Canvas</v>
      </c>
      <c r="P1486" t="str">
        <f>$D$16</f>
        <v xml:space="preserve">White </v>
      </c>
      <c r="Q1486">
        <f>$G$16</f>
        <v>1964</v>
      </c>
      <c r="R1486" s="2">
        <f t="shared" ref="R1486" si="2804">ROUND((1320*$N$2),0)</f>
        <v>1399</v>
      </c>
      <c r="S1486">
        <f t="shared" ref="S1486" si="2805">ROUND((825*$N$2),0)</f>
        <v>875</v>
      </c>
      <c r="T1486" t="s">
        <v>32</v>
      </c>
    </row>
    <row r="1487" spans="1:20" x14ac:dyDescent="0.25">
      <c r="A1487" t="s">
        <v>15</v>
      </c>
      <c r="B1487" t="s">
        <v>208</v>
      </c>
      <c r="C1487">
        <v>1</v>
      </c>
      <c r="D1487" t="s">
        <v>193</v>
      </c>
      <c r="E1487" s="1">
        <v>745210115</v>
      </c>
      <c r="H1487" t="s">
        <v>16</v>
      </c>
      <c r="I1487" t="s">
        <v>17</v>
      </c>
      <c r="J1487" t="s">
        <v>18</v>
      </c>
      <c r="K1487" t="s">
        <v>19</v>
      </c>
      <c r="L1487" t="s">
        <v>207</v>
      </c>
      <c r="M1487" t="str">
        <f>CONCATENATE(E1487,"-F-P-N")</f>
        <v>745210115-F-P-N</v>
      </c>
      <c r="N1487" t="str">
        <f>$H$2</f>
        <v>F - 762 x 1016</v>
      </c>
      <c r="O1487" t="str">
        <f>$C$3</f>
        <v>Photographic Paper</v>
      </c>
      <c r="P1487" t="str">
        <f>$D$3</f>
        <v>None</v>
      </c>
      <c r="Q1487">
        <f>$H$3</f>
        <v>1410</v>
      </c>
      <c r="R1487">
        <f t="shared" ref="R1487" si="2806">ROUND((944*$N$2),0)</f>
        <v>1001</v>
      </c>
      <c r="S1487">
        <f t="shared" ref="S1487" si="2807">ROUND((590*$N$2),0)</f>
        <v>625</v>
      </c>
      <c r="T1487" t="s">
        <v>32</v>
      </c>
    </row>
    <row r="1488" spans="1:20" x14ac:dyDescent="0.25">
      <c r="A1488" t="s">
        <v>15</v>
      </c>
      <c r="B1488" t="s">
        <v>208</v>
      </c>
      <c r="C1488">
        <v>1</v>
      </c>
      <c r="D1488" t="s">
        <v>193</v>
      </c>
      <c r="E1488" s="1">
        <v>745210115</v>
      </c>
      <c r="H1488" t="s">
        <v>16</v>
      </c>
      <c r="I1488" t="s">
        <v>17</v>
      </c>
      <c r="J1488" t="s">
        <v>18</v>
      </c>
      <c r="K1488" t="s">
        <v>19</v>
      </c>
      <c r="L1488" t="s">
        <v>207</v>
      </c>
      <c r="M1488" t="str">
        <f>CONCATENATE(E1488,"-F-C-N")</f>
        <v>745210115-F-C-N</v>
      </c>
      <c r="N1488" t="str">
        <f>$H$2</f>
        <v>F - 762 x 1016</v>
      </c>
      <c r="O1488" t="str">
        <f>$C$15</f>
        <v>Canvas</v>
      </c>
      <c r="P1488" t="str">
        <f>$D$15</f>
        <v>None</v>
      </c>
      <c r="Q1488">
        <f>$H$15</f>
        <v>1865.6000000000001</v>
      </c>
      <c r="R1488">
        <f t="shared" ref="R1488" si="2808">ROUND((1200*$N$2),0)</f>
        <v>1272</v>
      </c>
      <c r="S1488">
        <f t="shared" ref="S1488" si="2809">ROUND((800*$N$2),0)</f>
        <v>848</v>
      </c>
      <c r="T1488" t="s">
        <v>32</v>
      </c>
    </row>
    <row r="1489" spans="1:20" x14ac:dyDescent="0.25">
      <c r="A1489" t="s">
        <v>15</v>
      </c>
      <c r="B1489" t="s">
        <v>208</v>
      </c>
      <c r="C1489">
        <v>1</v>
      </c>
      <c r="D1489" t="s">
        <v>193</v>
      </c>
      <c r="E1489" s="1">
        <v>745210115</v>
      </c>
      <c r="H1489" t="s">
        <v>16</v>
      </c>
      <c r="I1489" t="s">
        <v>17</v>
      </c>
      <c r="J1489" t="s">
        <v>18</v>
      </c>
      <c r="K1489" t="s">
        <v>19</v>
      </c>
      <c r="L1489" t="s">
        <v>207</v>
      </c>
      <c r="M1489" t="str">
        <f>CONCATENATE(E1489,"-F-P-W")</f>
        <v>745210115-F-P-W</v>
      </c>
      <c r="N1489" t="str">
        <f>$H$2</f>
        <v>F - 762 x 1016</v>
      </c>
      <c r="O1489" t="str">
        <f>$C$3</f>
        <v>Photographic Paper</v>
      </c>
      <c r="P1489" t="str">
        <f>$D$4</f>
        <v>White</v>
      </c>
      <c r="Q1489">
        <f>$H$4</f>
        <v>2387</v>
      </c>
      <c r="R1489">
        <f t="shared" ref="R1489" si="2810">ROUND((1510*$N$2),0)</f>
        <v>1601</v>
      </c>
      <c r="S1489">
        <f t="shared" ref="S1489" si="2811">ROUND((1150*$N$2),0)</f>
        <v>1219</v>
      </c>
      <c r="T1489" t="s">
        <v>32</v>
      </c>
    </row>
    <row r="1490" spans="1:20" x14ac:dyDescent="0.25">
      <c r="A1490" t="s">
        <v>15</v>
      </c>
      <c r="B1490" t="s">
        <v>208</v>
      </c>
      <c r="C1490">
        <v>1</v>
      </c>
      <c r="D1490" t="s">
        <v>193</v>
      </c>
      <c r="E1490" s="1">
        <v>745210115</v>
      </c>
      <c r="H1490" t="s">
        <v>16</v>
      </c>
      <c r="I1490" t="s">
        <v>17</v>
      </c>
      <c r="J1490" t="s">
        <v>18</v>
      </c>
      <c r="K1490" t="s">
        <v>19</v>
      </c>
      <c r="L1490" t="s">
        <v>207</v>
      </c>
      <c r="M1490" t="str">
        <f>CONCATENATE(E1490,"-F-C-W")</f>
        <v>745210115-F-C-W</v>
      </c>
      <c r="N1490" t="str">
        <f>$H$2</f>
        <v>F - 762 x 1016</v>
      </c>
      <c r="O1490" t="str">
        <f>$C$15</f>
        <v>Canvas</v>
      </c>
      <c r="P1490" t="str">
        <f>$D$16</f>
        <v xml:space="preserve">White </v>
      </c>
      <c r="Q1490">
        <f>$H$16</f>
        <v>2565.2000000000003</v>
      </c>
      <c r="R1490">
        <f t="shared" ref="R1490" si="2812">ROUND((1760*$N$2),0)</f>
        <v>1866</v>
      </c>
      <c r="S1490">
        <f t="shared" ref="S1490" si="2813">ROUND((1100*$N$2),0)</f>
        <v>1166</v>
      </c>
      <c r="T1490" t="s">
        <v>32</v>
      </c>
    </row>
    <row r="1491" spans="1:20" x14ac:dyDescent="0.25">
      <c r="A1491" t="s">
        <v>15</v>
      </c>
      <c r="B1491" t="s">
        <v>208</v>
      </c>
      <c r="C1491">
        <v>1</v>
      </c>
      <c r="D1491" t="s">
        <v>193</v>
      </c>
      <c r="E1491" s="1">
        <v>745210115</v>
      </c>
      <c r="H1491" t="s">
        <v>16</v>
      </c>
      <c r="I1491" t="s">
        <v>17</v>
      </c>
      <c r="J1491" t="s">
        <v>18</v>
      </c>
      <c r="K1491" t="s">
        <v>19</v>
      </c>
      <c r="L1491" t="s">
        <v>207</v>
      </c>
      <c r="M1491" t="str">
        <f>CONCATENATE(E1491,"-G-P-N")</f>
        <v>745210115-G-P-N</v>
      </c>
      <c r="N1491" t="str">
        <f>$I$2</f>
        <v>G - 1016 x 1525</v>
      </c>
      <c r="O1491" t="str">
        <f>$C$3</f>
        <v>Photographic Paper</v>
      </c>
      <c r="P1491" t="str">
        <f>$D$3</f>
        <v>None</v>
      </c>
      <c r="Q1491">
        <f>$I$3</f>
        <v>1763</v>
      </c>
      <c r="R1491">
        <f t="shared" ref="R1491" si="2814">ROUND((1180*$N$2),0)</f>
        <v>1251</v>
      </c>
      <c r="S1491">
        <f t="shared" ref="S1491" si="2815">ROUND((735*$N$2),0)</f>
        <v>779</v>
      </c>
      <c r="T1491" t="s">
        <v>32</v>
      </c>
    </row>
    <row r="1492" spans="1:20" x14ac:dyDescent="0.25">
      <c r="A1492" t="s">
        <v>15</v>
      </c>
      <c r="B1492" t="s">
        <v>208</v>
      </c>
      <c r="C1492">
        <v>1</v>
      </c>
      <c r="D1492" t="s">
        <v>193</v>
      </c>
      <c r="E1492" s="1">
        <v>745210115</v>
      </c>
      <c r="H1492" t="s">
        <v>16</v>
      </c>
      <c r="I1492" t="s">
        <v>17</v>
      </c>
      <c r="J1492" t="s">
        <v>18</v>
      </c>
      <c r="K1492" t="s">
        <v>19</v>
      </c>
      <c r="L1492" t="s">
        <v>207</v>
      </c>
      <c r="M1492" t="str">
        <f>CONCATENATE(E1492,"-G-C-N")</f>
        <v>745210115-G-C-N</v>
      </c>
      <c r="N1492" t="str">
        <f>$I$2</f>
        <v>G - 1016 x 1525</v>
      </c>
      <c r="O1492" t="str">
        <f>$C$15</f>
        <v>Canvas</v>
      </c>
      <c r="P1492" t="str">
        <f>$D$15</f>
        <v>None</v>
      </c>
      <c r="Q1492">
        <f>$I$15</f>
        <v>1982.2</v>
      </c>
      <c r="R1492">
        <f t="shared" ref="R1492" si="2816">ROUND((1275*$N$2),0)</f>
        <v>1352</v>
      </c>
      <c r="S1492">
        <f t="shared" ref="S1492" si="2817">ROUND((850*$N$2),0)</f>
        <v>901</v>
      </c>
      <c r="T1492" t="s">
        <v>32</v>
      </c>
    </row>
    <row r="1493" spans="1:20" x14ac:dyDescent="0.25">
      <c r="A1493" t="s">
        <v>15</v>
      </c>
      <c r="B1493" t="s">
        <v>208</v>
      </c>
      <c r="C1493">
        <v>1</v>
      </c>
      <c r="D1493" t="s">
        <v>193</v>
      </c>
      <c r="E1493" s="1">
        <v>745210115</v>
      </c>
      <c r="H1493" t="s">
        <v>16</v>
      </c>
      <c r="I1493" t="s">
        <v>17</v>
      </c>
      <c r="J1493" t="s">
        <v>18</v>
      </c>
      <c r="K1493" t="s">
        <v>19</v>
      </c>
      <c r="L1493" t="s">
        <v>207</v>
      </c>
      <c r="M1493" t="str">
        <f>CONCATENATE(E1493,"-G-P-W")</f>
        <v>745210115-G-P-W</v>
      </c>
      <c r="N1493" t="str">
        <f>$I$2</f>
        <v>G - 1016 x 1525</v>
      </c>
      <c r="O1493" t="str">
        <f>$C$3</f>
        <v>Photographic Paper</v>
      </c>
      <c r="P1493" t="str">
        <f>$D$4</f>
        <v>White</v>
      </c>
      <c r="Q1493">
        <f>$I$4</f>
        <v>3200</v>
      </c>
      <c r="R1493">
        <f t="shared" ref="R1493:R1494" si="2818">ROUND((2000*$N$2),0)</f>
        <v>2120</v>
      </c>
      <c r="S1493">
        <f t="shared" ref="S1493" si="2819">ROUND((1535*$N$2),0)</f>
        <v>1627</v>
      </c>
      <c r="T1493" t="s">
        <v>32</v>
      </c>
    </row>
    <row r="1494" spans="1:20" x14ac:dyDescent="0.25">
      <c r="A1494" t="s">
        <v>15</v>
      </c>
      <c r="B1494" t="s">
        <v>208</v>
      </c>
      <c r="C1494">
        <v>1</v>
      </c>
      <c r="D1494" t="s">
        <v>193</v>
      </c>
      <c r="E1494" s="1">
        <v>745210115</v>
      </c>
      <c r="H1494" t="s">
        <v>16</v>
      </c>
      <c r="I1494" t="s">
        <v>17</v>
      </c>
      <c r="J1494" t="s">
        <v>18</v>
      </c>
      <c r="K1494" t="s">
        <v>19</v>
      </c>
      <c r="L1494" t="s">
        <v>207</v>
      </c>
      <c r="M1494" t="str">
        <f>CONCATENATE(E1494,"-G-C-W")</f>
        <v>745210115-G-C-W</v>
      </c>
      <c r="N1494" t="str">
        <f>$I$2</f>
        <v>G - 1016 x 1525</v>
      </c>
      <c r="O1494" t="str">
        <f>$C$15</f>
        <v>Canvas</v>
      </c>
      <c r="P1494" t="str">
        <f>$D$16</f>
        <v xml:space="preserve">White </v>
      </c>
      <c r="Q1494">
        <f>$I$16</f>
        <v>2915</v>
      </c>
      <c r="R1494">
        <f t="shared" si="2818"/>
        <v>2120</v>
      </c>
      <c r="S1494">
        <f t="shared" ref="S1494" si="2820">ROUND((1250*$N$2),0)</f>
        <v>1325</v>
      </c>
      <c r="T1494" t="s">
        <v>32</v>
      </c>
    </row>
    <row r="1495" spans="1:20" x14ac:dyDescent="0.25">
      <c r="A1495" t="s">
        <v>15</v>
      </c>
      <c r="B1495" t="s">
        <v>208</v>
      </c>
      <c r="C1495">
        <v>1</v>
      </c>
      <c r="D1495" t="s">
        <v>194</v>
      </c>
      <c r="E1495" s="1">
        <v>745208843</v>
      </c>
      <c r="H1495" t="s">
        <v>16</v>
      </c>
      <c r="I1495" t="s">
        <v>17</v>
      </c>
      <c r="J1495" t="s">
        <v>18</v>
      </c>
      <c r="K1495" t="s">
        <v>19</v>
      </c>
      <c r="L1495" t="s">
        <v>207</v>
      </c>
      <c r="M1495" t="str">
        <f>CONCATENATE(E1495,"-C-P-N")</f>
        <v>745208843-C-P-N</v>
      </c>
      <c r="N1495" t="str">
        <f>$E$2</f>
        <v>C - 406 x 508</v>
      </c>
      <c r="O1495" t="str">
        <f>$C$3</f>
        <v>Photographic Paper</v>
      </c>
      <c r="P1495" t="str">
        <f>$D$3</f>
        <v>None</v>
      </c>
      <c r="Q1495">
        <f>$E$3</f>
        <v>553</v>
      </c>
      <c r="R1495">
        <f t="shared" ref="R1495" si="2821">ROUND((360*$N$2),0)</f>
        <v>382</v>
      </c>
      <c r="S1495">
        <f t="shared" ref="S1495" si="2822">ROUND((230*$N$2),0)</f>
        <v>244</v>
      </c>
      <c r="T1495" t="s">
        <v>32</v>
      </c>
    </row>
    <row r="1496" spans="1:20" x14ac:dyDescent="0.25">
      <c r="A1496" t="s">
        <v>15</v>
      </c>
      <c r="B1496" t="s">
        <v>208</v>
      </c>
      <c r="C1496">
        <v>1</v>
      </c>
      <c r="D1496" t="s">
        <v>194</v>
      </c>
      <c r="E1496" s="1">
        <v>745208843</v>
      </c>
      <c r="H1496" t="s">
        <v>16</v>
      </c>
      <c r="I1496" t="s">
        <v>17</v>
      </c>
      <c r="J1496" t="s">
        <v>18</v>
      </c>
      <c r="K1496" t="s">
        <v>19</v>
      </c>
      <c r="L1496" t="s">
        <v>207</v>
      </c>
      <c r="M1496" t="str">
        <f>CONCATENATE(E1496,"-C-P-W")</f>
        <v>745208843-C-P-W</v>
      </c>
      <c r="N1496" t="str">
        <f>$E$2</f>
        <v>C - 406 x 508</v>
      </c>
      <c r="O1496" t="str">
        <f>$C$3</f>
        <v>Photographic Paper</v>
      </c>
      <c r="P1496" t="str">
        <f>$D$4</f>
        <v>White</v>
      </c>
      <c r="Q1496">
        <f>$E$4</f>
        <v>1052</v>
      </c>
      <c r="R1496">
        <f t="shared" ref="R1496" si="2823">ROUND((704*$N$2),0)</f>
        <v>746</v>
      </c>
      <c r="S1496">
        <f t="shared" ref="S1496" si="2824">ROUND((440*$N$2),0)</f>
        <v>466</v>
      </c>
      <c r="T1496" t="s">
        <v>32</v>
      </c>
    </row>
    <row r="1497" spans="1:20" x14ac:dyDescent="0.25">
      <c r="A1497" t="s">
        <v>15</v>
      </c>
      <c r="B1497" t="s">
        <v>208</v>
      </c>
      <c r="C1497">
        <v>1</v>
      </c>
      <c r="D1497" t="s">
        <v>194</v>
      </c>
      <c r="E1497" s="1">
        <v>745208843</v>
      </c>
      <c r="H1497" t="s">
        <v>16</v>
      </c>
      <c r="I1497" t="s">
        <v>17</v>
      </c>
      <c r="J1497" t="s">
        <v>18</v>
      </c>
      <c r="K1497" t="s">
        <v>19</v>
      </c>
      <c r="L1497" t="s">
        <v>207</v>
      </c>
      <c r="M1497" t="str">
        <f>CONCATENATE(E1497,"-D-P-N")</f>
        <v>745208843-D-P-N</v>
      </c>
      <c r="N1497" t="str">
        <f>$F$2</f>
        <v>D - 508 x 610</v>
      </c>
      <c r="O1497" t="str">
        <f>$C$3</f>
        <v>Photographic Paper</v>
      </c>
      <c r="P1497" t="str">
        <f>$D$3</f>
        <v>None</v>
      </c>
      <c r="Q1497">
        <f>$F$3</f>
        <v>646</v>
      </c>
      <c r="R1497">
        <f t="shared" ref="R1497" si="2825">ROUND((432*$N$2),0)</f>
        <v>458</v>
      </c>
      <c r="S1497">
        <f t="shared" ref="S1497" si="2826">ROUND((270*$N$2),0)</f>
        <v>286</v>
      </c>
      <c r="T1497" t="s">
        <v>32</v>
      </c>
    </row>
    <row r="1498" spans="1:20" x14ac:dyDescent="0.25">
      <c r="A1498" t="s">
        <v>15</v>
      </c>
      <c r="B1498" t="s">
        <v>208</v>
      </c>
      <c r="C1498">
        <v>1</v>
      </c>
      <c r="D1498" t="s">
        <v>194</v>
      </c>
      <c r="E1498" s="1">
        <v>745208843</v>
      </c>
      <c r="H1498" t="s">
        <v>16</v>
      </c>
      <c r="I1498" t="s">
        <v>17</v>
      </c>
      <c r="J1498" t="s">
        <v>18</v>
      </c>
      <c r="K1498" t="s">
        <v>19</v>
      </c>
      <c r="L1498" t="s">
        <v>207</v>
      </c>
      <c r="M1498" t="str">
        <f>CONCATENATE(E1498,"-D-P-W")</f>
        <v>745208843-D-P-W</v>
      </c>
      <c r="N1498" t="str">
        <f>$F$2</f>
        <v>D - 508 x 610</v>
      </c>
      <c r="O1498" t="str">
        <f>$C$3</f>
        <v>Photographic Paper</v>
      </c>
      <c r="P1498" t="str">
        <f>$D$4</f>
        <v>White</v>
      </c>
      <c r="Q1498">
        <f>$F$4</f>
        <v>1313</v>
      </c>
      <c r="R1498">
        <f t="shared" ref="R1498" si="2827">ROUND((880*$N$2),0)</f>
        <v>933</v>
      </c>
      <c r="S1498">
        <f t="shared" ref="S1498" si="2828">ROUND((560*$N$2),0)</f>
        <v>594</v>
      </c>
      <c r="T1498" t="s">
        <v>32</v>
      </c>
    </row>
    <row r="1499" spans="1:20" x14ac:dyDescent="0.25">
      <c r="A1499" t="s">
        <v>15</v>
      </c>
      <c r="B1499" t="s">
        <v>208</v>
      </c>
      <c r="C1499">
        <v>1</v>
      </c>
      <c r="D1499" t="s">
        <v>194</v>
      </c>
      <c r="E1499" s="1">
        <v>745208843</v>
      </c>
      <c r="H1499" t="s">
        <v>16</v>
      </c>
      <c r="I1499" t="s">
        <v>17</v>
      </c>
      <c r="J1499" t="s">
        <v>18</v>
      </c>
      <c r="K1499" t="s">
        <v>19</v>
      </c>
      <c r="L1499" t="s">
        <v>207</v>
      </c>
      <c r="M1499" t="str">
        <f>CONCATENATE(E1499,"-E-P-N")</f>
        <v>745208843-E-P-N</v>
      </c>
      <c r="N1499" t="str">
        <f>$G$2</f>
        <v>E - 508 x 762</v>
      </c>
      <c r="O1499" t="str">
        <f>$C$3</f>
        <v>Photographic Paper</v>
      </c>
      <c r="P1499" t="str">
        <f>$D$3</f>
        <v>None</v>
      </c>
      <c r="Q1499">
        <f>$G$3</f>
        <v>825</v>
      </c>
      <c r="R1499">
        <f t="shared" ref="R1499" si="2829">ROUND((552*$N$2),0)</f>
        <v>585</v>
      </c>
      <c r="S1499">
        <f t="shared" ref="S1499" si="2830">ROUND((345*$N$2),0)</f>
        <v>366</v>
      </c>
      <c r="T1499" t="s">
        <v>32</v>
      </c>
    </row>
    <row r="1500" spans="1:20" x14ac:dyDescent="0.25">
      <c r="A1500" t="s">
        <v>15</v>
      </c>
      <c r="B1500" t="s">
        <v>208</v>
      </c>
      <c r="C1500">
        <v>1</v>
      </c>
      <c r="D1500" t="s">
        <v>194</v>
      </c>
      <c r="E1500" s="1">
        <v>745208843</v>
      </c>
      <c r="H1500" t="s">
        <v>16</v>
      </c>
      <c r="I1500" t="s">
        <v>17</v>
      </c>
      <c r="J1500" t="s">
        <v>18</v>
      </c>
      <c r="K1500" t="s">
        <v>19</v>
      </c>
      <c r="L1500" t="s">
        <v>207</v>
      </c>
      <c r="M1500" t="str">
        <f>CONCATENATE(E1500,"-E-C-N")</f>
        <v>745208843-E-C-N</v>
      </c>
      <c r="N1500" t="str">
        <f>$G$2</f>
        <v>E - 508 x 762</v>
      </c>
      <c r="O1500" t="str">
        <f>$C$15</f>
        <v>Canvas</v>
      </c>
      <c r="P1500" t="str">
        <f>$D$15</f>
        <v>None</v>
      </c>
      <c r="Q1500">
        <f>$G$15</f>
        <v>1324</v>
      </c>
      <c r="R1500">
        <f t="shared" ref="R1500" si="2831">ROUND((832*$N$2),0)</f>
        <v>882</v>
      </c>
      <c r="S1500">
        <f t="shared" ref="S1500" si="2832">ROUND((550*$N$2),0)</f>
        <v>583</v>
      </c>
      <c r="T1500" t="s">
        <v>32</v>
      </c>
    </row>
    <row r="1501" spans="1:20" x14ac:dyDescent="0.25">
      <c r="A1501" t="s">
        <v>15</v>
      </c>
      <c r="B1501" t="s">
        <v>208</v>
      </c>
      <c r="C1501">
        <v>1</v>
      </c>
      <c r="D1501" t="s">
        <v>194</v>
      </c>
      <c r="E1501" s="1">
        <v>745208843</v>
      </c>
      <c r="H1501" t="s">
        <v>16</v>
      </c>
      <c r="I1501" t="s">
        <v>17</v>
      </c>
      <c r="J1501" t="s">
        <v>18</v>
      </c>
      <c r="K1501" t="s">
        <v>19</v>
      </c>
      <c r="L1501" t="s">
        <v>207</v>
      </c>
      <c r="M1501" t="str">
        <f>CONCATENATE(E1501,"-E-P-W")</f>
        <v>745208843-E-P-W</v>
      </c>
      <c r="N1501" t="str">
        <f>$G$2</f>
        <v>E - 508 x 762</v>
      </c>
      <c r="O1501" t="str">
        <f>$C$3</f>
        <v>Photographic Paper</v>
      </c>
      <c r="P1501" t="str">
        <f>$D$4</f>
        <v>White</v>
      </c>
      <c r="Q1501">
        <f>$G$4</f>
        <v>1660</v>
      </c>
      <c r="R1501">
        <f t="shared" ref="R1501" si="2833">ROUND((1112*$N$2),0)</f>
        <v>1179</v>
      </c>
      <c r="S1501">
        <f t="shared" ref="S1501" si="2834">ROUND((760*$N$2),0)</f>
        <v>806</v>
      </c>
      <c r="T1501" t="s">
        <v>32</v>
      </c>
    </row>
    <row r="1502" spans="1:20" x14ac:dyDescent="0.25">
      <c r="A1502" t="s">
        <v>15</v>
      </c>
      <c r="B1502" t="s">
        <v>208</v>
      </c>
      <c r="C1502">
        <v>1</v>
      </c>
      <c r="D1502" t="s">
        <v>194</v>
      </c>
      <c r="E1502" s="1">
        <v>745208843</v>
      </c>
      <c r="H1502" t="s">
        <v>16</v>
      </c>
      <c r="I1502" t="s">
        <v>17</v>
      </c>
      <c r="J1502" t="s">
        <v>18</v>
      </c>
      <c r="K1502" t="s">
        <v>19</v>
      </c>
      <c r="L1502" t="s">
        <v>207</v>
      </c>
      <c r="M1502" t="str">
        <f>CONCATENATE(E1502,"-E-C-W")</f>
        <v>745208843-E-C-W</v>
      </c>
      <c r="N1502" t="str">
        <f>$G$2</f>
        <v>E - 508 x 762</v>
      </c>
      <c r="O1502" t="str">
        <f>$C$15</f>
        <v>Canvas</v>
      </c>
      <c r="P1502" t="str">
        <f>$D$16</f>
        <v xml:space="preserve">White </v>
      </c>
      <c r="Q1502">
        <f>$G$16</f>
        <v>1964</v>
      </c>
      <c r="R1502" s="2">
        <f t="shared" ref="R1502" si="2835">ROUND((1320*$N$2),0)</f>
        <v>1399</v>
      </c>
      <c r="S1502">
        <f t="shared" ref="S1502" si="2836">ROUND((825*$N$2),0)</f>
        <v>875</v>
      </c>
      <c r="T1502" t="s">
        <v>32</v>
      </c>
    </row>
    <row r="1503" spans="1:20" x14ac:dyDescent="0.25">
      <c r="A1503" t="s">
        <v>15</v>
      </c>
      <c r="B1503" t="s">
        <v>208</v>
      </c>
      <c r="C1503">
        <v>1</v>
      </c>
      <c r="D1503" t="s">
        <v>194</v>
      </c>
      <c r="E1503" s="1">
        <v>745208843</v>
      </c>
      <c r="H1503" t="s">
        <v>16</v>
      </c>
      <c r="I1503" t="s">
        <v>17</v>
      </c>
      <c r="J1503" t="s">
        <v>18</v>
      </c>
      <c r="K1503" t="s">
        <v>19</v>
      </c>
      <c r="L1503" t="s">
        <v>207</v>
      </c>
      <c r="M1503" t="str">
        <f>CONCATENATE(E1503,"-F-P-N")</f>
        <v>745208843-F-P-N</v>
      </c>
      <c r="N1503" t="str">
        <f>$H$2</f>
        <v>F - 762 x 1016</v>
      </c>
      <c r="O1503" t="str">
        <f>$C$3</f>
        <v>Photographic Paper</v>
      </c>
      <c r="P1503" t="str">
        <f>$D$3</f>
        <v>None</v>
      </c>
      <c r="Q1503">
        <f>$H$3</f>
        <v>1410</v>
      </c>
      <c r="R1503">
        <f t="shared" ref="R1503" si="2837">ROUND((944*$N$2),0)</f>
        <v>1001</v>
      </c>
      <c r="S1503">
        <f t="shared" ref="S1503" si="2838">ROUND((590*$N$2),0)</f>
        <v>625</v>
      </c>
      <c r="T1503" t="s">
        <v>32</v>
      </c>
    </row>
    <row r="1504" spans="1:20" x14ac:dyDescent="0.25">
      <c r="A1504" t="s">
        <v>15</v>
      </c>
      <c r="B1504" t="s">
        <v>208</v>
      </c>
      <c r="C1504">
        <v>1</v>
      </c>
      <c r="D1504" t="s">
        <v>194</v>
      </c>
      <c r="E1504" s="1">
        <v>745208843</v>
      </c>
      <c r="H1504" t="s">
        <v>16</v>
      </c>
      <c r="I1504" t="s">
        <v>17</v>
      </c>
      <c r="J1504" t="s">
        <v>18</v>
      </c>
      <c r="K1504" t="s">
        <v>19</v>
      </c>
      <c r="L1504" t="s">
        <v>207</v>
      </c>
      <c r="M1504" t="str">
        <f>CONCATENATE(E1504,"-F-C-N")</f>
        <v>745208843-F-C-N</v>
      </c>
      <c r="N1504" t="str">
        <f>$H$2</f>
        <v>F - 762 x 1016</v>
      </c>
      <c r="O1504" t="str">
        <f>$C$15</f>
        <v>Canvas</v>
      </c>
      <c r="P1504" t="str">
        <f>$D$15</f>
        <v>None</v>
      </c>
      <c r="Q1504">
        <f>$H$15</f>
        <v>1865.6000000000001</v>
      </c>
      <c r="R1504">
        <f t="shared" ref="R1504" si="2839">ROUND((1200*$N$2),0)</f>
        <v>1272</v>
      </c>
      <c r="S1504">
        <f t="shared" ref="S1504" si="2840">ROUND((800*$N$2),0)</f>
        <v>848</v>
      </c>
      <c r="T1504" t="s">
        <v>32</v>
      </c>
    </row>
    <row r="1505" spans="1:20" x14ac:dyDescent="0.25">
      <c r="A1505" t="s">
        <v>15</v>
      </c>
      <c r="B1505" t="s">
        <v>208</v>
      </c>
      <c r="C1505">
        <v>1</v>
      </c>
      <c r="D1505" t="s">
        <v>194</v>
      </c>
      <c r="E1505" s="1">
        <v>745208843</v>
      </c>
      <c r="H1505" t="s">
        <v>16</v>
      </c>
      <c r="I1505" t="s">
        <v>17</v>
      </c>
      <c r="J1505" t="s">
        <v>18</v>
      </c>
      <c r="K1505" t="s">
        <v>19</v>
      </c>
      <c r="L1505" t="s">
        <v>207</v>
      </c>
      <c r="M1505" t="str">
        <f>CONCATENATE(E1505,"-F-P-W")</f>
        <v>745208843-F-P-W</v>
      </c>
      <c r="N1505" t="str">
        <f>$H$2</f>
        <v>F - 762 x 1016</v>
      </c>
      <c r="O1505" t="str">
        <f>$C$3</f>
        <v>Photographic Paper</v>
      </c>
      <c r="P1505" t="str">
        <f>$D$4</f>
        <v>White</v>
      </c>
      <c r="Q1505">
        <f>$H$4</f>
        <v>2387</v>
      </c>
      <c r="R1505">
        <f t="shared" ref="R1505" si="2841">ROUND((1510*$N$2),0)</f>
        <v>1601</v>
      </c>
      <c r="S1505">
        <f t="shared" ref="S1505" si="2842">ROUND((1150*$N$2),0)</f>
        <v>1219</v>
      </c>
      <c r="T1505" t="s">
        <v>32</v>
      </c>
    </row>
    <row r="1506" spans="1:20" x14ac:dyDescent="0.25">
      <c r="A1506" t="s">
        <v>15</v>
      </c>
      <c r="B1506" t="s">
        <v>208</v>
      </c>
      <c r="C1506">
        <v>1</v>
      </c>
      <c r="D1506" t="s">
        <v>194</v>
      </c>
      <c r="E1506" s="1">
        <v>745208843</v>
      </c>
      <c r="H1506" t="s">
        <v>16</v>
      </c>
      <c r="I1506" t="s">
        <v>17</v>
      </c>
      <c r="J1506" t="s">
        <v>18</v>
      </c>
      <c r="K1506" t="s">
        <v>19</v>
      </c>
      <c r="L1506" t="s">
        <v>207</v>
      </c>
      <c r="M1506" t="str">
        <f>CONCATENATE(E1506,"-F-C-W")</f>
        <v>745208843-F-C-W</v>
      </c>
      <c r="N1506" t="str">
        <f>$H$2</f>
        <v>F - 762 x 1016</v>
      </c>
      <c r="O1506" t="str">
        <f>$C$15</f>
        <v>Canvas</v>
      </c>
      <c r="P1506" t="str">
        <f>$D$16</f>
        <v xml:space="preserve">White </v>
      </c>
      <c r="Q1506">
        <f>$H$16</f>
        <v>2565.2000000000003</v>
      </c>
      <c r="R1506">
        <f t="shared" ref="R1506" si="2843">ROUND((1760*$N$2),0)</f>
        <v>1866</v>
      </c>
      <c r="S1506">
        <f t="shared" ref="S1506" si="2844">ROUND((1100*$N$2),0)</f>
        <v>1166</v>
      </c>
      <c r="T1506" t="s">
        <v>32</v>
      </c>
    </row>
    <row r="1507" spans="1:20" x14ac:dyDescent="0.25">
      <c r="A1507" t="s">
        <v>15</v>
      </c>
      <c r="B1507" t="s">
        <v>208</v>
      </c>
      <c r="C1507">
        <v>1</v>
      </c>
      <c r="D1507" t="s">
        <v>194</v>
      </c>
      <c r="E1507" s="1">
        <v>745208843</v>
      </c>
      <c r="H1507" t="s">
        <v>16</v>
      </c>
      <c r="I1507" t="s">
        <v>17</v>
      </c>
      <c r="J1507" t="s">
        <v>18</v>
      </c>
      <c r="K1507" t="s">
        <v>19</v>
      </c>
      <c r="L1507" t="s">
        <v>207</v>
      </c>
      <c r="M1507" t="str">
        <f>CONCATENATE(E1507,"-G-P-N")</f>
        <v>745208843-G-P-N</v>
      </c>
      <c r="N1507" t="str">
        <f>$I$2</f>
        <v>G - 1016 x 1525</v>
      </c>
      <c r="O1507" t="str">
        <f>$C$3</f>
        <v>Photographic Paper</v>
      </c>
      <c r="P1507" t="str">
        <f>$D$3</f>
        <v>None</v>
      </c>
      <c r="Q1507">
        <f>$I$3</f>
        <v>1763</v>
      </c>
      <c r="R1507">
        <f t="shared" ref="R1507" si="2845">ROUND((1180*$N$2),0)</f>
        <v>1251</v>
      </c>
      <c r="S1507">
        <f t="shared" ref="S1507" si="2846">ROUND((735*$N$2),0)</f>
        <v>779</v>
      </c>
      <c r="T1507" t="s">
        <v>32</v>
      </c>
    </row>
    <row r="1508" spans="1:20" x14ac:dyDescent="0.25">
      <c r="A1508" t="s">
        <v>15</v>
      </c>
      <c r="B1508" t="s">
        <v>208</v>
      </c>
      <c r="C1508">
        <v>1</v>
      </c>
      <c r="D1508" t="s">
        <v>194</v>
      </c>
      <c r="E1508" s="1">
        <v>745208843</v>
      </c>
      <c r="H1508" t="s">
        <v>16</v>
      </c>
      <c r="I1508" t="s">
        <v>17</v>
      </c>
      <c r="J1508" t="s">
        <v>18</v>
      </c>
      <c r="K1508" t="s">
        <v>19</v>
      </c>
      <c r="L1508" t="s">
        <v>207</v>
      </c>
      <c r="M1508" t="str">
        <f>CONCATENATE(E1508,"-G-C-N")</f>
        <v>745208843-G-C-N</v>
      </c>
      <c r="N1508" t="str">
        <f>$I$2</f>
        <v>G - 1016 x 1525</v>
      </c>
      <c r="O1508" t="str">
        <f>$C$15</f>
        <v>Canvas</v>
      </c>
      <c r="P1508" t="str">
        <f>$D$15</f>
        <v>None</v>
      </c>
      <c r="Q1508">
        <f>$I$15</f>
        <v>1982.2</v>
      </c>
      <c r="R1508">
        <f t="shared" ref="R1508" si="2847">ROUND((1275*$N$2),0)</f>
        <v>1352</v>
      </c>
      <c r="S1508">
        <f t="shared" ref="S1508" si="2848">ROUND((850*$N$2),0)</f>
        <v>901</v>
      </c>
      <c r="T1508" t="s">
        <v>32</v>
      </c>
    </row>
    <row r="1509" spans="1:20" x14ac:dyDescent="0.25">
      <c r="A1509" t="s">
        <v>15</v>
      </c>
      <c r="B1509" t="s">
        <v>208</v>
      </c>
      <c r="C1509">
        <v>1</v>
      </c>
      <c r="D1509" t="s">
        <v>194</v>
      </c>
      <c r="E1509" s="1">
        <v>745208843</v>
      </c>
      <c r="H1509" t="s">
        <v>16</v>
      </c>
      <c r="I1509" t="s">
        <v>17</v>
      </c>
      <c r="J1509" t="s">
        <v>18</v>
      </c>
      <c r="K1509" t="s">
        <v>19</v>
      </c>
      <c r="L1509" t="s">
        <v>207</v>
      </c>
      <c r="M1509" t="str">
        <f>CONCATENATE(E1509,"-G-P-W")</f>
        <v>745208843-G-P-W</v>
      </c>
      <c r="N1509" t="str">
        <f>$I$2</f>
        <v>G - 1016 x 1525</v>
      </c>
      <c r="O1509" t="str">
        <f>$C$3</f>
        <v>Photographic Paper</v>
      </c>
      <c r="P1509" t="str">
        <f>$D$4</f>
        <v>White</v>
      </c>
      <c r="Q1509">
        <f>$I$4</f>
        <v>3200</v>
      </c>
      <c r="R1509">
        <f t="shared" ref="R1509:R1510" si="2849">ROUND((2000*$N$2),0)</f>
        <v>2120</v>
      </c>
      <c r="S1509">
        <f t="shared" ref="S1509" si="2850">ROUND((1535*$N$2),0)</f>
        <v>1627</v>
      </c>
      <c r="T1509" t="s">
        <v>32</v>
      </c>
    </row>
    <row r="1510" spans="1:20" x14ac:dyDescent="0.25">
      <c r="A1510" t="s">
        <v>15</v>
      </c>
      <c r="B1510" t="s">
        <v>208</v>
      </c>
      <c r="C1510">
        <v>1</v>
      </c>
      <c r="D1510" t="s">
        <v>194</v>
      </c>
      <c r="E1510" s="1">
        <v>745208843</v>
      </c>
      <c r="H1510" t="s">
        <v>16</v>
      </c>
      <c r="I1510" t="s">
        <v>17</v>
      </c>
      <c r="J1510" t="s">
        <v>18</v>
      </c>
      <c r="K1510" t="s">
        <v>19</v>
      </c>
      <c r="L1510" t="s">
        <v>207</v>
      </c>
      <c r="M1510" t="str">
        <f>CONCATENATE(E1510,"-G-C-W")</f>
        <v>745208843-G-C-W</v>
      </c>
      <c r="N1510" t="str">
        <f>$I$2</f>
        <v>G - 1016 x 1525</v>
      </c>
      <c r="O1510" t="str">
        <f>$C$15</f>
        <v>Canvas</v>
      </c>
      <c r="P1510" t="str">
        <f>$D$16</f>
        <v xml:space="preserve">White </v>
      </c>
      <c r="Q1510">
        <f>$I$16</f>
        <v>2915</v>
      </c>
      <c r="R1510">
        <f t="shared" si="2849"/>
        <v>2120</v>
      </c>
      <c r="S1510">
        <f t="shared" ref="S1510" si="2851">ROUND((1250*$N$2),0)</f>
        <v>1325</v>
      </c>
      <c r="T1510" t="s">
        <v>32</v>
      </c>
    </row>
    <row r="1511" spans="1:20" x14ac:dyDescent="0.25">
      <c r="A1511" t="s">
        <v>15</v>
      </c>
      <c r="B1511" t="s">
        <v>208</v>
      </c>
      <c r="C1511">
        <v>1</v>
      </c>
      <c r="D1511" t="s">
        <v>195</v>
      </c>
      <c r="E1511" s="1">
        <v>745210699</v>
      </c>
      <c r="H1511" t="s">
        <v>16</v>
      </c>
      <c r="I1511" t="s">
        <v>17</v>
      </c>
      <c r="J1511" t="s">
        <v>18</v>
      </c>
      <c r="K1511" t="s">
        <v>19</v>
      </c>
      <c r="L1511" t="s">
        <v>207</v>
      </c>
      <c r="M1511" t="str">
        <f>CONCATENATE(E1511,"-C-P-N")</f>
        <v>745210699-C-P-N</v>
      </c>
      <c r="N1511" t="str">
        <f>$E$2</f>
        <v>C - 406 x 508</v>
      </c>
      <c r="O1511" t="str">
        <f>$C$3</f>
        <v>Photographic Paper</v>
      </c>
      <c r="P1511" t="str">
        <f>$D$3</f>
        <v>None</v>
      </c>
      <c r="Q1511">
        <f>$E$3</f>
        <v>553</v>
      </c>
      <c r="R1511">
        <f t="shared" ref="R1511" si="2852">ROUND((360*$N$2),0)</f>
        <v>382</v>
      </c>
      <c r="S1511">
        <f t="shared" ref="S1511" si="2853">ROUND((230*$N$2),0)</f>
        <v>244</v>
      </c>
      <c r="T1511" t="s">
        <v>32</v>
      </c>
    </row>
    <row r="1512" spans="1:20" x14ac:dyDescent="0.25">
      <c r="A1512" t="s">
        <v>15</v>
      </c>
      <c r="B1512" t="s">
        <v>208</v>
      </c>
      <c r="C1512">
        <v>1</v>
      </c>
      <c r="D1512" t="s">
        <v>195</v>
      </c>
      <c r="E1512" s="1">
        <v>745210699</v>
      </c>
      <c r="H1512" t="s">
        <v>16</v>
      </c>
      <c r="I1512" t="s">
        <v>17</v>
      </c>
      <c r="J1512" t="s">
        <v>18</v>
      </c>
      <c r="K1512" t="s">
        <v>19</v>
      </c>
      <c r="L1512" t="s">
        <v>207</v>
      </c>
      <c r="M1512" t="str">
        <f>CONCATENATE(E1512,"-C-P-W")</f>
        <v>745210699-C-P-W</v>
      </c>
      <c r="N1512" t="str">
        <f>$E$2</f>
        <v>C - 406 x 508</v>
      </c>
      <c r="O1512" t="str">
        <f>$C$3</f>
        <v>Photographic Paper</v>
      </c>
      <c r="P1512" t="str">
        <f>$D$4</f>
        <v>White</v>
      </c>
      <c r="Q1512">
        <f>$E$4</f>
        <v>1052</v>
      </c>
      <c r="R1512">
        <f t="shared" ref="R1512" si="2854">ROUND((704*$N$2),0)</f>
        <v>746</v>
      </c>
      <c r="S1512">
        <f t="shared" ref="S1512" si="2855">ROUND((440*$N$2),0)</f>
        <v>466</v>
      </c>
      <c r="T1512" t="s">
        <v>32</v>
      </c>
    </row>
    <row r="1513" spans="1:20" x14ac:dyDescent="0.25">
      <c r="A1513" t="s">
        <v>15</v>
      </c>
      <c r="B1513" t="s">
        <v>208</v>
      </c>
      <c r="C1513">
        <v>1</v>
      </c>
      <c r="D1513" t="s">
        <v>195</v>
      </c>
      <c r="E1513" s="1">
        <v>745210699</v>
      </c>
      <c r="H1513" t="s">
        <v>16</v>
      </c>
      <c r="I1513" t="s">
        <v>17</v>
      </c>
      <c r="J1513" t="s">
        <v>18</v>
      </c>
      <c r="K1513" t="s">
        <v>19</v>
      </c>
      <c r="L1513" t="s">
        <v>207</v>
      </c>
      <c r="M1513" t="str">
        <f>CONCATENATE(E1513,"-D-P-N")</f>
        <v>745210699-D-P-N</v>
      </c>
      <c r="N1513" t="str">
        <f>$F$2</f>
        <v>D - 508 x 610</v>
      </c>
      <c r="O1513" t="str">
        <f>$C$3</f>
        <v>Photographic Paper</v>
      </c>
      <c r="P1513" t="str">
        <f>$D$3</f>
        <v>None</v>
      </c>
      <c r="Q1513">
        <f>$F$3</f>
        <v>646</v>
      </c>
      <c r="R1513">
        <f t="shared" ref="R1513" si="2856">ROUND((432*$N$2),0)</f>
        <v>458</v>
      </c>
      <c r="S1513">
        <f t="shared" ref="S1513" si="2857">ROUND((270*$N$2),0)</f>
        <v>286</v>
      </c>
      <c r="T1513" t="s">
        <v>32</v>
      </c>
    </row>
    <row r="1514" spans="1:20" x14ac:dyDescent="0.25">
      <c r="A1514" t="s">
        <v>15</v>
      </c>
      <c r="B1514" t="s">
        <v>208</v>
      </c>
      <c r="C1514">
        <v>1</v>
      </c>
      <c r="D1514" t="s">
        <v>195</v>
      </c>
      <c r="E1514" s="1">
        <v>745210699</v>
      </c>
      <c r="H1514" t="s">
        <v>16</v>
      </c>
      <c r="I1514" t="s">
        <v>17</v>
      </c>
      <c r="J1514" t="s">
        <v>18</v>
      </c>
      <c r="K1514" t="s">
        <v>19</v>
      </c>
      <c r="L1514" t="s">
        <v>207</v>
      </c>
      <c r="M1514" t="str">
        <f>CONCATENATE(E1514,"-D-P-W")</f>
        <v>745210699-D-P-W</v>
      </c>
      <c r="N1514" t="str">
        <f>$F$2</f>
        <v>D - 508 x 610</v>
      </c>
      <c r="O1514" t="str">
        <f>$C$3</f>
        <v>Photographic Paper</v>
      </c>
      <c r="P1514" t="str">
        <f>$D$4</f>
        <v>White</v>
      </c>
      <c r="Q1514">
        <f>$F$4</f>
        <v>1313</v>
      </c>
      <c r="R1514">
        <f t="shared" ref="R1514" si="2858">ROUND((880*$N$2),0)</f>
        <v>933</v>
      </c>
      <c r="S1514">
        <f t="shared" ref="S1514" si="2859">ROUND((560*$N$2),0)</f>
        <v>594</v>
      </c>
      <c r="T1514" t="s">
        <v>32</v>
      </c>
    </row>
    <row r="1515" spans="1:20" x14ac:dyDescent="0.25">
      <c r="A1515" t="s">
        <v>15</v>
      </c>
      <c r="B1515" t="s">
        <v>208</v>
      </c>
      <c r="C1515">
        <v>1</v>
      </c>
      <c r="D1515" t="s">
        <v>195</v>
      </c>
      <c r="E1515" s="1">
        <v>745210699</v>
      </c>
      <c r="H1515" t="s">
        <v>16</v>
      </c>
      <c r="I1515" t="s">
        <v>17</v>
      </c>
      <c r="J1515" t="s">
        <v>18</v>
      </c>
      <c r="K1515" t="s">
        <v>19</v>
      </c>
      <c r="L1515" t="s">
        <v>207</v>
      </c>
      <c r="M1515" t="str">
        <f>CONCATENATE(E1515,"-E-P-N")</f>
        <v>745210699-E-P-N</v>
      </c>
      <c r="N1515" t="str">
        <f>$G$2</f>
        <v>E - 508 x 762</v>
      </c>
      <c r="O1515" t="str">
        <f>$C$3</f>
        <v>Photographic Paper</v>
      </c>
      <c r="P1515" t="str">
        <f>$D$3</f>
        <v>None</v>
      </c>
      <c r="Q1515">
        <f>$G$3</f>
        <v>825</v>
      </c>
      <c r="R1515">
        <f t="shared" ref="R1515" si="2860">ROUND((552*$N$2),0)</f>
        <v>585</v>
      </c>
      <c r="S1515">
        <f t="shared" ref="S1515" si="2861">ROUND((345*$N$2),0)</f>
        <v>366</v>
      </c>
      <c r="T1515" t="s">
        <v>32</v>
      </c>
    </row>
    <row r="1516" spans="1:20" x14ac:dyDescent="0.25">
      <c r="A1516" t="s">
        <v>15</v>
      </c>
      <c r="B1516" t="s">
        <v>208</v>
      </c>
      <c r="C1516">
        <v>1</v>
      </c>
      <c r="D1516" t="s">
        <v>195</v>
      </c>
      <c r="E1516" s="1">
        <v>745210699</v>
      </c>
      <c r="H1516" t="s">
        <v>16</v>
      </c>
      <c r="I1516" t="s">
        <v>17</v>
      </c>
      <c r="J1516" t="s">
        <v>18</v>
      </c>
      <c r="K1516" t="s">
        <v>19</v>
      </c>
      <c r="L1516" t="s">
        <v>207</v>
      </c>
      <c r="M1516" t="str">
        <f>CONCATENATE(E1516,"-E-C-N")</f>
        <v>745210699-E-C-N</v>
      </c>
      <c r="N1516" t="str">
        <f>$G$2</f>
        <v>E - 508 x 762</v>
      </c>
      <c r="O1516" t="str">
        <f>$C$15</f>
        <v>Canvas</v>
      </c>
      <c r="P1516" t="str">
        <f>$D$15</f>
        <v>None</v>
      </c>
      <c r="Q1516">
        <f>$G$15</f>
        <v>1324</v>
      </c>
      <c r="R1516">
        <f t="shared" ref="R1516" si="2862">ROUND((832*$N$2),0)</f>
        <v>882</v>
      </c>
      <c r="S1516">
        <f t="shared" ref="S1516" si="2863">ROUND((550*$N$2),0)</f>
        <v>583</v>
      </c>
      <c r="T1516" t="s">
        <v>32</v>
      </c>
    </row>
    <row r="1517" spans="1:20" x14ac:dyDescent="0.25">
      <c r="A1517" t="s">
        <v>15</v>
      </c>
      <c r="B1517" t="s">
        <v>208</v>
      </c>
      <c r="C1517">
        <v>1</v>
      </c>
      <c r="D1517" t="s">
        <v>195</v>
      </c>
      <c r="E1517" s="1">
        <v>745210699</v>
      </c>
      <c r="H1517" t="s">
        <v>16</v>
      </c>
      <c r="I1517" t="s">
        <v>17</v>
      </c>
      <c r="J1517" t="s">
        <v>18</v>
      </c>
      <c r="K1517" t="s">
        <v>19</v>
      </c>
      <c r="L1517" t="s">
        <v>207</v>
      </c>
      <c r="M1517" t="str">
        <f>CONCATENATE(E1517,"-E-P-W")</f>
        <v>745210699-E-P-W</v>
      </c>
      <c r="N1517" t="str">
        <f>$G$2</f>
        <v>E - 508 x 762</v>
      </c>
      <c r="O1517" t="str">
        <f>$C$3</f>
        <v>Photographic Paper</v>
      </c>
      <c r="P1517" t="str">
        <f>$D$4</f>
        <v>White</v>
      </c>
      <c r="Q1517">
        <f>$G$4</f>
        <v>1660</v>
      </c>
      <c r="R1517">
        <f t="shared" ref="R1517" si="2864">ROUND((1112*$N$2),0)</f>
        <v>1179</v>
      </c>
      <c r="S1517">
        <f t="shared" ref="S1517" si="2865">ROUND((760*$N$2),0)</f>
        <v>806</v>
      </c>
      <c r="T1517" t="s">
        <v>32</v>
      </c>
    </row>
    <row r="1518" spans="1:20" x14ac:dyDescent="0.25">
      <c r="A1518" t="s">
        <v>15</v>
      </c>
      <c r="B1518" t="s">
        <v>208</v>
      </c>
      <c r="C1518">
        <v>1</v>
      </c>
      <c r="D1518" t="s">
        <v>195</v>
      </c>
      <c r="E1518" s="1">
        <v>745210699</v>
      </c>
      <c r="H1518" t="s">
        <v>16</v>
      </c>
      <c r="I1518" t="s">
        <v>17</v>
      </c>
      <c r="J1518" t="s">
        <v>18</v>
      </c>
      <c r="K1518" t="s">
        <v>19</v>
      </c>
      <c r="L1518" t="s">
        <v>207</v>
      </c>
      <c r="M1518" t="str">
        <f>CONCATENATE(E1518,"-E-C-W")</f>
        <v>745210699-E-C-W</v>
      </c>
      <c r="N1518" t="str">
        <f>$G$2</f>
        <v>E - 508 x 762</v>
      </c>
      <c r="O1518" t="str">
        <f>$C$15</f>
        <v>Canvas</v>
      </c>
      <c r="P1518" t="str">
        <f>$D$16</f>
        <v xml:space="preserve">White </v>
      </c>
      <c r="Q1518">
        <f>$G$16</f>
        <v>1964</v>
      </c>
      <c r="R1518" s="2">
        <f t="shared" ref="R1518" si="2866">ROUND((1320*$N$2),0)</f>
        <v>1399</v>
      </c>
      <c r="S1518">
        <f t="shared" ref="S1518" si="2867">ROUND((825*$N$2),0)</f>
        <v>875</v>
      </c>
      <c r="T1518" t="s">
        <v>32</v>
      </c>
    </row>
    <row r="1519" spans="1:20" x14ac:dyDescent="0.25">
      <c r="A1519" t="s">
        <v>15</v>
      </c>
      <c r="B1519" t="s">
        <v>208</v>
      </c>
      <c r="C1519">
        <v>1</v>
      </c>
      <c r="D1519" t="s">
        <v>195</v>
      </c>
      <c r="E1519" s="1">
        <v>745210699</v>
      </c>
      <c r="H1519" t="s">
        <v>16</v>
      </c>
      <c r="I1519" t="s">
        <v>17</v>
      </c>
      <c r="J1519" t="s">
        <v>18</v>
      </c>
      <c r="K1519" t="s">
        <v>19</v>
      </c>
      <c r="L1519" t="s">
        <v>207</v>
      </c>
      <c r="M1519" t="str">
        <f>CONCATENATE(E1519,"-F-P-N")</f>
        <v>745210699-F-P-N</v>
      </c>
      <c r="N1519" t="str">
        <f>$H$2</f>
        <v>F - 762 x 1016</v>
      </c>
      <c r="O1519" t="str">
        <f>$C$3</f>
        <v>Photographic Paper</v>
      </c>
      <c r="P1519" t="str">
        <f>$D$3</f>
        <v>None</v>
      </c>
      <c r="Q1519">
        <f>$H$3</f>
        <v>1410</v>
      </c>
      <c r="R1519">
        <f t="shared" ref="R1519" si="2868">ROUND((944*$N$2),0)</f>
        <v>1001</v>
      </c>
      <c r="S1519">
        <f t="shared" ref="S1519" si="2869">ROUND((590*$N$2),0)</f>
        <v>625</v>
      </c>
      <c r="T1519" t="s">
        <v>32</v>
      </c>
    </row>
    <row r="1520" spans="1:20" x14ac:dyDescent="0.25">
      <c r="A1520" t="s">
        <v>15</v>
      </c>
      <c r="B1520" t="s">
        <v>208</v>
      </c>
      <c r="C1520">
        <v>1</v>
      </c>
      <c r="D1520" t="s">
        <v>195</v>
      </c>
      <c r="E1520" s="1">
        <v>745210699</v>
      </c>
      <c r="H1520" t="s">
        <v>16</v>
      </c>
      <c r="I1520" t="s">
        <v>17</v>
      </c>
      <c r="J1520" t="s">
        <v>18</v>
      </c>
      <c r="K1520" t="s">
        <v>19</v>
      </c>
      <c r="L1520" t="s">
        <v>207</v>
      </c>
      <c r="M1520" t="str">
        <f>CONCATENATE(E1520,"-F-C-N")</f>
        <v>745210699-F-C-N</v>
      </c>
      <c r="N1520" t="str">
        <f>$H$2</f>
        <v>F - 762 x 1016</v>
      </c>
      <c r="O1520" t="str">
        <f>$C$15</f>
        <v>Canvas</v>
      </c>
      <c r="P1520" t="str">
        <f>$D$15</f>
        <v>None</v>
      </c>
      <c r="Q1520">
        <f>$H$15</f>
        <v>1865.6000000000001</v>
      </c>
      <c r="R1520">
        <f t="shared" ref="R1520" si="2870">ROUND((1200*$N$2),0)</f>
        <v>1272</v>
      </c>
      <c r="S1520">
        <f t="shared" ref="S1520" si="2871">ROUND((800*$N$2),0)</f>
        <v>848</v>
      </c>
      <c r="T1520" t="s">
        <v>32</v>
      </c>
    </row>
    <row r="1521" spans="1:20" x14ac:dyDescent="0.25">
      <c r="A1521" t="s">
        <v>15</v>
      </c>
      <c r="B1521" t="s">
        <v>208</v>
      </c>
      <c r="C1521">
        <v>1</v>
      </c>
      <c r="D1521" t="s">
        <v>195</v>
      </c>
      <c r="E1521" s="1">
        <v>745210699</v>
      </c>
      <c r="H1521" t="s">
        <v>16</v>
      </c>
      <c r="I1521" t="s">
        <v>17</v>
      </c>
      <c r="J1521" t="s">
        <v>18</v>
      </c>
      <c r="K1521" t="s">
        <v>19</v>
      </c>
      <c r="L1521" t="s">
        <v>207</v>
      </c>
      <c r="M1521" t="str">
        <f>CONCATENATE(E1521,"-F-P-W")</f>
        <v>745210699-F-P-W</v>
      </c>
      <c r="N1521" t="str">
        <f>$H$2</f>
        <v>F - 762 x 1016</v>
      </c>
      <c r="O1521" t="str">
        <f>$C$3</f>
        <v>Photographic Paper</v>
      </c>
      <c r="P1521" t="str">
        <f>$D$4</f>
        <v>White</v>
      </c>
      <c r="Q1521">
        <f>$H$4</f>
        <v>2387</v>
      </c>
      <c r="R1521">
        <f t="shared" ref="R1521" si="2872">ROUND((1510*$N$2),0)</f>
        <v>1601</v>
      </c>
      <c r="S1521">
        <f t="shared" ref="S1521" si="2873">ROUND((1150*$N$2),0)</f>
        <v>1219</v>
      </c>
      <c r="T1521" t="s">
        <v>32</v>
      </c>
    </row>
    <row r="1522" spans="1:20" x14ac:dyDescent="0.25">
      <c r="A1522" t="s">
        <v>15</v>
      </c>
      <c r="B1522" t="s">
        <v>208</v>
      </c>
      <c r="C1522">
        <v>1</v>
      </c>
      <c r="D1522" t="s">
        <v>195</v>
      </c>
      <c r="E1522" s="1">
        <v>745210699</v>
      </c>
      <c r="H1522" t="s">
        <v>16</v>
      </c>
      <c r="I1522" t="s">
        <v>17</v>
      </c>
      <c r="J1522" t="s">
        <v>18</v>
      </c>
      <c r="K1522" t="s">
        <v>19</v>
      </c>
      <c r="L1522" t="s">
        <v>207</v>
      </c>
      <c r="M1522" t="str">
        <f>CONCATENATE(E1522,"-F-C-W")</f>
        <v>745210699-F-C-W</v>
      </c>
      <c r="N1522" t="str">
        <f>$H$2</f>
        <v>F - 762 x 1016</v>
      </c>
      <c r="O1522" t="str">
        <f>$C$15</f>
        <v>Canvas</v>
      </c>
      <c r="P1522" t="str">
        <f>$D$16</f>
        <v xml:space="preserve">White </v>
      </c>
      <c r="Q1522">
        <f>$H$16</f>
        <v>2565.2000000000003</v>
      </c>
      <c r="R1522">
        <f t="shared" ref="R1522" si="2874">ROUND((1760*$N$2),0)</f>
        <v>1866</v>
      </c>
      <c r="S1522">
        <f t="shared" ref="S1522" si="2875">ROUND((1100*$N$2),0)</f>
        <v>1166</v>
      </c>
      <c r="T1522" t="s">
        <v>32</v>
      </c>
    </row>
    <row r="1523" spans="1:20" x14ac:dyDescent="0.25">
      <c r="A1523" t="s">
        <v>15</v>
      </c>
      <c r="B1523" t="s">
        <v>208</v>
      </c>
      <c r="C1523">
        <v>1</v>
      </c>
      <c r="D1523" t="s">
        <v>195</v>
      </c>
      <c r="E1523" s="1">
        <v>745210699</v>
      </c>
      <c r="H1523" t="s">
        <v>16</v>
      </c>
      <c r="I1523" t="s">
        <v>17</v>
      </c>
      <c r="J1523" t="s">
        <v>18</v>
      </c>
      <c r="K1523" t="s">
        <v>19</v>
      </c>
      <c r="L1523" t="s">
        <v>207</v>
      </c>
      <c r="M1523" t="str">
        <f>CONCATENATE(E1523,"-G-P-N")</f>
        <v>745210699-G-P-N</v>
      </c>
      <c r="N1523" t="str">
        <f>$I$2</f>
        <v>G - 1016 x 1525</v>
      </c>
      <c r="O1523" t="str">
        <f>$C$3</f>
        <v>Photographic Paper</v>
      </c>
      <c r="P1523" t="str">
        <f>$D$3</f>
        <v>None</v>
      </c>
      <c r="Q1523">
        <f>$I$3</f>
        <v>1763</v>
      </c>
      <c r="R1523">
        <f t="shared" ref="R1523" si="2876">ROUND((1180*$N$2),0)</f>
        <v>1251</v>
      </c>
      <c r="S1523">
        <f t="shared" ref="S1523" si="2877">ROUND((735*$N$2),0)</f>
        <v>779</v>
      </c>
      <c r="T1523" t="s">
        <v>32</v>
      </c>
    </row>
    <row r="1524" spans="1:20" x14ac:dyDescent="0.25">
      <c r="A1524" t="s">
        <v>15</v>
      </c>
      <c r="B1524" t="s">
        <v>208</v>
      </c>
      <c r="C1524">
        <v>1</v>
      </c>
      <c r="D1524" t="s">
        <v>195</v>
      </c>
      <c r="E1524" s="1">
        <v>745210699</v>
      </c>
      <c r="H1524" t="s">
        <v>16</v>
      </c>
      <c r="I1524" t="s">
        <v>17</v>
      </c>
      <c r="J1524" t="s">
        <v>18</v>
      </c>
      <c r="K1524" t="s">
        <v>19</v>
      </c>
      <c r="L1524" t="s">
        <v>207</v>
      </c>
      <c r="M1524" t="str">
        <f>CONCATENATE(E1524,"-G-C-N")</f>
        <v>745210699-G-C-N</v>
      </c>
      <c r="N1524" t="str">
        <f>$I$2</f>
        <v>G - 1016 x 1525</v>
      </c>
      <c r="O1524" t="str">
        <f>$C$15</f>
        <v>Canvas</v>
      </c>
      <c r="P1524" t="str">
        <f>$D$15</f>
        <v>None</v>
      </c>
      <c r="Q1524">
        <f>$I$15</f>
        <v>1982.2</v>
      </c>
      <c r="R1524">
        <f t="shared" ref="R1524" si="2878">ROUND((1275*$N$2),0)</f>
        <v>1352</v>
      </c>
      <c r="S1524">
        <f t="shared" ref="S1524" si="2879">ROUND((850*$N$2),0)</f>
        <v>901</v>
      </c>
      <c r="T1524" t="s">
        <v>32</v>
      </c>
    </row>
    <row r="1525" spans="1:20" x14ac:dyDescent="0.25">
      <c r="A1525" t="s">
        <v>15</v>
      </c>
      <c r="B1525" t="s">
        <v>208</v>
      </c>
      <c r="C1525">
        <v>1</v>
      </c>
      <c r="D1525" t="s">
        <v>195</v>
      </c>
      <c r="E1525" s="1">
        <v>745210699</v>
      </c>
      <c r="H1525" t="s">
        <v>16</v>
      </c>
      <c r="I1525" t="s">
        <v>17</v>
      </c>
      <c r="J1525" t="s">
        <v>18</v>
      </c>
      <c r="K1525" t="s">
        <v>19</v>
      </c>
      <c r="L1525" t="s">
        <v>207</v>
      </c>
      <c r="M1525" t="str">
        <f>CONCATENATE(E1525,"-G-P-W")</f>
        <v>745210699-G-P-W</v>
      </c>
      <c r="N1525" t="str">
        <f>$I$2</f>
        <v>G - 1016 x 1525</v>
      </c>
      <c r="O1525" t="str">
        <f>$C$3</f>
        <v>Photographic Paper</v>
      </c>
      <c r="P1525" t="str">
        <f>$D$4</f>
        <v>White</v>
      </c>
      <c r="Q1525">
        <f>$I$4</f>
        <v>3200</v>
      </c>
      <c r="R1525">
        <f t="shared" ref="R1525:R1526" si="2880">ROUND((2000*$N$2),0)</f>
        <v>2120</v>
      </c>
      <c r="S1525">
        <f t="shared" ref="S1525" si="2881">ROUND((1535*$N$2),0)</f>
        <v>1627</v>
      </c>
      <c r="T1525" t="s">
        <v>32</v>
      </c>
    </row>
    <row r="1526" spans="1:20" x14ac:dyDescent="0.25">
      <c r="A1526" t="s">
        <v>15</v>
      </c>
      <c r="B1526" t="s">
        <v>208</v>
      </c>
      <c r="C1526">
        <v>1</v>
      </c>
      <c r="D1526" t="s">
        <v>195</v>
      </c>
      <c r="E1526" s="1">
        <v>745210699</v>
      </c>
      <c r="H1526" t="s">
        <v>16</v>
      </c>
      <c r="I1526" t="s">
        <v>17</v>
      </c>
      <c r="J1526" t="s">
        <v>18</v>
      </c>
      <c r="K1526" t="s">
        <v>19</v>
      </c>
      <c r="L1526" t="s">
        <v>207</v>
      </c>
      <c r="M1526" t="str">
        <f>CONCATENATE(E1526,"-G-C-W")</f>
        <v>745210699-G-C-W</v>
      </c>
      <c r="N1526" t="str">
        <f>$I$2</f>
        <v>G - 1016 x 1525</v>
      </c>
      <c r="O1526" t="str">
        <f>$C$15</f>
        <v>Canvas</v>
      </c>
      <c r="P1526" t="str">
        <f>$D$16</f>
        <v xml:space="preserve">White </v>
      </c>
      <c r="Q1526">
        <f>$I$16</f>
        <v>2915</v>
      </c>
      <c r="R1526">
        <f t="shared" si="2880"/>
        <v>2120</v>
      </c>
      <c r="S1526">
        <f t="shared" ref="S1526" si="2882">ROUND((1250*$N$2),0)</f>
        <v>1325</v>
      </c>
      <c r="T1526" t="s">
        <v>32</v>
      </c>
    </row>
    <row r="1527" spans="1:20" x14ac:dyDescent="0.25">
      <c r="A1527" t="s">
        <v>15</v>
      </c>
      <c r="B1527" t="s">
        <v>208</v>
      </c>
      <c r="C1527">
        <v>1</v>
      </c>
      <c r="D1527" t="s">
        <v>195</v>
      </c>
      <c r="E1527" s="1">
        <v>745210705</v>
      </c>
      <c r="H1527" t="s">
        <v>16</v>
      </c>
      <c r="I1527" t="s">
        <v>17</v>
      </c>
      <c r="J1527" t="s">
        <v>18</v>
      </c>
      <c r="K1527" t="s">
        <v>19</v>
      </c>
      <c r="L1527" t="s">
        <v>207</v>
      </c>
      <c r="M1527" t="str">
        <f>CONCATENATE(E1527,"-C-P-N")</f>
        <v>745210705-C-P-N</v>
      </c>
      <c r="N1527" t="str">
        <f>$E$2</f>
        <v>C - 406 x 508</v>
      </c>
      <c r="O1527" t="str">
        <f>$C$3</f>
        <v>Photographic Paper</v>
      </c>
      <c r="P1527" t="str">
        <f>$D$3</f>
        <v>None</v>
      </c>
      <c r="Q1527">
        <f>$E$3</f>
        <v>553</v>
      </c>
      <c r="R1527">
        <f t="shared" ref="R1527" si="2883">ROUND((360*$N$2),0)</f>
        <v>382</v>
      </c>
      <c r="S1527">
        <f t="shared" ref="S1527" si="2884">ROUND((230*$N$2),0)</f>
        <v>244</v>
      </c>
      <c r="T1527" t="s">
        <v>32</v>
      </c>
    </row>
    <row r="1528" spans="1:20" x14ac:dyDescent="0.25">
      <c r="A1528" t="s">
        <v>15</v>
      </c>
      <c r="B1528" t="s">
        <v>208</v>
      </c>
      <c r="C1528">
        <v>1</v>
      </c>
      <c r="D1528" t="s">
        <v>195</v>
      </c>
      <c r="E1528" s="1">
        <v>745210705</v>
      </c>
      <c r="H1528" t="s">
        <v>16</v>
      </c>
      <c r="I1528" t="s">
        <v>17</v>
      </c>
      <c r="J1528" t="s">
        <v>18</v>
      </c>
      <c r="K1528" t="s">
        <v>19</v>
      </c>
      <c r="L1528" t="s">
        <v>207</v>
      </c>
      <c r="M1528" t="str">
        <f>CONCATENATE(E1528,"-C-P-W")</f>
        <v>745210705-C-P-W</v>
      </c>
      <c r="N1528" t="str">
        <f>$E$2</f>
        <v>C - 406 x 508</v>
      </c>
      <c r="O1528" t="str">
        <f>$C$3</f>
        <v>Photographic Paper</v>
      </c>
      <c r="P1528" t="str">
        <f>$D$4</f>
        <v>White</v>
      </c>
      <c r="Q1528">
        <f>$E$4</f>
        <v>1052</v>
      </c>
      <c r="R1528">
        <f t="shared" ref="R1528" si="2885">ROUND((704*$N$2),0)</f>
        <v>746</v>
      </c>
      <c r="S1528">
        <f t="shared" ref="S1528" si="2886">ROUND((440*$N$2),0)</f>
        <v>466</v>
      </c>
      <c r="T1528" t="s">
        <v>32</v>
      </c>
    </row>
    <row r="1529" spans="1:20" x14ac:dyDescent="0.25">
      <c r="A1529" t="s">
        <v>15</v>
      </c>
      <c r="B1529" t="s">
        <v>208</v>
      </c>
      <c r="C1529">
        <v>1</v>
      </c>
      <c r="D1529" t="s">
        <v>195</v>
      </c>
      <c r="E1529" s="1">
        <v>745210705</v>
      </c>
      <c r="H1529" t="s">
        <v>16</v>
      </c>
      <c r="I1529" t="s">
        <v>17</v>
      </c>
      <c r="J1529" t="s">
        <v>18</v>
      </c>
      <c r="K1529" t="s">
        <v>19</v>
      </c>
      <c r="L1529" t="s">
        <v>207</v>
      </c>
      <c r="M1529" t="str">
        <f>CONCATENATE(E1529,"-D-P-N")</f>
        <v>745210705-D-P-N</v>
      </c>
      <c r="N1529" t="str">
        <f>$F$2</f>
        <v>D - 508 x 610</v>
      </c>
      <c r="O1529" t="str">
        <f>$C$3</f>
        <v>Photographic Paper</v>
      </c>
      <c r="P1529" t="str">
        <f>$D$3</f>
        <v>None</v>
      </c>
      <c r="Q1529">
        <f>$F$3</f>
        <v>646</v>
      </c>
      <c r="R1529">
        <f t="shared" ref="R1529" si="2887">ROUND((432*$N$2),0)</f>
        <v>458</v>
      </c>
      <c r="S1529">
        <f t="shared" ref="S1529" si="2888">ROUND((270*$N$2),0)</f>
        <v>286</v>
      </c>
      <c r="T1529" t="s">
        <v>32</v>
      </c>
    </row>
    <row r="1530" spans="1:20" x14ac:dyDescent="0.25">
      <c r="A1530" t="s">
        <v>15</v>
      </c>
      <c r="B1530" t="s">
        <v>208</v>
      </c>
      <c r="C1530">
        <v>1</v>
      </c>
      <c r="D1530" t="s">
        <v>195</v>
      </c>
      <c r="E1530" s="1">
        <v>745210705</v>
      </c>
      <c r="H1530" t="s">
        <v>16</v>
      </c>
      <c r="I1530" t="s">
        <v>17</v>
      </c>
      <c r="J1530" t="s">
        <v>18</v>
      </c>
      <c r="K1530" t="s">
        <v>19</v>
      </c>
      <c r="L1530" t="s">
        <v>207</v>
      </c>
      <c r="M1530" t="str">
        <f>CONCATENATE(E1530,"-D-P-W")</f>
        <v>745210705-D-P-W</v>
      </c>
      <c r="N1530" t="str">
        <f>$F$2</f>
        <v>D - 508 x 610</v>
      </c>
      <c r="O1530" t="str">
        <f>$C$3</f>
        <v>Photographic Paper</v>
      </c>
      <c r="P1530" t="str">
        <f>$D$4</f>
        <v>White</v>
      </c>
      <c r="Q1530">
        <f>$F$4</f>
        <v>1313</v>
      </c>
      <c r="R1530">
        <f t="shared" ref="R1530" si="2889">ROUND((880*$N$2),0)</f>
        <v>933</v>
      </c>
      <c r="S1530">
        <f t="shared" ref="S1530" si="2890">ROUND((560*$N$2),0)</f>
        <v>594</v>
      </c>
      <c r="T1530" t="s">
        <v>32</v>
      </c>
    </row>
    <row r="1531" spans="1:20" x14ac:dyDescent="0.25">
      <c r="A1531" t="s">
        <v>15</v>
      </c>
      <c r="B1531" t="s">
        <v>208</v>
      </c>
      <c r="C1531">
        <v>1</v>
      </c>
      <c r="D1531" t="s">
        <v>195</v>
      </c>
      <c r="E1531" s="1">
        <v>745210705</v>
      </c>
      <c r="H1531" t="s">
        <v>16</v>
      </c>
      <c r="I1531" t="s">
        <v>17</v>
      </c>
      <c r="J1531" t="s">
        <v>18</v>
      </c>
      <c r="K1531" t="s">
        <v>19</v>
      </c>
      <c r="L1531" t="s">
        <v>207</v>
      </c>
      <c r="M1531" t="str">
        <f>CONCATENATE(E1531,"-E-P-N")</f>
        <v>745210705-E-P-N</v>
      </c>
      <c r="N1531" t="str">
        <f>$G$2</f>
        <v>E - 508 x 762</v>
      </c>
      <c r="O1531" t="str">
        <f>$C$3</f>
        <v>Photographic Paper</v>
      </c>
      <c r="P1531" t="str">
        <f>$D$3</f>
        <v>None</v>
      </c>
      <c r="Q1531">
        <f>$G$3</f>
        <v>825</v>
      </c>
      <c r="R1531">
        <f t="shared" ref="R1531" si="2891">ROUND((552*$N$2),0)</f>
        <v>585</v>
      </c>
      <c r="S1531">
        <f t="shared" ref="S1531" si="2892">ROUND((345*$N$2),0)</f>
        <v>366</v>
      </c>
      <c r="T1531" t="s">
        <v>32</v>
      </c>
    </row>
    <row r="1532" spans="1:20" x14ac:dyDescent="0.25">
      <c r="A1532" t="s">
        <v>15</v>
      </c>
      <c r="B1532" t="s">
        <v>208</v>
      </c>
      <c r="C1532">
        <v>1</v>
      </c>
      <c r="D1532" t="s">
        <v>195</v>
      </c>
      <c r="E1532" s="1">
        <v>745210705</v>
      </c>
      <c r="H1532" t="s">
        <v>16</v>
      </c>
      <c r="I1532" t="s">
        <v>17</v>
      </c>
      <c r="J1532" t="s">
        <v>18</v>
      </c>
      <c r="K1532" t="s">
        <v>19</v>
      </c>
      <c r="L1532" t="s">
        <v>207</v>
      </c>
      <c r="M1532" t="str">
        <f>CONCATENATE(E1532,"-E-C-N")</f>
        <v>745210705-E-C-N</v>
      </c>
      <c r="N1532" t="str">
        <f>$G$2</f>
        <v>E - 508 x 762</v>
      </c>
      <c r="O1532" t="str">
        <f>$C$15</f>
        <v>Canvas</v>
      </c>
      <c r="P1532" t="str">
        <f>$D$15</f>
        <v>None</v>
      </c>
      <c r="Q1532">
        <f>$G$15</f>
        <v>1324</v>
      </c>
      <c r="R1532">
        <f t="shared" ref="R1532" si="2893">ROUND((832*$N$2),0)</f>
        <v>882</v>
      </c>
      <c r="S1532">
        <f t="shared" ref="S1532" si="2894">ROUND((550*$N$2),0)</f>
        <v>583</v>
      </c>
      <c r="T1532" t="s">
        <v>32</v>
      </c>
    </row>
    <row r="1533" spans="1:20" x14ac:dyDescent="0.25">
      <c r="A1533" t="s">
        <v>15</v>
      </c>
      <c r="B1533" t="s">
        <v>208</v>
      </c>
      <c r="C1533">
        <v>1</v>
      </c>
      <c r="D1533" t="s">
        <v>195</v>
      </c>
      <c r="E1533" s="1">
        <v>745210705</v>
      </c>
      <c r="H1533" t="s">
        <v>16</v>
      </c>
      <c r="I1533" t="s">
        <v>17</v>
      </c>
      <c r="J1533" t="s">
        <v>18</v>
      </c>
      <c r="K1533" t="s">
        <v>19</v>
      </c>
      <c r="L1533" t="s">
        <v>207</v>
      </c>
      <c r="M1533" t="str">
        <f>CONCATENATE(E1533,"-E-P-W")</f>
        <v>745210705-E-P-W</v>
      </c>
      <c r="N1533" t="str">
        <f>$G$2</f>
        <v>E - 508 x 762</v>
      </c>
      <c r="O1533" t="str">
        <f>$C$3</f>
        <v>Photographic Paper</v>
      </c>
      <c r="P1533" t="str">
        <f>$D$4</f>
        <v>White</v>
      </c>
      <c r="Q1533">
        <f>$G$4</f>
        <v>1660</v>
      </c>
      <c r="R1533">
        <f t="shared" ref="R1533" si="2895">ROUND((1112*$N$2),0)</f>
        <v>1179</v>
      </c>
      <c r="S1533">
        <f t="shared" ref="S1533" si="2896">ROUND((760*$N$2),0)</f>
        <v>806</v>
      </c>
      <c r="T1533" t="s">
        <v>32</v>
      </c>
    </row>
    <row r="1534" spans="1:20" x14ac:dyDescent="0.25">
      <c r="A1534" t="s">
        <v>15</v>
      </c>
      <c r="B1534" t="s">
        <v>208</v>
      </c>
      <c r="C1534">
        <v>1</v>
      </c>
      <c r="D1534" t="s">
        <v>195</v>
      </c>
      <c r="E1534" s="1">
        <v>745210705</v>
      </c>
      <c r="H1534" t="s">
        <v>16</v>
      </c>
      <c r="I1534" t="s">
        <v>17</v>
      </c>
      <c r="J1534" t="s">
        <v>18</v>
      </c>
      <c r="K1534" t="s">
        <v>19</v>
      </c>
      <c r="L1534" t="s">
        <v>207</v>
      </c>
      <c r="M1534" t="str">
        <f>CONCATENATE(E1534,"-E-C-W")</f>
        <v>745210705-E-C-W</v>
      </c>
      <c r="N1534" t="str">
        <f>$G$2</f>
        <v>E - 508 x 762</v>
      </c>
      <c r="O1534" t="str">
        <f>$C$15</f>
        <v>Canvas</v>
      </c>
      <c r="P1534" t="str">
        <f>$D$16</f>
        <v xml:space="preserve">White </v>
      </c>
      <c r="Q1534">
        <f>$G$16</f>
        <v>1964</v>
      </c>
      <c r="R1534" s="2">
        <f t="shared" ref="R1534" si="2897">ROUND((1320*$N$2),0)</f>
        <v>1399</v>
      </c>
      <c r="S1534">
        <f t="shared" ref="S1534" si="2898">ROUND((825*$N$2),0)</f>
        <v>875</v>
      </c>
      <c r="T1534" t="s">
        <v>32</v>
      </c>
    </row>
    <row r="1535" spans="1:20" x14ac:dyDescent="0.25">
      <c r="A1535" t="s">
        <v>15</v>
      </c>
      <c r="B1535" t="s">
        <v>208</v>
      </c>
      <c r="C1535">
        <v>1</v>
      </c>
      <c r="D1535" t="s">
        <v>195</v>
      </c>
      <c r="E1535" s="1">
        <v>745210705</v>
      </c>
      <c r="H1535" t="s">
        <v>16</v>
      </c>
      <c r="I1535" t="s">
        <v>17</v>
      </c>
      <c r="J1535" t="s">
        <v>18</v>
      </c>
      <c r="K1535" t="s">
        <v>19</v>
      </c>
      <c r="L1535" t="s">
        <v>207</v>
      </c>
      <c r="M1535" t="str">
        <f>CONCATENATE(E1535,"-F-P-N")</f>
        <v>745210705-F-P-N</v>
      </c>
      <c r="N1535" t="str">
        <f>$H$2</f>
        <v>F - 762 x 1016</v>
      </c>
      <c r="O1535" t="str">
        <f>$C$3</f>
        <v>Photographic Paper</v>
      </c>
      <c r="P1535" t="str">
        <f>$D$3</f>
        <v>None</v>
      </c>
      <c r="Q1535">
        <f>$H$3</f>
        <v>1410</v>
      </c>
      <c r="R1535">
        <f t="shared" ref="R1535" si="2899">ROUND((944*$N$2),0)</f>
        <v>1001</v>
      </c>
      <c r="S1535">
        <f t="shared" ref="S1535" si="2900">ROUND((590*$N$2),0)</f>
        <v>625</v>
      </c>
      <c r="T1535" t="s">
        <v>32</v>
      </c>
    </row>
    <row r="1536" spans="1:20" x14ac:dyDescent="0.25">
      <c r="A1536" t="s">
        <v>15</v>
      </c>
      <c r="B1536" t="s">
        <v>208</v>
      </c>
      <c r="C1536">
        <v>1</v>
      </c>
      <c r="D1536" t="s">
        <v>195</v>
      </c>
      <c r="E1536" s="1">
        <v>745210705</v>
      </c>
      <c r="H1536" t="s">
        <v>16</v>
      </c>
      <c r="I1536" t="s">
        <v>17</v>
      </c>
      <c r="J1536" t="s">
        <v>18</v>
      </c>
      <c r="K1536" t="s">
        <v>19</v>
      </c>
      <c r="L1536" t="s">
        <v>207</v>
      </c>
      <c r="M1536" t="str">
        <f>CONCATENATE(E1536,"-F-C-N")</f>
        <v>745210705-F-C-N</v>
      </c>
      <c r="N1536" t="str">
        <f>$H$2</f>
        <v>F - 762 x 1016</v>
      </c>
      <c r="O1536" t="str">
        <f>$C$15</f>
        <v>Canvas</v>
      </c>
      <c r="P1536" t="str">
        <f>$D$15</f>
        <v>None</v>
      </c>
      <c r="Q1536">
        <f>$H$15</f>
        <v>1865.6000000000001</v>
      </c>
      <c r="R1536">
        <f t="shared" ref="R1536" si="2901">ROUND((1200*$N$2),0)</f>
        <v>1272</v>
      </c>
      <c r="S1536">
        <f t="shared" ref="S1536" si="2902">ROUND((800*$N$2),0)</f>
        <v>848</v>
      </c>
      <c r="T1536" t="s">
        <v>32</v>
      </c>
    </row>
    <row r="1537" spans="1:20" x14ac:dyDescent="0.25">
      <c r="A1537" t="s">
        <v>15</v>
      </c>
      <c r="B1537" t="s">
        <v>208</v>
      </c>
      <c r="C1537">
        <v>1</v>
      </c>
      <c r="D1537" t="s">
        <v>195</v>
      </c>
      <c r="E1537" s="1">
        <v>745210705</v>
      </c>
      <c r="H1537" t="s">
        <v>16</v>
      </c>
      <c r="I1537" t="s">
        <v>17</v>
      </c>
      <c r="J1537" t="s">
        <v>18</v>
      </c>
      <c r="K1537" t="s">
        <v>19</v>
      </c>
      <c r="L1537" t="s">
        <v>207</v>
      </c>
      <c r="M1537" t="str">
        <f>CONCATENATE(E1537,"-F-P-W")</f>
        <v>745210705-F-P-W</v>
      </c>
      <c r="N1537" t="str">
        <f>$H$2</f>
        <v>F - 762 x 1016</v>
      </c>
      <c r="O1537" t="str">
        <f>$C$3</f>
        <v>Photographic Paper</v>
      </c>
      <c r="P1537" t="str">
        <f>$D$4</f>
        <v>White</v>
      </c>
      <c r="Q1537">
        <f>$H$4</f>
        <v>2387</v>
      </c>
      <c r="R1537">
        <f t="shared" ref="R1537" si="2903">ROUND((1510*$N$2),0)</f>
        <v>1601</v>
      </c>
      <c r="S1537">
        <f t="shared" ref="S1537" si="2904">ROUND((1150*$N$2),0)</f>
        <v>1219</v>
      </c>
      <c r="T1537" t="s">
        <v>32</v>
      </c>
    </row>
    <row r="1538" spans="1:20" x14ac:dyDescent="0.25">
      <c r="A1538" t="s">
        <v>15</v>
      </c>
      <c r="B1538" t="s">
        <v>208</v>
      </c>
      <c r="C1538">
        <v>1</v>
      </c>
      <c r="D1538" t="s">
        <v>195</v>
      </c>
      <c r="E1538" s="1">
        <v>745210705</v>
      </c>
      <c r="H1538" t="s">
        <v>16</v>
      </c>
      <c r="I1538" t="s">
        <v>17</v>
      </c>
      <c r="J1538" t="s">
        <v>18</v>
      </c>
      <c r="K1538" t="s">
        <v>19</v>
      </c>
      <c r="L1538" t="s">
        <v>207</v>
      </c>
      <c r="M1538" t="str">
        <f>CONCATENATE(E1538,"-F-C-W")</f>
        <v>745210705-F-C-W</v>
      </c>
      <c r="N1538" t="str">
        <f>$H$2</f>
        <v>F - 762 x 1016</v>
      </c>
      <c r="O1538" t="str">
        <f>$C$15</f>
        <v>Canvas</v>
      </c>
      <c r="P1538" t="str">
        <f>$D$16</f>
        <v xml:space="preserve">White </v>
      </c>
      <c r="Q1538">
        <f>$H$16</f>
        <v>2565.2000000000003</v>
      </c>
      <c r="R1538">
        <f t="shared" ref="R1538" si="2905">ROUND((1760*$N$2),0)</f>
        <v>1866</v>
      </c>
      <c r="S1538">
        <f t="shared" ref="S1538" si="2906">ROUND((1100*$N$2),0)</f>
        <v>1166</v>
      </c>
      <c r="T1538" t="s">
        <v>32</v>
      </c>
    </row>
    <row r="1539" spans="1:20" x14ac:dyDescent="0.25">
      <c r="A1539" t="s">
        <v>15</v>
      </c>
      <c r="B1539" t="s">
        <v>208</v>
      </c>
      <c r="C1539">
        <v>1</v>
      </c>
      <c r="D1539" t="s">
        <v>195</v>
      </c>
      <c r="E1539" s="1">
        <v>745210705</v>
      </c>
      <c r="H1539" t="s">
        <v>16</v>
      </c>
      <c r="I1539" t="s">
        <v>17</v>
      </c>
      <c r="J1539" t="s">
        <v>18</v>
      </c>
      <c r="K1539" t="s">
        <v>19</v>
      </c>
      <c r="L1539" t="s">
        <v>207</v>
      </c>
      <c r="M1539" t="str">
        <f>CONCATENATE(E1539,"-G-P-N")</f>
        <v>745210705-G-P-N</v>
      </c>
      <c r="N1539" t="str">
        <f>$I$2</f>
        <v>G - 1016 x 1525</v>
      </c>
      <c r="O1539" t="str">
        <f>$C$3</f>
        <v>Photographic Paper</v>
      </c>
      <c r="P1539" t="str">
        <f>$D$3</f>
        <v>None</v>
      </c>
      <c r="Q1539">
        <f>$I$3</f>
        <v>1763</v>
      </c>
      <c r="R1539">
        <f t="shared" ref="R1539" si="2907">ROUND((1180*$N$2),0)</f>
        <v>1251</v>
      </c>
      <c r="S1539">
        <f t="shared" ref="S1539" si="2908">ROUND((735*$N$2),0)</f>
        <v>779</v>
      </c>
      <c r="T1539" t="s">
        <v>32</v>
      </c>
    </row>
    <row r="1540" spans="1:20" x14ac:dyDescent="0.25">
      <c r="A1540" t="s">
        <v>15</v>
      </c>
      <c r="B1540" t="s">
        <v>208</v>
      </c>
      <c r="C1540">
        <v>1</v>
      </c>
      <c r="D1540" t="s">
        <v>195</v>
      </c>
      <c r="E1540" s="1">
        <v>745210705</v>
      </c>
      <c r="H1540" t="s">
        <v>16</v>
      </c>
      <c r="I1540" t="s">
        <v>17</v>
      </c>
      <c r="J1540" t="s">
        <v>18</v>
      </c>
      <c r="K1540" t="s">
        <v>19</v>
      </c>
      <c r="L1540" t="s">
        <v>207</v>
      </c>
      <c r="M1540" t="str">
        <f>CONCATENATE(E1540,"-G-C-N")</f>
        <v>745210705-G-C-N</v>
      </c>
      <c r="N1540" t="str">
        <f>$I$2</f>
        <v>G - 1016 x 1525</v>
      </c>
      <c r="O1540" t="str">
        <f>$C$15</f>
        <v>Canvas</v>
      </c>
      <c r="P1540" t="str">
        <f>$D$15</f>
        <v>None</v>
      </c>
      <c r="Q1540">
        <f>$I$15</f>
        <v>1982.2</v>
      </c>
      <c r="R1540">
        <f t="shared" ref="R1540" si="2909">ROUND((1275*$N$2),0)</f>
        <v>1352</v>
      </c>
      <c r="S1540">
        <f t="shared" ref="S1540" si="2910">ROUND((850*$N$2),0)</f>
        <v>901</v>
      </c>
      <c r="T1540" t="s">
        <v>32</v>
      </c>
    </row>
    <row r="1541" spans="1:20" x14ac:dyDescent="0.25">
      <c r="A1541" t="s">
        <v>15</v>
      </c>
      <c r="B1541" t="s">
        <v>208</v>
      </c>
      <c r="C1541">
        <v>1</v>
      </c>
      <c r="D1541" t="s">
        <v>195</v>
      </c>
      <c r="E1541" s="1">
        <v>745210705</v>
      </c>
      <c r="H1541" t="s">
        <v>16</v>
      </c>
      <c r="I1541" t="s">
        <v>17</v>
      </c>
      <c r="J1541" t="s">
        <v>18</v>
      </c>
      <c r="K1541" t="s">
        <v>19</v>
      </c>
      <c r="L1541" t="s">
        <v>207</v>
      </c>
      <c r="M1541" t="str">
        <f>CONCATENATE(E1541,"-G-P-W")</f>
        <v>745210705-G-P-W</v>
      </c>
      <c r="N1541" t="str">
        <f>$I$2</f>
        <v>G - 1016 x 1525</v>
      </c>
      <c r="O1541" t="str">
        <f>$C$3</f>
        <v>Photographic Paper</v>
      </c>
      <c r="P1541" t="str">
        <f>$D$4</f>
        <v>White</v>
      </c>
      <c r="Q1541">
        <f>$I$4</f>
        <v>3200</v>
      </c>
      <c r="R1541">
        <f t="shared" ref="R1541:R1542" si="2911">ROUND((2000*$N$2),0)</f>
        <v>2120</v>
      </c>
      <c r="S1541">
        <f t="shared" ref="S1541" si="2912">ROUND((1535*$N$2),0)</f>
        <v>1627</v>
      </c>
      <c r="T1541" t="s">
        <v>32</v>
      </c>
    </row>
    <row r="1542" spans="1:20" x14ac:dyDescent="0.25">
      <c r="A1542" t="s">
        <v>15</v>
      </c>
      <c r="B1542" t="s">
        <v>208</v>
      </c>
      <c r="C1542">
        <v>1</v>
      </c>
      <c r="D1542" t="s">
        <v>195</v>
      </c>
      <c r="E1542" s="1">
        <v>745210705</v>
      </c>
      <c r="H1542" t="s">
        <v>16</v>
      </c>
      <c r="I1542" t="s">
        <v>17</v>
      </c>
      <c r="J1542" t="s">
        <v>18</v>
      </c>
      <c r="K1542" t="s">
        <v>19</v>
      </c>
      <c r="L1542" t="s">
        <v>207</v>
      </c>
      <c r="M1542" t="str">
        <f>CONCATENATE(E1542,"-G-C-W")</f>
        <v>745210705-G-C-W</v>
      </c>
      <c r="N1542" t="str">
        <f>$I$2</f>
        <v>G - 1016 x 1525</v>
      </c>
      <c r="O1542" t="str">
        <f>$C$15</f>
        <v>Canvas</v>
      </c>
      <c r="P1542" t="str">
        <f>$D$16</f>
        <v xml:space="preserve">White </v>
      </c>
      <c r="Q1542">
        <f>$I$16</f>
        <v>2915</v>
      </c>
      <c r="R1542">
        <f t="shared" si="2911"/>
        <v>2120</v>
      </c>
      <c r="S1542">
        <f t="shared" ref="S1542" si="2913">ROUND((1250*$N$2),0)</f>
        <v>1325</v>
      </c>
      <c r="T1542" t="s">
        <v>32</v>
      </c>
    </row>
    <row r="1543" spans="1:20" x14ac:dyDescent="0.25">
      <c r="A1543" t="s">
        <v>15</v>
      </c>
      <c r="B1543" s="1" t="s">
        <v>32</v>
      </c>
      <c r="C1543">
        <v>1</v>
      </c>
      <c r="D1543" t="s">
        <v>210</v>
      </c>
      <c r="E1543" s="3">
        <v>3089639</v>
      </c>
      <c r="F1543" t="s">
        <v>211</v>
      </c>
      <c r="H1543" t="s">
        <v>16</v>
      </c>
      <c r="I1543" t="s">
        <v>17</v>
      </c>
      <c r="J1543" t="s">
        <v>18</v>
      </c>
      <c r="K1543" t="s">
        <v>19</v>
      </c>
      <c r="L1543" t="s">
        <v>207</v>
      </c>
      <c r="M1543" t="str">
        <f>CONCATENATE(E1543,"-C-P-N")</f>
        <v>3089639-C-P-N</v>
      </c>
      <c r="N1543" t="str">
        <f>$E$2</f>
        <v>C - 406 x 508</v>
      </c>
      <c r="O1543" t="str">
        <f>$C$3</f>
        <v>Photographic Paper</v>
      </c>
      <c r="P1543" t="str">
        <f>$D$3</f>
        <v>None</v>
      </c>
      <c r="Q1543">
        <f>$E$3</f>
        <v>553</v>
      </c>
      <c r="R1543">
        <v>360</v>
      </c>
      <c r="S1543">
        <v>230</v>
      </c>
      <c r="T1543" t="s">
        <v>32</v>
      </c>
    </row>
    <row r="1544" spans="1:20" x14ac:dyDescent="0.25">
      <c r="A1544" t="s">
        <v>15</v>
      </c>
      <c r="B1544" s="1" t="s">
        <v>32</v>
      </c>
      <c r="C1544">
        <v>1</v>
      </c>
      <c r="D1544" t="s">
        <v>210</v>
      </c>
      <c r="E1544" s="3">
        <v>3089639</v>
      </c>
      <c r="F1544" t="s">
        <v>211</v>
      </c>
      <c r="H1544" t="s">
        <v>16</v>
      </c>
      <c r="I1544" t="s">
        <v>17</v>
      </c>
      <c r="J1544" t="s">
        <v>18</v>
      </c>
      <c r="K1544" t="s">
        <v>19</v>
      </c>
      <c r="L1544" t="s">
        <v>207</v>
      </c>
      <c r="M1544" t="str">
        <f>CONCATENATE(E1544,"-C-P-W")</f>
        <v>3089639-C-P-W</v>
      </c>
      <c r="N1544" t="str">
        <f>$E$2</f>
        <v>C - 406 x 508</v>
      </c>
      <c r="O1544" t="str">
        <f>$C$3</f>
        <v>Photographic Paper</v>
      </c>
      <c r="P1544" t="str">
        <f>$D$4</f>
        <v>White</v>
      </c>
      <c r="Q1544">
        <f>$E$4</f>
        <v>1052</v>
      </c>
      <c r="R1544">
        <v>704</v>
      </c>
      <c r="S1544">
        <v>440</v>
      </c>
      <c r="T1544" t="s">
        <v>32</v>
      </c>
    </row>
    <row r="1545" spans="1:20" x14ac:dyDescent="0.25">
      <c r="A1545" t="s">
        <v>15</v>
      </c>
      <c r="B1545" s="1" t="s">
        <v>32</v>
      </c>
      <c r="C1545">
        <v>1</v>
      </c>
      <c r="D1545" t="s">
        <v>210</v>
      </c>
      <c r="E1545" s="3">
        <v>3089639</v>
      </c>
      <c r="F1545" t="s">
        <v>211</v>
      </c>
      <c r="H1545" t="s">
        <v>16</v>
      </c>
      <c r="I1545" t="s">
        <v>17</v>
      </c>
      <c r="J1545" t="s">
        <v>18</v>
      </c>
      <c r="K1545" t="s">
        <v>19</v>
      </c>
      <c r="L1545" t="s">
        <v>207</v>
      </c>
      <c r="M1545" t="str">
        <f>CONCATENATE(E1545,"-D-P-N")</f>
        <v>3089639-D-P-N</v>
      </c>
      <c r="N1545" t="str">
        <f>$F$2</f>
        <v>D - 508 x 610</v>
      </c>
      <c r="O1545" t="str">
        <f>$C$3</f>
        <v>Photographic Paper</v>
      </c>
      <c r="P1545" t="str">
        <f>$D$3</f>
        <v>None</v>
      </c>
      <c r="Q1545">
        <f>$F$3</f>
        <v>646</v>
      </c>
      <c r="R1545">
        <v>432</v>
      </c>
      <c r="S1545">
        <v>270</v>
      </c>
      <c r="T1545" t="s">
        <v>32</v>
      </c>
    </row>
    <row r="1546" spans="1:20" x14ac:dyDescent="0.25">
      <c r="A1546" t="s">
        <v>15</v>
      </c>
      <c r="B1546" s="1" t="s">
        <v>32</v>
      </c>
      <c r="C1546">
        <v>1</v>
      </c>
      <c r="D1546" t="s">
        <v>210</v>
      </c>
      <c r="E1546" s="3">
        <v>3089639</v>
      </c>
      <c r="F1546" t="s">
        <v>211</v>
      </c>
      <c r="H1546" t="s">
        <v>16</v>
      </c>
      <c r="I1546" t="s">
        <v>17</v>
      </c>
      <c r="J1546" t="s">
        <v>18</v>
      </c>
      <c r="K1546" t="s">
        <v>19</v>
      </c>
      <c r="L1546" t="s">
        <v>207</v>
      </c>
      <c r="M1546" t="str">
        <f>CONCATENATE(E1546,"-D-P-W")</f>
        <v>3089639-D-P-W</v>
      </c>
      <c r="N1546" t="str">
        <f>$F$2</f>
        <v>D - 508 x 610</v>
      </c>
      <c r="O1546" t="str">
        <f>$C$3</f>
        <v>Photographic Paper</v>
      </c>
      <c r="P1546" t="str">
        <f>$D$4</f>
        <v>White</v>
      </c>
      <c r="Q1546">
        <f>$F$4</f>
        <v>1313</v>
      </c>
      <c r="R1546">
        <v>880</v>
      </c>
      <c r="S1546">
        <v>560</v>
      </c>
      <c r="T1546" t="s">
        <v>32</v>
      </c>
    </row>
    <row r="1547" spans="1:20" x14ac:dyDescent="0.25">
      <c r="A1547" t="s">
        <v>15</v>
      </c>
      <c r="B1547" s="1" t="s">
        <v>32</v>
      </c>
      <c r="C1547">
        <v>1</v>
      </c>
      <c r="D1547" t="s">
        <v>210</v>
      </c>
      <c r="E1547" s="3">
        <v>3089639</v>
      </c>
      <c r="F1547" t="s">
        <v>211</v>
      </c>
      <c r="H1547" t="s">
        <v>16</v>
      </c>
      <c r="I1547" t="s">
        <v>17</v>
      </c>
      <c r="J1547" t="s">
        <v>18</v>
      </c>
      <c r="K1547" t="s">
        <v>19</v>
      </c>
      <c r="L1547" t="s">
        <v>207</v>
      </c>
      <c r="M1547" t="str">
        <f>CONCATENATE(E1547,"-E-P-N")</f>
        <v>3089639-E-P-N</v>
      </c>
      <c r="N1547" t="str">
        <f>$G$2</f>
        <v>E - 508 x 762</v>
      </c>
      <c r="O1547" t="str">
        <f>$C$3</f>
        <v>Photographic Paper</v>
      </c>
      <c r="P1547" t="str">
        <f>$D$3</f>
        <v>None</v>
      </c>
      <c r="Q1547">
        <f>$G$3</f>
        <v>825</v>
      </c>
      <c r="R1547">
        <v>552</v>
      </c>
      <c r="S1547">
        <v>345</v>
      </c>
      <c r="T1547" t="s">
        <v>32</v>
      </c>
    </row>
    <row r="1548" spans="1:20" x14ac:dyDescent="0.25">
      <c r="A1548" t="s">
        <v>15</v>
      </c>
      <c r="B1548" s="1" t="s">
        <v>32</v>
      </c>
      <c r="C1548">
        <v>1</v>
      </c>
      <c r="D1548" t="s">
        <v>210</v>
      </c>
      <c r="E1548" s="3">
        <v>3089639</v>
      </c>
      <c r="F1548" t="s">
        <v>211</v>
      </c>
      <c r="H1548" t="s">
        <v>16</v>
      </c>
      <c r="I1548" t="s">
        <v>17</v>
      </c>
      <c r="J1548" t="s">
        <v>18</v>
      </c>
      <c r="K1548" t="s">
        <v>19</v>
      </c>
      <c r="L1548" t="s">
        <v>207</v>
      </c>
      <c r="M1548" t="str">
        <f>CONCATENATE(E1548,"-E-C-N")</f>
        <v>3089639-E-C-N</v>
      </c>
      <c r="N1548" t="str">
        <f>$G$2</f>
        <v>E - 508 x 762</v>
      </c>
      <c r="O1548" t="str">
        <f>$C$15</f>
        <v>Canvas</v>
      </c>
      <c r="P1548" t="str">
        <f>$D$15</f>
        <v>None</v>
      </c>
      <c r="Q1548">
        <f>$G$15</f>
        <v>1324</v>
      </c>
      <c r="R1548">
        <v>832</v>
      </c>
      <c r="S1548">
        <v>550</v>
      </c>
      <c r="T1548" t="s">
        <v>32</v>
      </c>
    </row>
    <row r="1549" spans="1:20" x14ac:dyDescent="0.25">
      <c r="A1549" t="s">
        <v>15</v>
      </c>
      <c r="B1549" s="1" t="s">
        <v>32</v>
      </c>
      <c r="C1549">
        <v>1</v>
      </c>
      <c r="D1549" t="s">
        <v>210</v>
      </c>
      <c r="E1549" s="3">
        <v>3089639</v>
      </c>
      <c r="F1549" t="s">
        <v>211</v>
      </c>
      <c r="H1549" t="s">
        <v>16</v>
      </c>
      <c r="I1549" t="s">
        <v>17</v>
      </c>
      <c r="J1549" t="s">
        <v>18</v>
      </c>
      <c r="K1549" t="s">
        <v>19</v>
      </c>
      <c r="L1549" t="s">
        <v>207</v>
      </c>
      <c r="M1549" t="str">
        <f>CONCATENATE(E1549,"-E-P-W")</f>
        <v>3089639-E-P-W</v>
      </c>
      <c r="N1549" t="str">
        <f>$G$2</f>
        <v>E - 508 x 762</v>
      </c>
      <c r="O1549" t="str">
        <f>$C$3</f>
        <v>Photographic Paper</v>
      </c>
      <c r="P1549" t="str">
        <f>$D$4</f>
        <v>White</v>
      </c>
      <c r="Q1549">
        <f>$G$4</f>
        <v>1660</v>
      </c>
      <c r="R1549">
        <v>1112</v>
      </c>
      <c r="S1549">
        <v>760</v>
      </c>
      <c r="T1549" t="s">
        <v>32</v>
      </c>
    </row>
    <row r="1550" spans="1:20" x14ac:dyDescent="0.25">
      <c r="A1550" t="s">
        <v>15</v>
      </c>
      <c r="B1550" s="1" t="s">
        <v>32</v>
      </c>
      <c r="C1550">
        <v>1</v>
      </c>
      <c r="D1550" t="s">
        <v>210</v>
      </c>
      <c r="E1550" s="3">
        <v>3089639</v>
      </c>
      <c r="F1550" t="s">
        <v>211</v>
      </c>
      <c r="H1550" t="s">
        <v>16</v>
      </c>
      <c r="I1550" t="s">
        <v>17</v>
      </c>
      <c r="J1550" t="s">
        <v>18</v>
      </c>
      <c r="K1550" t="s">
        <v>19</v>
      </c>
      <c r="L1550" t="s">
        <v>207</v>
      </c>
      <c r="M1550" t="str">
        <f>CONCATENATE(E1550,"-E-C-W")</f>
        <v>3089639-E-C-W</v>
      </c>
      <c r="N1550" t="str">
        <f>$G$2</f>
        <v>E - 508 x 762</v>
      </c>
      <c r="O1550" t="str">
        <f>$C$15</f>
        <v>Canvas</v>
      </c>
      <c r="P1550" t="str">
        <f>$D$16</f>
        <v xml:space="preserve">White </v>
      </c>
      <c r="Q1550">
        <f>$G$16</f>
        <v>1964</v>
      </c>
      <c r="R1550">
        <v>1320</v>
      </c>
      <c r="S1550">
        <v>825</v>
      </c>
      <c r="T1550" t="s">
        <v>32</v>
      </c>
    </row>
    <row r="1551" spans="1:20" x14ac:dyDescent="0.25">
      <c r="A1551" t="s">
        <v>15</v>
      </c>
      <c r="B1551" s="1" t="s">
        <v>32</v>
      </c>
      <c r="C1551">
        <v>1</v>
      </c>
      <c r="D1551" t="s">
        <v>210</v>
      </c>
      <c r="E1551" s="3">
        <v>3089639</v>
      </c>
      <c r="F1551" t="s">
        <v>211</v>
      </c>
      <c r="H1551" t="s">
        <v>16</v>
      </c>
      <c r="I1551" t="s">
        <v>17</v>
      </c>
      <c r="J1551" t="s">
        <v>18</v>
      </c>
      <c r="K1551" t="s">
        <v>19</v>
      </c>
      <c r="L1551" t="s">
        <v>207</v>
      </c>
      <c r="M1551" t="str">
        <f>CONCATENATE(E1551,"-F-P-N")</f>
        <v>3089639-F-P-N</v>
      </c>
      <c r="N1551" t="str">
        <f>$H$2</f>
        <v>F - 762 x 1016</v>
      </c>
      <c r="O1551" t="str">
        <f>$C$3</f>
        <v>Photographic Paper</v>
      </c>
      <c r="P1551" t="str">
        <f>$D$3</f>
        <v>None</v>
      </c>
      <c r="Q1551">
        <f>$H$3</f>
        <v>1410</v>
      </c>
      <c r="R1551">
        <v>944</v>
      </c>
      <c r="S1551">
        <v>590</v>
      </c>
      <c r="T1551" t="s">
        <v>32</v>
      </c>
    </row>
    <row r="1552" spans="1:20" x14ac:dyDescent="0.25">
      <c r="A1552" t="s">
        <v>15</v>
      </c>
      <c r="B1552" s="1" t="s">
        <v>32</v>
      </c>
      <c r="C1552">
        <v>1</v>
      </c>
      <c r="D1552" t="s">
        <v>210</v>
      </c>
      <c r="E1552" s="3">
        <v>3089639</v>
      </c>
      <c r="F1552" t="s">
        <v>211</v>
      </c>
      <c r="H1552" t="s">
        <v>16</v>
      </c>
      <c r="I1552" t="s">
        <v>17</v>
      </c>
      <c r="J1552" t="s">
        <v>18</v>
      </c>
      <c r="K1552" t="s">
        <v>19</v>
      </c>
      <c r="L1552" t="s">
        <v>207</v>
      </c>
      <c r="M1552" t="str">
        <f>CONCATENATE(E1552,"-F-C-N")</f>
        <v>3089639-F-C-N</v>
      </c>
      <c r="N1552" t="str">
        <f>$H$2</f>
        <v>F - 762 x 1016</v>
      </c>
      <c r="O1552" t="str">
        <f>$C$15</f>
        <v>Canvas</v>
      </c>
      <c r="P1552" t="str">
        <f>$D$15</f>
        <v>None</v>
      </c>
      <c r="Q1552">
        <f>$H$15</f>
        <v>1865.6000000000001</v>
      </c>
      <c r="R1552">
        <v>1200</v>
      </c>
      <c r="S1552">
        <v>800</v>
      </c>
      <c r="T1552" t="s">
        <v>32</v>
      </c>
    </row>
    <row r="1553" spans="1:20" x14ac:dyDescent="0.25">
      <c r="A1553" t="s">
        <v>15</v>
      </c>
      <c r="B1553" s="1" t="s">
        <v>32</v>
      </c>
      <c r="C1553">
        <v>1</v>
      </c>
      <c r="D1553" t="s">
        <v>210</v>
      </c>
      <c r="E1553" s="3">
        <v>3089639</v>
      </c>
      <c r="F1553" t="s">
        <v>211</v>
      </c>
      <c r="H1553" t="s">
        <v>16</v>
      </c>
      <c r="I1553" t="s">
        <v>17</v>
      </c>
      <c r="J1553" t="s">
        <v>18</v>
      </c>
      <c r="K1553" t="s">
        <v>19</v>
      </c>
      <c r="L1553" t="s">
        <v>207</v>
      </c>
      <c r="M1553" t="str">
        <f>CONCATENATE(E1553,"-F-P-W")</f>
        <v>3089639-F-P-W</v>
      </c>
      <c r="N1553" t="str">
        <f>$H$2</f>
        <v>F - 762 x 1016</v>
      </c>
      <c r="O1553" t="str">
        <f>$C$3</f>
        <v>Photographic Paper</v>
      </c>
      <c r="P1553" t="str">
        <f>$D$4</f>
        <v>White</v>
      </c>
      <c r="Q1553">
        <f>$H$4</f>
        <v>2387</v>
      </c>
      <c r="R1553">
        <v>1510</v>
      </c>
      <c r="S1553">
        <v>1150</v>
      </c>
      <c r="T1553" t="s">
        <v>32</v>
      </c>
    </row>
    <row r="1554" spans="1:20" x14ac:dyDescent="0.25">
      <c r="A1554" t="s">
        <v>15</v>
      </c>
      <c r="B1554" s="1" t="s">
        <v>32</v>
      </c>
      <c r="C1554">
        <v>1</v>
      </c>
      <c r="D1554" t="s">
        <v>210</v>
      </c>
      <c r="E1554" s="3">
        <v>3089639</v>
      </c>
      <c r="F1554" t="s">
        <v>211</v>
      </c>
      <c r="H1554" t="s">
        <v>16</v>
      </c>
      <c r="I1554" t="s">
        <v>17</v>
      </c>
      <c r="J1554" t="s">
        <v>18</v>
      </c>
      <c r="K1554" t="s">
        <v>19</v>
      </c>
      <c r="L1554" t="s">
        <v>207</v>
      </c>
      <c r="M1554" t="str">
        <f>CONCATENATE(E1554,"-F-C-W")</f>
        <v>3089639-F-C-W</v>
      </c>
      <c r="N1554" t="str">
        <f>$H$2</f>
        <v>F - 762 x 1016</v>
      </c>
      <c r="O1554" t="str">
        <f>$C$15</f>
        <v>Canvas</v>
      </c>
      <c r="P1554" t="str">
        <f>$D$16</f>
        <v xml:space="preserve">White </v>
      </c>
      <c r="Q1554">
        <f>$H$16</f>
        <v>2565.2000000000003</v>
      </c>
      <c r="R1554">
        <v>1760</v>
      </c>
      <c r="S1554">
        <v>1100</v>
      </c>
      <c r="T1554" t="s">
        <v>32</v>
      </c>
    </row>
    <row r="1555" spans="1:20" x14ac:dyDescent="0.25">
      <c r="A1555" t="s">
        <v>15</v>
      </c>
      <c r="B1555" s="1" t="s">
        <v>32</v>
      </c>
      <c r="C1555">
        <v>1</v>
      </c>
      <c r="D1555" t="s">
        <v>210</v>
      </c>
      <c r="E1555" s="3">
        <v>3089639</v>
      </c>
      <c r="F1555" t="s">
        <v>211</v>
      </c>
      <c r="H1555" t="s">
        <v>16</v>
      </c>
      <c r="I1555" t="s">
        <v>17</v>
      </c>
      <c r="J1555" t="s">
        <v>18</v>
      </c>
      <c r="K1555" t="s">
        <v>19</v>
      </c>
      <c r="L1555" t="s">
        <v>207</v>
      </c>
      <c r="M1555" t="str">
        <f>CONCATENATE(E1555,"-G-P-N")</f>
        <v>3089639-G-P-N</v>
      </c>
      <c r="N1555" t="str">
        <f>$I$2</f>
        <v>G - 1016 x 1525</v>
      </c>
      <c r="O1555" t="str">
        <f>$C$3</f>
        <v>Photographic Paper</v>
      </c>
      <c r="P1555" t="str">
        <f>$D$3</f>
        <v>None</v>
      </c>
      <c r="Q1555">
        <f>$I$3</f>
        <v>1763</v>
      </c>
      <c r="R1555">
        <v>1180</v>
      </c>
      <c r="S1555">
        <v>735</v>
      </c>
      <c r="T1555" t="s">
        <v>32</v>
      </c>
    </row>
    <row r="1556" spans="1:20" x14ac:dyDescent="0.25">
      <c r="A1556" t="s">
        <v>15</v>
      </c>
      <c r="B1556" s="1" t="s">
        <v>32</v>
      </c>
      <c r="C1556">
        <v>1</v>
      </c>
      <c r="D1556" t="s">
        <v>210</v>
      </c>
      <c r="E1556" s="3">
        <v>3089639</v>
      </c>
      <c r="F1556" t="s">
        <v>211</v>
      </c>
      <c r="H1556" t="s">
        <v>16</v>
      </c>
      <c r="I1556" t="s">
        <v>17</v>
      </c>
      <c r="J1556" t="s">
        <v>18</v>
      </c>
      <c r="K1556" t="s">
        <v>19</v>
      </c>
      <c r="L1556" t="s">
        <v>207</v>
      </c>
      <c r="M1556" t="str">
        <f>CONCATENATE(E1556,"-G-C-N")</f>
        <v>3089639-G-C-N</v>
      </c>
      <c r="N1556" t="str">
        <f>$I$2</f>
        <v>G - 1016 x 1525</v>
      </c>
      <c r="O1556" t="str">
        <f>$C$15</f>
        <v>Canvas</v>
      </c>
      <c r="P1556" t="str">
        <f>$D$15</f>
        <v>None</v>
      </c>
      <c r="Q1556">
        <f>$I$15</f>
        <v>1982.2</v>
      </c>
      <c r="R1556">
        <v>1275</v>
      </c>
      <c r="S1556">
        <v>850</v>
      </c>
      <c r="T1556" t="s">
        <v>32</v>
      </c>
    </row>
    <row r="1557" spans="1:20" x14ac:dyDescent="0.25">
      <c r="A1557" t="s">
        <v>15</v>
      </c>
      <c r="B1557" s="1" t="s">
        <v>32</v>
      </c>
      <c r="C1557">
        <v>1</v>
      </c>
      <c r="D1557" t="s">
        <v>210</v>
      </c>
      <c r="E1557" s="3">
        <v>3089639</v>
      </c>
      <c r="F1557" t="s">
        <v>211</v>
      </c>
      <c r="H1557" t="s">
        <v>16</v>
      </c>
      <c r="I1557" t="s">
        <v>17</v>
      </c>
      <c r="J1557" t="s">
        <v>18</v>
      </c>
      <c r="K1557" t="s">
        <v>19</v>
      </c>
      <c r="L1557" t="s">
        <v>207</v>
      </c>
      <c r="M1557" t="str">
        <f>CONCATENATE(E1557,"-G-P-W")</f>
        <v>3089639-G-P-W</v>
      </c>
      <c r="N1557" t="str">
        <f>$I$2</f>
        <v>G - 1016 x 1525</v>
      </c>
      <c r="O1557" t="str">
        <f>$C$3</f>
        <v>Photographic Paper</v>
      </c>
      <c r="P1557" t="str">
        <f>$D$4</f>
        <v>White</v>
      </c>
      <c r="Q1557">
        <f>$I$4</f>
        <v>3200</v>
      </c>
      <c r="R1557">
        <v>2000</v>
      </c>
      <c r="S1557">
        <v>1535</v>
      </c>
      <c r="T1557" t="s">
        <v>32</v>
      </c>
    </row>
    <row r="1558" spans="1:20" x14ac:dyDescent="0.25">
      <c r="A1558" t="s">
        <v>15</v>
      </c>
      <c r="B1558" s="1" t="s">
        <v>32</v>
      </c>
      <c r="C1558">
        <v>1</v>
      </c>
      <c r="D1558" t="s">
        <v>210</v>
      </c>
      <c r="E1558" s="3">
        <v>3089639</v>
      </c>
      <c r="F1558" t="s">
        <v>211</v>
      </c>
      <c r="H1558" t="s">
        <v>16</v>
      </c>
      <c r="I1558" t="s">
        <v>17</v>
      </c>
      <c r="J1558" t="s">
        <v>18</v>
      </c>
      <c r="K1558" t="s">
        <v>19</v>
      </c>
      <c r="L1558" t="s">
        <v>207</v>
      </c>
      <c r="M1558" t="str">
        <f>CONCATENATE(E1558,"-G-C-W")</f>
        <v>3089639-G-C-W</v>
      </c>
      <c r="N1558" t="str">
        <f>$I$2</f>
        <v>G - 1016 x 1525</v>
      </c>
      <c r="O1558" t="str">
        <f>$C$15</f>
        <v>Canvas</v>
      </c>
      <c r="P1558" t="str">
        <f>$D$16</f>
        <v xml:space="preserve">White </v>
      </c>
      <c r="Q1558">
        <f>$I$16</f>
        <v>2915</v>
      </c>
      <c r="R1558">
        <v>2000</v>
      </c>
      <c r="S1558">
        <v>1250</v>
      </c>
      <c r="T1558" t="s">
        <v>32</v>
      </c>
    </row>
    <row r="1559" spans="1:20" x14ac:dyDescent="0.25">
      <c r="A1559" t="s">
        <v>15</v>
      </c>
      <c r="B1559" s="1" t="s">
        <v>32</v>
      </c>
      <c r="C1559">
        <v>1</v>
      </c>
      <c r="D1559" t="s">
        <v>210</v>
      </c>
      <c r="E1559" s="3">
        <v>3089639</v>
      </c>
      <c r="F1559" t="s">
        <v>211</v>
      </c>
      <c r="H1559" t="s">
        <v>16</v>
      </c>
      <c r="I1559" t="s">
        <v>17</v>
      </c>
      <c r="J1559" t="s">
        <v>18</v>
      </c>
      <c r="K1559" t="s">
        <v>19</v>
      </c>
      <c r="L1559" t="s">
        <v>207</v>
      </c>
      <c r="M1559" t="str">
        <f>CONCATENATE(E1559,"-C-P-N")</f>
        <v>3089639-C-P-N</v>
      </c>
      <c r="N1559" t="str">
        <f>$E$2</f>
        <v>C - 406 x 508</v>
      </c>
      <c r="O1559" t="str">
        <f>$C$3</f>
        <v>Photographic Paper</v>
      </c>
      <c r="P1559" t="str">
        <f>$D$3</f>
        <v>None</v>
      </c>
      <c r="Q1559">
        <f>$E$3</f>
        <v>553</v>
      </c>
      <c r="R1559">
        <v>360</v>
      </c>
      <c r="S1559">
        <v>230</v>
      </c>
      <c r="T1559" t="s">
        <v>32</v>
      </c>
    </row>
    <row r="1560" spans="1:20" x14ac:dyDescent="0.25">
      <c r="A1560" t="s">
        <v>15</v>
      </c>
      <c r="B1560" s="1" t="s">
        <v>32</v>
      </c>
      <c r="C1560">
        <v>1</v>
      </c>
      <c r="D1560" t="s">
        <v>210</v>
      </c>
      <c r="E1560" s="3">
        <v>3089639</v>
      </c>
      <c r="F1560" t="s">
        <v>211</v>
      </c>
      <c r="H1560" t="s">
        <v>16</v>
      </c>
      <c r="I1560" t="s">
        <v>17</v>
      </c>
      <c r="J1560" t="s">
        <v>18</v>
      </c>
      <c r="K1560" t="s">
        <v>19</v>
      </c>
      <c r="L1560" t="s">
        <v>207</v>
      </c>
      <c r="M1560" t="str">
        <f>CONCATENATE(E1560,"-C-P-W")</f>
        <v>3089639-C-P-W</v>
      </c>
      <c r="N1560" t="str">
        <f>$E$2</f>
        <v>C - 406 x 508</v>
      </c>
      <c r="O1560" t="str">
        <f>$C$3</f>
        <v>Photographic Paper</v>
      </c>
      <c r="P1560" t="str">
        <f>$D$4</f>
        <v>White</v>
      </c>
      <c r="Q1560">
        <f>$E$4</f>
        <v>1052</v>
      </c>
      <c r="R1560">
        <v>704</v>
      </c>
      <c r="S1560">
        <v>440</v>
      </c>
      <c r="T1560" t="s">
        <v>32</v>
      </c>
    </row>
    <row r="1561" spans="1:20" x14ac:dyDescent="0.25">
      <c r="A1561" t="s">
        <v>15</v>
      </c>
      <c r="B1561" s="1" t="s">
        <v>32</v>
      </c>
      <c r="C1561">
        <v>1</v>
      </c>
      <c r="D1561" t="s">
        <v>210</v>
      </c>
      <c r="E1561" s="3">
        <v>3089639</v>
      </c>
      <c r="F1561" t="s">
        <v>211</v>
      </c>
      <c r="H1561" t="s">
        <v>16</v>
      </c>
      <c r="I1561" t="s">
        <v>17</v>
      </c>
      <c r="J1561" t="s">
        <v>18</v>
      </c>
      <c r="K1561" t="s">
        <v>19</v>
      </c>
      <c r="L1561" t="s">
        <v>207</v>
      </c>
      <c r="M1561" t="str">
        <f>CONCATENATE(E1561,"-D-P-N")</f>
        <v>3089639-D-P-N</v>
      </c>
      <c r="N1561" t="str">
        <f>$F$2</f>
        <v>D - 508 x 610</v>
      </c>
      <c r="O1561" t="str">
        <f>$C$3</f>
        <v>Photographic Paper</v>
      </c>
      <c r="P1561" t="str">
        <f>$D$3</f>
        <v>None</v>
      </c>
      <c r="Q1561">
        <f>$F$3</f>
        <v>646</v>
      </c>
      <c r="R1561">
        <v>432</v>
      </c>
      <c r="S1561">
        <v>270</v>
      </c>
      <c r="T1561" t="s">
        <v>32</v>
      </c>
    </row>
    <row r="1562" spans="1:20" x14ac:dyDescent="0.25">
      <c r="A1562" t="s">
        <v>15</v>
      </c>
      <c r="B1562" s="1" t="s">
        <v>32</v>
      </c>
      <c r="C1562">
        <v>1</v>
      </c>
      <c r="D1562" t="s">
        <v>210</v>
      </c>
      <c r="E1562" s="3">
        <v>3089639</v>
      </c>
      <c r="F1562" t="s">
        <v>211</v>
      </c>
      <c r="H1562" t="s">
        <v>16</v>
      </c>
      <c r="I1562" t="s">
        <v>17</v>
      </c>
      <c r="J1562" t="s">
        <v>18</v>
      </c>
      <c r="K1562" t="s">
        <v>19</v>
      </c>
      <c r="L1562" t="s">
        <v>207</v>
      </c>
      <c r="M1562" t="str">
        <f>CONCATENATE(E1562,"-D-P-W")</f>
        <v>3089639-D-P-W</v>
      </c>
      <c r="N1562" t="str">
        <f>$F$2</f>
        <v>D - 508 x 610</v>
      </c>
      <c r="O1562" t="str">
        <f>$C$3</f>
        <v>Photographic Paper</v>
      </c>
      <c r="P1562" t="str">
        <f>$D$4</f>
        <v>White</v>
      </c>
      <c r="Q1562">
        <f>$F$4</f>
        <v>1313</v>
      </c>
      <c r="R1562">
        <v>880</v>
      </c>
      <c r="S1562">
        <v>560</v>
      </c>
      <c r="T1562" t="s">
        <v>32</v>
      </c>
    </row>
    <row r="1563" spans="1:20" x14ac:dyDescent="0.25">
      <c r="A1563" t="s">
        <v>15</v>
      </c>
      <c r="B1563" s="1" t="s">
        <v>32</v>
      </c>
      <c r="C1563">
        <v>1</v>
      </c>
      <c r="D1563" t="s">
        <v>210</v>
      </c>
      <c r="E1563" s="3">
        <v>3089639</v>
      </c>
      <c r="F1563" t="s">
        <v>211</v>
      </c>
      <c r="H1563" t="s">
        <v>16</v>
      </c>
      <c r="I1563" t="s">
        <v>17</v>
      </c>
      <c r="J1563" t="s">
        <v>18</v>
      </c>
      <c r="K1563" t="s">
        <v>19</v>
      </c>
      <c r="L1563" t="s">
        <v>207</v>
      </c>
      <c r="M1563" t="str">
        <f>CONCATENATE(E1563,"-E-P-N")</f>
        <v>3089639-E-P-N</v>
      </c>
      <c r="N1563" t="str">
        <f>$G$2</f>
        <v>E - 508 x 762</v>
      </c>
      <c r="O1563" t="str">
        <f>$C$3</f>
        <v>Photographic Paper</v>
      </c>
      <c r="P1563" t="str">
        <f>$D$3</f>
        <v>None</v>
      </c>
      <c r="Q1563">
        <f>$G$3</f>
        <v>825</v>
      </c>
      <c r="R1563">
        <v>552</v>
      </c>
      <c r="S1563">
        <v>345</v>
      </c>
      <c r="T1563" t="s">
        <v>32</v>
      </c>
    </row>
    <row r="1564" spans="1:20" x14ac:dyDescent="0.25">
      <c r="A1564" t="s">
        <v>15</v>
      </c>
      <c r="B1564" s="1" t="s">
        <v>32</v>
      </c>
      <c r="C1564">
        <v>1</v>
      </c>
      <c r="D1564" t="s">
        <v>210</v>
      </c>
      <c r="E1564" s="3">
        <v>3089639</v>
      </c>
      <c r="F1564" t="s">
        <v>211</v>
      </c>
      <c r="H1564" t="s">
        <v>16</v>
      </c>
      <c r="I1564" t="s">
        <v>17</v>
      </c>
      <c r="J1564" t="s">
        <v>18</v>
      </c>
      <c r="K1564" t="s">
        <v>19</v>
      </c>
      <c r="L1564" t="s">
        <v>207</v>
      </c>
      <c r="M1564" t="str">
        <f>CONCATENATE(E1564,"-E-C-N")</f>
        <v>3089639-E-C-N</v>
      </c>
      <c r="N1564" t="str">
        <f>$G$2</f>
        <v>E - 508 x 762</v>
      </c>
      <c r="O1564" t="str">
        <f>$C$15</f>
        <v>Canvas</v>
      </c>
      <c r="P1564" t="str">
        <f>$D$15</f>
        <v>None</v>
      </c>
      <c r="Q1564">
        <f>$G$15</f>
        <v>1324</v>
      </c>
      <c r="R1564">
        <v>832</v>
      </c>
      <c r="S1564">
        <v>550</v>
      </c>
      <c r="T1564" t="s">
        <v>32</v>
      </c>
    </row>
    <row r="1565" spans="1:20" x14ac:dyDescent="0.25">
      <c r="A1565" t="s">
        <v>15</v>
      </c>
      <c r="B1565" s="1" t="s">
        <v>32</v>
      </c>
      <c r="C1565">
        <v>1</v>
      </c>
      <c r="D1565" t="s">
        <v>210</v>
      </c>
      <c r="E1565" s="3">
        <v>3089639</v>
      </c>
      <c r="F1565" t="s">
        <v>211</v>
      </c>
      <c r="H1565" t="s">
        <v>16</v>
      </c>
      <c r="I1565" t="s">
        <v>17</v>
      </c>
      <c r="J1565" t="s">
        <v>18</v>
      </c>
      <c r="K1565" t="s">
        <v>19</v>
      </c>
      <c r="L1565" t="s">
        <v>207</v>
      </c>
      <c r="M1565" t="str">
        <f>CONCATENATE(E1565,"-E-P-W")</f>
        <v>3089639-E-P-W</v>
      </c>
      <c r="N1565" t="str">
        <f>$G$2</f>
        <v>E - 508 x 762</v>
      </c>
      <c r="O1565" t="str">
        <f>$C$3</f>
        <v>Photographic Paper</v>
      </c>
      <c r="P1565" t="str">
        <f>$D$4</f>
        <v>White</v>
      </c>
      <c r="Q1565">
        <f>$G$4</f>
        <v>1660</v>
      </c>
      <c r="R1565">
        <v>1112</v>
      </c>
      <c r="S1565">
        <v>760</v>
      </c>
      <c r="T1565" t="s">
        <v>32</v>
      </c>
    </row>
    <row r="1566" spans="1:20" x14ac:dyDescent="0.25">
      <c r="A1566" t="s">
        <v>15</v>
      </c>
      <c r="B1566" s="1" t="s">
        <v>32</v>
      </c>
      <c r="C1566">
        <v>1</v>
      </c>
      <c r="D1566" t="s">
        <v>210</v>
      </c>
      <c r="E1566" s="3">
        <v>3089639</v>
      </c>
      <c r="F1566" t="s">
        <v>211</v>
      </c>
      <c r="H1566" t="s">
        <v>16</v>
      </c>
      <c r="I1566" t="s">
        <v>17</v>
      </c>
      <c r="J1566" t="s">
        <v>18</v>
      </c>
      <c r="K1566" t="s">
        <v>19</v>
      </c>
      <c r="L1566" t="s">
        <v>207</v>
      </c>
      <c r="M1566" t="str">
        <f>CONCATENATE(E1566,"-E-C-W")</f>
        <v>3089639-E-C-W</v>
      </c>
      <c r="N1566" t="str">
        <f>$G$2</f>
        <v>E - 508 x 762</v>
      </c>
      <c r="O1566" t="str">
        <f>$C$15</f>
        <v>Canvas</v>
      </c>
      <c r="P1566" t="str">
        <f>$D$16</f>
        <v xml:space="preserve">White </v>
      </c>
      <c r="Q1566">
        <f>$G$16</f>
        <v>1964</v>
      </c>
      <c r="R1566">
        <v>1320</v>
      </c>
      <c r="S1566">
        <v>825</v>
      </c>
      <c r="T1566" t="s">
        <v>32</v>
      </c>
    </row>
    <row r="1567" spans="1:20" x14ac:dyDescent="0.25">
      <c r="A1567" t="s">
        <v>15</v>
      </c>
      <c r="B1567" s="1" t="s">
        <v>32</v>
      </c>
      <c r="C1567">
        <v>1</v>
      </c>
      <c r="D1567" t="s">
        <v>210</v>
      </c>
      <c r="E1567" s="3">
        <v>3089639</v>
      </c>
      <c r="F1567" t="s">
        <v>211</v>
      </c>
      <c r="H1567" t="s">
        <v>16</v>
      </c>
      <c r="I1567" t="s">
        <v>17</v>
      </c>
      <c r="J1567" t="s">
        <v>18</v>
      </c>
      <c r="K1567" t="s">
        <v>19</v>
      </c>
      <c r="L1567" t="s">
        <v>207</v>
      </c>
      <c r="M1567" t="str">
        <f>CONCATENATE(E1567,"-F-P-N")</f>
        <v>3089639-F-P-N</v>
      </c>
      <c r="N1567" t="str">
        <f>$H$2</f>
        <v>F - 762 x 1016</v>
      </c>
      <c r="O1567" t="str">
        <f>$C$3</f>
        <v>Photographic Paper</v>
      </c>
      <c r="P1567" t="str">
        <f>$D$3</f>
        <v>None</v>
      </c>
      <c r="Q1567">
        <f>$H$3</f>
        <v>1410</v>
      </c>
      <c r="R1567">
        <v>944</v>
      </c>
      <c r="S1567">
        <v>590</v>
      </c>
      <c r="T1567" t="s">
        <v>32</v>
      </c>
    </row>
    <row r="1568" spans="1:20" x14ac:dyDescent="0.25">
      <c r="A1568" t="s">
        <v>15</v>
      </c>
      <c r="B1568" s="1" t="s">
        <v>32</v>
      </c>
      <c r="C1568">
        <v>1</v>
      </c>
      <c r="D1568" t="s">
        <v>210</v>
      </c>
      <c r="E1568" s="3">
        <v>3089639</v>
      </c>
      <c r="F1568" t="s">
        <v>211</v>
      </c>
      <c r="H1568" t="s">
        <v>16</v>
      </c>
      <c r="I1568" t="s">
        <v>17</v>
      </c>
      <c r="J1568" t="s">
        <v>18</v>
      </c>
      <c r="K1568" t="s">
        <v>19</v>
      </c>
      <c r="L1568" t="s">
        <v>207</v>
      </c>
      <c r="M1568" t="str">
        <f>CONCATENATE(E1568,"-F-C-N")</f>
        <v>3089639-F-C-N</v>
      </c>
      <c r="N1568" t="str">
        <f>$H$2</f>
        <v>F - 762 x 1016</v>
      </c>
      <c r="O1568" t="str">
        <f>$C$15</f>
        <v>Canvas</v>
      </c>
      <c r="P1568" t="str">
        <f>$D$15</f>
        <v>None</v>
      </c>
      <c r="Q1568">
        <f>$H$15</f>
        <v>1865.6000000000001</v>
      </c>
      <c r="R1568">
        <v>1200</v>
      </c>
      <c r="S1568">
        <v>800</v>
      </c>
      <c r="T1568" t="s">
        <v>32</v>
      </c>
    </row>
    <row r="1569" spans="1:20" x14ac:dyDescent="0.25">
      <c r="A1569" t="s">
        <v>15</v>
      </c>
      <c r="B1569" s="1" t="s">
        <v>32</v>
      </c>
      <c r="C1569">
        <v>1</v>
      </c>
      <c r="D1569" t="s">
        <v>210</v>
      </c>
      <c r="E1569" s="3">
        <v>3089639</v>
      </c>
      <c r="F1569" t="s">
        <v>211</v>
      </c>
      <c r="H1569" t="s">
        <v>16</v>
      </c>
      <c r="I1569" t="s">
        <v>17</v>
      </c>
      <c r="J1569" t="s">
        <v>18</v>
      </c>
      <c r="K1569" t="s">
        <v>19</v>
      </c>
      <c r="L1569" t="s">
        <v>207</v>
      </c>
      <c r="M1569" t="str">
        <f>CONCATENATE(E1569,"-F-P-W")</f>
        <v>3089639-F-P-W</v>
      </c>
      <c r="N1569" t="str">
        <f>$H$2</f>
        <v>F - 762 x 1016</v>
      </c>
      <c r="O1569" t="str">
        <f>$C$3</f>
        <v>Photographic Paper</v>
      </c>
      <c r="P1569" t="str">
        <f>$D$4</f>
        <v>White</v>
      </c>
      <c r="Q1569">
        <f>$H$4</f>
        <v>2387</v>
      </c>
      <c r="R1569">
        <v>1510</v>
      </c>
      <c r="S1569">
        <v>1150</v>
      </c>
      <c r="T1569" t="s">
        <v>32</v>
      </c>
    </row>
    <row r="1570" spans="1:20" x14ac:dyDescent="0.25">
      <c r="A1570" t="s">
        <v>15</v>
      </c>
      <c r="B1570" s="1" t="s">
        <v>32</v>
      </c>
      <c r="C1570">
        <v>1</v>
      </c>
      <c r="D1570" t="s">
        <v>210</v>
      </c>
      <c r="E1570" s="3">
        <v>3089639</v>
      </c>
      <c r="F1570" t="s">
        <v>211</v>
      </c>
      <c r="H1570" t="s">
        <v>16</v>
      </c>
      <c r="I1570" t="s">
        <v>17</v>
      </c>
      <c r="J1570" t="s">
        <v>18</v>
      </c>
      <c r="K1570" t="s">
        <v>19</v>
      </c>
      <c r="L1570" t="s">
        <v>207</v>
      </c>
      <c r="M1570" t="str">
        <f>CONCATENATE(E1570,"-F-C-W")</f>
        <v>3089639-F-C-W</v>
      </c>
      <c r="N1570" t="str">
        <f>$H$2</f>
        <v>F - 762 x 1016</v>
      </c>
      <c r="O1570" t="str">
        <f>$C$15</f>
        <v>Canvas</v>
      </c>
      <c r="P1570" t="str">
        <f>$D$16</f>
        <v xml:space="preserve">White </v>
      </c>
      <c r="Q1570">
        <f>$H$16</f>
        <v>2565.2000000000003</v>
      </c>
      <c r="R1570">
        <v>1760</v>
      </c>
      <c r="S1570">
        <v>1100</v>
      </c>
      <c r="T1570" t="s">
        <v>32</v>
      </c>
    </row>
    <row r="1571" spans="1:20" x14ac:dyDescent="0.25">
      <c r="A1571" t="s">
        <v>15</v>
      </c>
      <c r="B1571" s="1" t="s">
        <v>32</v>
      </c>
      <c r="C1571">
        <v>1</v>
      </c>
      <c r="D1571" t="s">
        <v>210</v>
      </c>
      <c r="E1571" s="3">
        <v>3089639</v>
      </c>
      <c r="F1571" t="s">
        <v>211</v>
      </c>
      <c r="H1571" t="s">
        <v>16</v>
      </c>
      <c r="I1571" t="s">
        <v>17</v>
      </c>
      <c r="J1571" t="s">
        <v>18</v>
      </c>
      <c r="K1571" t="s">
        <v>19</v>
      </c>
      <c r="L1571" t="s">
        <v>207</v>
      </c>
      <c r="M1571" t="str">
        <f>CONCATENATE(E1571,"-G-P-N")</f>
        <v>3089639-G-P-N</v>
      </c>
      <c r="N1571" t="str">
        <f>$I$2</f>
        <v>G - 1016 x 1525</v>
      </c>
      <c r="O1571" t="str">
        <f>$C$3</f>
        <v>Photographic Paper</v>
      </c>
      <c r="P1571" t="str">
        <f>$D$3</f>
        <v>None</v>
      </c>
      <c r="Q1571">
        <f>$I$3</f>
        <v>1763</v>
      </c>
      <c r="R1571">
        <v>1180</v>
      </c>
      <c r="S1571">
        <v>735</v>
      </c>
      <c r="T1571" t="s">
        <v>32</v>
      </c>
    </row>
    <row r="1572" spans="1:20" x14ac:dyDescent="0.25">
      <c r="A1572" t="s">
        <v>15</v>
      </c>
      <c r="B1572" s="1" t="s">
        <v>32</v>
      </c>
      <c r="C1572">
        <v>1</v>
      </c>
      <c r="D1572" t="s">
        <v>210</v>
      </c>
      <c r="E1572" s="3">
        <v>3089639</v>
      </c>
      <c r="F1572" t="s">
        <v>211</v>
      </c>
      <c r="H1572" t="s">
        <v>16</v>
      </c>
      <c r="I1572" t="s">
        <v>17</v>
      </c>
      <c r="J1572" t="s">
        <v>18</v>
      </c>
      <c r="K1572" t="s">
        <v>19</v>
      </c>
      <c r="L1572" t="s">
        <v>207</v>
      </c>
      <c r="M1572" t="str">
        <f>CONCATENATE(E1572,"-G-C-N")</f>
        <v>3089639-G-C-N</v>
      </c>
      <c r="N1572" t="str">
        <f>$I$2</f>
        <v>G - 1016 x 1525</v>
      </c>
      <c r="O1572" t="str">
        <f>$C$15</f>
        <v>Canvas</v>
      </c>
      <c r="P1572" t="str">
        <f>$D$15</f>
        <v>None</v>
      </c>
      <c r="Q1572">
        <f>$I$15</f>
        <v>1982.2</v>
      </c>
      <c r="R1572">
        <v>1275</v>
      </c>
      <c r="S1572">
        <v>850</v>
      </c>
      <c r="T1572" t="s">
        <v>32</v>
      </c>
    </row>
    <row r="1573" spans="1:20" x14ac:dyDescent="0.25">
      <c r="A1573" t="s">
        <v>15</v>
      </c>
      <c r="B1573" s="1" t="s">
        <v>32</v>
      </c>
      <c r="C1573">
        <v>1</v>
      </c>
      <c r="D1573" t="s">
        <v>210</v>
      </c>
      <c r="E1573" s="3">
        <v>3089639</v>
      </c>
      <c r="F1573" t="s">
        <v>211</v>
      </c>
      <c r="H1573" t="s">
        <v>16</v>
      </c>
      <c r="I1573" t="s">
        <v>17</v>
      </c>
      <c r="J1573" t="s">
        <v>18</v>
      </c>
      <c r="K1573" t="s">
        <v>19</v>
      </c>
      <c r="L1573" t="s">
        <v>207</v>
      </c>
      <c r="M1573" t="str">
        <f>CONCATENATE(E1573,"-G-P-W")</f>
        <v>3089639-G-P-W</v>
      </c>
      <c r="N1573" t="str">
        <f>$I$2</f>
        <v>G - 1016 x 1525</v>
      </c>
      <c r="O1573" t="str">
        <f>$C$3</f>
        <v>Photographic Paper</v>
      </c>
      <c r="P1573" t="str">
        <f>$D$4</f>
        <v>White</v>
      </c>
      <c r="Q1573">
        <f>$I$4</f>
        <v>3200</v>
      </c>
      <c r="R1573">
        <v>2000</v>
      </c>
      <c r="S1573">
        <v>1535</v>
      </c>
      <c r="T1573" t="s">
        <v>32</v>
      </c>
    </row>
    <row r="1574" spans="1:20" x14ac:dyDescent="0.25">
      <c r="A1574" t="s">
        <v>15</v>
      </c>
      <c r="B1574" s="1" t="s">
        <v>32</v>
      </c>
      <c r="C1574">
        <v>1</v>
      </c>
      <c r="D1574" t="s">
        <v>210</v>
      </c>
      <c r="E1574" s="3">
        <v>3089639</v>
      </c>
      <c r="F1574" t="s">
        <v>211</v>
      </c>
      <c r="H1574" t="s">
        <v>16</v>
      </c>
      <c r="I1574" t="s">
        <v>17</v>
      </c>
      <c r="J1574" t="s">
        <v>18</v>
      </c>
      <c r="K1574" t="s">
        <v>19</v>
      </c>
      <c r="L1574" t="s">
        <v>207</v>
      </c>
      <c r="M1574" t="str">
        <f>CONCATENATE(E1574,"-G-C-W")</f>
        <v>3089639-G-C-W</v>
      </c>
      <c r="N1574" t="str">
        <f>$I$2</f>
        <v>G - 1016 x 1525</v>
      </c>
      <c r="O1574" t="str">
        <f>$C$15</f>
        <v>Canvas</v>
      </c>
      <c r="P1574" t="str">
        <f>$D$16</f>
        <v xml:space="preserve">White </v>
      </c>
      <c r="Q1574">
        <f>$I$16</f>
        <v>2915</v>
      </c>
      <c r="R1574">
        <v>2000</v>
      </c>
      <c r="S1574">
        <v>1250</v>
      </c>
      <c r="T1574" t="s">
        <v>32</v>
      </c>
    </row>
    <row r="1575" spans="1:20" x14ac:dyDescent="0.25">
      <c r="A1575" t="s">
        <v>15</v>
      </c>
      <c r="B1575" s="1" t="s">
        <v>32</v>
      </c>
      <c r="C1575">
        <v>1</v>
      </c>
      <c r="D1575" t="s">
        <v>212</v>
      </c>
      <c r="E1575" s="3">
        <v>3163505</v>
      </c>
      <c r="F1575" t="s">
        <v>213</v>
      </c>
      <c r="H1575" t="s">
        <v>16</v>
      </c>
      <c r="I1575" t="s">
        <v>17</v>
      </c>
      <c r="J1575" t="s">
        <v>18</v>
      </c>
      <c r="K1575" t="s">
        <v>19</v>
      </c>
      <c r="L1575" t="s">
        <v>207</v>
      </c>
      <c r="M1575" t="str">
        <f>CONCATENATE(E1575,"-C-P-N")</f>
        <v>3163505-C-P-N</v>
      </c>
      <c r="N1575" t="str">
        <f>$E$2</f>
        <v>C - 406 x 508</v>
      </c>
      <c r="O1575" t="str">
        <f>$C$3</f>
        <v>Photographic Paper</v>
      </c>
      <c r="P1575" t="str">
        <f>$D$3</f>
        <v>None</v>
      </c>
      <c r="Q1575">
        <f>$E$3</f>
        <v>553</v>
      </c>
      <c r="R1575">
        <v>360</v>
      </c>
      <c r="S1575">
        <v>230</v>
      </c>
      <c r="T1575" t="s">
        <v>32</v>
      </c>
    </row>
    <row r="1576" spans="1:20" x14ac:dyDescent="0.25">
      <c r="A1576" t="s">
        <v>15</v>
      </c>
      <c r="B1576" s="1" t="s">
        <v>32</v>
      </c>
      <c r="C1576">
        <v>1</v>
      </c>
      <c r="D1576" t="s">
        <v>212</v>
      </c>
      <c r="E1576" s="3">
        <v>3163505</v>
      </c>
      <c r="F1576" t="s">
        <v>213</v>
      </c>
      <c r="H1576" t="s">
        <v>16</v>
      </c>
      <c r="I1576" t="s">
        <v>17</v>
      </c>
      <c r="J1576" t="s">
        <v>18</v>
      </c>
      <c r="K1576" t="s">
        <v>19</v>
      </c>
      <c r="L1576" t="s">
        <v>207</v>
      </c>
      <c r="M1576" t="str">
        <f>CONCATENATE(E1576,"-C-P-W")</f>
        <v>3163505-C-P-W</v>
      </c>
      <c r="N1576" t="str">
        <f>$E$2</f>
        <v>C - 406 x 508</v>
      </c>
      <c r="O1576" t="str">
        <f>$C$3</f>
        <v>Photographic Paper</v>
      </c>
      <c r="P1576" t="str">
        <f>$D$4</f>
        <v>White</v>
      </c>
      <c r="Q1576">
        <f>$E$4</f>
        <v>1052</v>
      </c>
      <c r="R1576">
        <v>704</v>
      </c>
      <c r="S1576">
        <v>440</v>
      </c>
      <c r="T1576" t="s">
        <v>32</v>
      </c>
    </row>
    <row r="1577" spans="1:20" x14ac:dyDescent="0.25">
      <c r="A1577" t="s">
        <v>15</v>
      </c>
      <c r="B1577" s="1" t="s">
        <v>32</v>
      </c>
      <c r="C1577">
        <v>1</v>
      </c>
      <c r="D1577" t="s">
        <v>212</v>
      </c>
      <c r="E1577" s="3">
        <v>3163505</v>
      </c>
      <c r="F1577" t="s">
        <v>213</v>
      </c>
      <c r="H1577" t="s">
        <v>16</v>
      </c>
      <c r="I1577" t="s">
        <v>17</v>
      </c>
      <c r="J1577" t="s">
        <v>18</v>
      </c>
      <c r="K1577" t="s">
        <v>19</v>
      </c>
      <c r="L1577" t="s">
        <v>207</v>
      </c>
      <c r="M1577" t="str">
        <f>CONCATENATE(E1577,"-D-P-N")</f>
        <v>3163505-D-P-N</v>
      </c>
      <c r="N1577" t="str">
        <f>$F$2</f>
        <v>D - 508 x 610</v>
      </c>
      <c r="O1577" t="str">
        <f>$C$3</f>
        <v>Photographic Paper</v>
      </c>
      <c r="P1577" t="str">
        <f>$D$3</f>
        <v>None</v>
      </c>
      <c r="Q1577">
        <f>$F$3</f>
        <v>646</v>
      </c>
      <c r="R1577">
        <v>432</v>
      </c>
      <c r="S1577">
        <v>270</v>
      </c>
      <c r="T1577" t="s">
        <v>32</v>
      </c>
    </row>
    <row r="1578" spans="1:20" x14ac:dyDescent="0.25">
      <c r="A1578" t="s">
        <v>15</v>
      </c>
      <c r="B1578" s="1" t="s">
        <v>32</v>
      </c>
      <c r="C1578">
        <v>1</v>
      </c>
      <c r="D1578" t="s">
        <v>212</v>
      </c>
      <c r="E1578" s="3">
        <v>3163505</v>
      </c>
      <c r="F1578" t="s">
        <v>213</v>
      </c>
      <c r="H1578" t="s">
        <v>16</v>
      </c>
      <c r="I1578" t="s">
        <v>17</v>
      </c>
      <c r="J1578" t="s">
        <v>18</v>
      </c>
      <c r="K1578" t="s">
        <v>19</v>
      </c>
      <c r="L1578" t="s">
        <v>207</v>
      </c>
      <c r="M1578" t="str">
        <f>CONCATENATE(E1578,"-D-P-W")</f>
        <v>3163505-D-P-W</v>
      </c>
      <c r="N1578" t="str">
        <f>$F$2</f>
        <v>D - 508 x 610</v>
      </c>
      <c r="O1578" t="str">
        <f>$C$3</f>
        <v>Photographic Paper</v>
      </c>
      <c r="P1578" t="str">
        <f>$D$4</f>
        <v>White</v>
      </c>
      <c r="Q1578">
        <f>$F$4</f>
        <v>1313</v>
      </c>
      <c r="R1578">
        <v>880</v>
      </c>
      <c r="S1578">
        <v>560</v>
      </c>
      <c r="T1578" t="s">
        <v>32</v>
      </c>
    </row>
    <row r="1579" spans="1:20" x14ac:dyDescent="0.25">
      <c r="A1579" t="s">
        <v>15</v>
      </c>
      <c r="B1579" s="1" t="s">
        <v>32</v>
      </c>
      <c r="C1579">
        <v>1</v>
      </c>
      <c r="D1579" t="s">
        <v>212</v>
      </c>
      <c r="E1579" s="3">
        <v>3163505</v>
      </c>
      <c r="F1579" t="s">
        <v>213</v>
      </c>
      <c r="H1579" t="s">
        <v>16</v>
      </c>
      <c r="I1579" t="s">
        <v>17</v>
      </c>
      <c r="J1579" t="s">
        <v>18</v>
      </c>
      <c r="K1579" t="s">
        <v>19</v>
      </c>
      <c r="L1579" t="s">
        <v>207</v>
      </c>
      <c r="M1579" t="str">
        <f>CONCATENATE(E1579,"-E-P-N")</f>
        <v>3163505-E-P-N</v>
      </c>
      <c r="N1579" t="str">
        <f>$G$2</f>
        <v>E - 508 x 762</v>
      </c>
      <c r="O1579" t="str">
        <f>$C$3</f>
        <v>Photographic Paper</v>
      </c>
      <c r="P1579" t="str">
        <f>$D$3</f>
        <v>None</v>
      </c>
      <c r="Q1579">
        <f>$G$3</f>
        <v>825</v>
      </c>
      <c r="R1579">
        <v>552</v>
      </c>
      <c r="S1579">
        <v>345</v>
      </c>
      <c r="T1579" t="s">
        <v>32</v>
      </c>
    </row>
    <row r="1580" spans="1:20" x14ac:dyDescent="0.25">
      <c r="A1580" t="s">
        <v>15</v>
      </c>
      <c r="B1580" s="1" t="s">
        <v>32</v>
      </c>
      <c r="C1580">
        <v>1</v>
      </c>
      <c r="D1580" t="s">
        <v>212</v>
      </c>
      <c r="E1580" s="3">
        <v>3163505</v>
      </c>
      <c r="F1580" t="s">
        <v>213</v>
      </c>
      <c r="H1580" t="s">
        <v>16</v>
      </c>
      <c r="I1580" t="s">
        <v>17</v>
      </c>
      <c r="J1580" t="s">
        <v>18</v>
      </c>
      <c r="K1580" t="s">
        <v>19</v>
      </c>
      <c r="L1580" t="s">
        <v>207</v>
      </c>
      <c r="M1580" t="str">
        <f>CONCATENATE(E1580,"-E-C-N")</f>
        <v>3163505-E-C-N</v>
      </c>
      <c r="N1580" t="str">
        <f>$G$2</f>
        <v>E - 508 x 762</v>
      </c>
      <c r="O1580" t="str">
        <f>$C$15</f>
        <v>Canvas</v>
      </c>
      <c r="P1580" t="str">
        <f>$D$15</f>
        <v>None</v>
      </c>
      <c r="Q1580">
        <f>$G$15</f>
        <v>1324</v>
      </c>
      <c r="R1580">
        <v>832</v>
      </c>
      <c r="S1580">
        <v>550</v>
      </c>
      <c r="T1580" t="s">
        <v>32</v>
      </c>
    </row>
    <row r="1581" spans="1:20" x14ac:dyDescent="0.25">
      <c r="A1581" t="s">
        <v>15</v>
      </c>
      <c r="B1581" s="1" t="s">
        <v>32</v>
      </c>
      <c r="C1581">
        <v>1</v>
      </c>
      <c r="D1581" t="s">
        <v>212</v>
      </c>
      <c r="E1581" s="3">
        <v>3163505</v>
      </c>
      <c r="F1581" t="s">
        <v>213</v>
      </c>
      <c r="H1581" t="s">
        <v>16</v>
      </c>
      <c r="I1581" t="s">
        <v>17</v>
      </c>
      <c r="J1581" t="s">
        <v>18</v>
      </c>
      <c r="K1581" t="s">
        <v>19</v>
      </c>
      <c r="L1581" t="s">
        <v>207</v>
      </c>
      <c r="M1581" t="str">
        <f>CONCATENATE(E1581,"-E-P-W")</f>
        <v>3163505-E-P-W</v>
      </c>
      <c r="N1581" t="str">
        <f>$G$2</f>
        <v>E - 508 x 762</v>
      </c>
      <c r="O1581" t="str">
        <f>$C$3</f>
        <v>Photographic Paper</v>
      </c>
      <c r="P1581" t="str">
        <f>$D$4</f>
        <v>White</v>
      </c>
      <c r="Q1581">
        <f>$G$4</f>
        <v>1660</v>
      </c>
      <c r="R1581">
        <v>1112</v>
      </c>
      <c r="S1581">
        <v>760</v>
      </c>
      <c r="T1581" t="s">
        <v>32</v>
      </c>
    </row>
    <row r="1582" spans="1:20" x14ac:dyDescent="0.25">
      <c r="A1582" t="s">
        <v>15</v>
      </c>
      <c r="B1582" s="1" t="s">
        <v>32</v>
      </c>
      <c r="C1582">
        <v>1</v>
      </c>
      <c r="D1582" t="s">
        <v>212</v>
      </c>
      <c r="E1582" s="3">
        <v>3163505</v>
      </c>
      <c r="F1582" t="s">
        <v>213</v>
      </c>
      <c r="H1582" t="s">
        <v>16</v>
      </c>
      <c r="I1582" t="s">
        <v>17</v>
      </c>
      <c r="J1582" t="s">
        <v>18</v>
      </c>
      <c r="K1582" t="s">
        <v>19</v>
      </c>
      <c r="L1582" t="s">
        <v>207</v>
      </c>
      <c r="M1582" t="str">
        <f>CONCATENATE(E1582,"-E-C-W")</f>
        <v>3163505-E-C-W</v>
      </c>
      <c r="N1582" t="str">
        <f>$G$2</f>
        <v>E - 508 x 762</v>
      </c>
      <c r="O1582" t="str">
        <f>$C$15</f>
        <v>Canvas</v>
      </c>
      <c r="P1582" t="str">
        <f>$D$16</f>
        <v xml:space="preserve">White </v>
      </c>
      <c r="Q1582">
        <f>$G$16</f>
        <v>1964</v>
      </c>
      <c r="R1582">
        <v>1320</v>
      </c>
      <c r="S1582">
        <v>825</v>
      </c>
      <c r="T1582" t="s">
        <v>32</v>
      </c>
    </row>
    <row r="1583" spans="1:20" x14ac:dyDescent="0.25">
      <c r="A1583" t="s">
        <v>15</v>
      </c>
      <c r="B1583" s="1" t="s">
        <v>32</v>
      </c>
      <c r="C1583">
        <v>1</v>
      </c>
      <c r="D1583" t="s">
        <v>212</v>
      </c>
      <c r="E1583" s="3">
        <v>3163505</v>
      </c>
      <c r="F1583" t="s">
        <v>213</v>
      </c>
      <c r="H1583" t="s">
        <v>16</v>
      </c>
      <c r="I1583" t="s">
        <v>17</v>
      </c>
      <c r="J1583" t="s">
        <v>18</v>
      </c>
      <c r="K1583" t="s">
        <v>19</v>
      </c>
      <c r="L1583" t="s">
        <v>207</v>
      </c>
      <c r="M1583" t="str">
        <f>CONCATENATE(E1583,"-F-P-N")</f>
        <v>3163505-F-P-N</v>
      </c>
      <c r="N1583" t="str">
        <f>$H$2</f>
        <v>F - 762 x 1016</v>
      </c>
      <c r="O1583" t="str">
        <f>$C$3</f>
        <v>Photographic Paper</v>
      </c>
      <c r="P1583" t="str">
        <f>$D$3</f>
        <v>None</v>
      </c>
      <c r="Q1583">
        <f>$H$3</f>
        <v>1410</v>
      </c>
      <c r="R1583">
        <v>944</v>
      </c>
      <c r="S1583">
        <v>590</v>
      </c>
      <c r="T1583" t="s">
        <v>32</v>
      </c>
    </row>
    <row r="1584" spans="1:20" x14ac:dyDescent="0.25">
      <c r="A1584" t="s">
        <v>15</v>
      </c>
      <c r="B1584" s="1" t="s">
        <v>32</v>
      </c>
      <c r="C1584">
        <v>1</v>
      </c>
      <c r="D1584" t="s">
        <v>212</v>
      </c>
      <c r="E1584" s="3">
        <v>3163505</v>
      </c>
      <c r="F1584" t="s">
        <v>213</v>
      </c>
      <c r="H1584" t="s">
        <v>16</v>
      </c>
      <c r="I1584" t="s">
        <v>17</v>
      </c>
      <c r="J1584" t="s">
        <v>18</v>
      </c>
      <c r="K1584" t="s">
        <v>19</v>
      </c>
      <c r="L1584" t="s">
        <v>207</v>
      </c>
      <c r="M1584" t="str">
        <f>CONCATENATE(E1584,"-F-C-N")</f>
        <v>3163505-F-C-N</v>
      </c>
      <c r="N1584" t="str">
        <f>$H$2</f>
        <v>F - 762 x 1016</v>
      </c>
      <c r="O1584" t="str">
        <f>$C$15</f>
        <v>Canvas</v>
      </c>
      <c r="P1584" t="str">
        <f>$D$15</f>
        <v>None</v>
      </c>
      <c r="Q1584">
        <f>$H$15</f>
        <v>1865.6000000000001</v>
      </c>
      <c r="R1584">
        <v>1200</v>
      </c>
      <c r="S1584">
        <v>800</v>
      </c>
      <c r="T1584" t="s">
        <v>32</v>
      </c>
    </row>
    <row r="1585" spans="1:20" x14ac:dyDescent="0.25">
      <c r="A1585" t="s">
        <v>15</v>
      </c>
      <c r="B1585" s="1" t="s">
        <v>32</v>
      </c>
      <c r="C1585">
        <v>1</v>
      </c>
      <c r="D1585" t="s">
        <v>212</v>
      </c>
      <c r="E1585" s="3">
        <v>3163505</v>
      </c>
      <c r="F1585" t="s">
        <v>213</v>
      </c>
      <c r="H1585" t="s">
        <v>16</v>
      </c>
      <c r="I1585" t="s">
        <v>17</v>
      </c>
      <c r="J1585" t="s">
        <v>18</v>
      </c>
      <c r="K1585" t="s">
        <v>19</v>
      </c>
      <c r="L1585" t="s">
        <v>207</v>
      </c>
      <c r="M1585" t="str">
        <f>CONCATENATE(E1585,"-F-P-W")</f>
        <v>3163505-F-P-W</v>
      </c>
      <c r="N1585" t="str">
        <f>$H$2</f>
        <v>F - 762 x 1016</v>
      </c>
      <c r="O1585" t="str">
        <f>$C$3</f>
        <v>Photographic Paper</v>
      </c>
      <c r="P1585" t="str">
        <f>$D$4</f>
        <v>White</v>
      </c>
      <c r="Q1585">
        <f>$H$4</f>
        <v>2387</v>
      </c>
      <c r="R1585">
        <v>1510</v>
      </c>
      <c r="S1585">
        <v>1150</v>
      </c>
      <c r="T1585" t="s">
        <v>32</v>
      </c>
    </row>
    <row r="1586" spans="1:20" x14ac:dyDescent="0.25">
      <c r="A1586" t="s">
        <v>15</v>
      </c>
      <c r="B1586" s="1" t="s">
        <v>32</v>
      </c>
      <c r="C1586">
        <v>1</v>
      </c>
      <c r="D1586" t="s">
        <v>212</v>
      </c>
      <c r="E1586" s="3">
        <v>3163505</v>
      </c>
      <c r="F1586" t="s">
        <v>213</v>
      </c>
      <c r="H1586" t="s">
        <v>16</v>
      </c>
      <c r="I1586" t="s">
        <v>17</v>
      </c>
      <c r="J1586" t="s">
        <v>18</v>
      </c>
      <c r="K1586" t="s">
        <v>19</v>
      </c>
      <c r="L1586" t="s">
        <v>207</v>
      </c>
      <c r="M1586" t="str">
        <f>CONCATENATE(E1586,"-F-C-W")</f>
        <v>3163505-F-C-W</v>
      </c>
      <c r="N1586" t="str">
        <f>$H$2</f>
        <v>F - 762 x 1016</v>
      </c>
      <c r="O1586" t="str">
        <f>$C$15</f>
        <v>Canvas</v>
      </c>
      <c r="P1586" t="str">
        <f>$D$16</f>
        <v xml:space="preserve">White </v>
      </c>
      <c r="Q1586">
        <f>$H$16</f>
        <v>2565.2000000000003</v>
      </c>
      <c r="R1586">
        <v>1760</v>
      </c>
      <c r="S1586">
        <v>1100</v>
      </c>
      <c r="T1586" t="s">
        <v>32</v>
      </c>
    </row>
    <row r="1587" spans="1:20" x14ac:dyDescent="0.25">
      <c r="A1587" t="s">
        <v>15</v>
      </c>
      <c r="B1587" s="1" t="s">
        <v>32</v>
      </c>
      <c r="C1587">
        <v>1</v>
      </c>
      <c r="D1587" t="s">
        <v>212</v>
      </c>
      <c r="E1587" s="3">
        <v>3163505</v>
      </c>
      <c r="F1587" t="s">
        <v>213</v>
      </c>
      <c r="H1587" t="s">
        <v>16</v>
      </c>
      <c r="I1587" t="s">
        <v>17</v>
      </c>
      <c r="J1587" t="s">
        <v>18</v>
      </c>
      <c r="K1587" t="s">
        <v>19</v>
      </c>
      <c r="L1587" t="s">
        <v>207</v>
      </c>
      <c r="M1587" t="str">
        <f>CONCATENATE(E1587,"-G-P-N")</f>
        <v>3163505-G-P-N</v>
      </c>
      <c r="N1587" t="str">
        <f>$I$2</f>
        <v>G - 1016 x 1525</v>
      </c>
      <c r="O1587" t="str">
        <f>$C$3</f>
        <v>Photographic Paper</v>
      </c>
      <c r="P1587" t="str">
        <f>$D$3</f>
        <v>None</v>
      </c>
      <c r="Q1587">
        <f>$I$3</f>
        <v>1763</v>
      </c>
      <c r="R1587">
        <v>1180</v>
      </c>
      <c r="S1587">
        <v>735</v>
      </c>
      <c r="T1587" t="s">
        <v>32</v>
      </c>
    </row>
    <row r="1588" spans="1:20" x14ac:dyDescent="0.25">
      <c r="A1588" t="s">
        <v>15</v>
      </c>
      <c r="B1588" s="1" t="s">
        <v>32</v>
      </c>
      <c r="C1588">
        <v>1</v>
      </c>
      <c r="D1588" t="s">
        <v>212</v>
      </c>
      <c r="E1588" s="3">
        <v>3163505</v>
      </c>
      <c r="F1588" t="s">
        <v>213</v>
      </c>
      <c r="H1588" t="s">
        <v>16</v>
      </c>
      <c r="I1588" t="s">
        <v>17</v>
      </c>
      <c r="J1588" t="s">
        <v>18</v>
      </c>
      <c r="K1588" t="s">
        <v>19</v>
      </c>
      <c r="L1588" t="s">
        <v>207</v>
      </c>
      <c r="M1588" t="str">
        <f>CONCATENATE(E1588,"-G-C-N")</f>
        <v>3163505-G-C-N</v>
      </c>
      <c r="N1588" t="str">
        <f>$I$2</f>
        <v>G - 1016 x 1525</v>
      </c>
      <c r="O1588" t="str">
        <f>$C$15</f>
        <v>Canvas</v>
      </c>
      <c r="P1588" t="str">
        <f>$D$15</f>
        <v>None</v>
      </c>
      <c r="Q1588">
        <f>$I$15</f>
        <v>1982.2</v>
      </c>
      <c r="R1588">
        <v>1275</v>
      </c>
      <c r="S1588">
        <v>850</v>
      </c>
      <c r="T1588" t="s">
        <v>32</v>
      </c>
    </row>
    <row r="1589" spans="1:20" x14ac:dyDescent="0.25">
      <c r="A1589" t="s">
        <v>15</v>
      </c>
      <c r="B1589" s="1" t="s">
        <v>32</v>
      </c>
      <c r="C1589">
        <v>1</v>
      </c>
      <c r="D1589" t="s">
        <v>212</v>
      </c>
      <c r="E1589" s="3">
        <v>3163505</v>
      </c>
      <c r="F1589" t="s">
        <v>213</v>
      </c>
      <c r="H1589" t="s">
        <v>16</v>
      </c>
      <c r="I1589" t="s">
        <v>17</v>
      </c>
      <c r="J1589" t="s">
        <v>18</v>
      </c>
      <c r="K1589" t="s">
        <v>19</v>
      </c>
      <c r="L1589" t="s">
        <v>207</v>
      </c>
      <c r="M1589" t="str">
        <f>CONCATENATE(E1589,"-G-P-W")</f>
        <v>3163505-G-P-W</v>
      </c>
      <c r="N1589" t="str">
        <f>$I$2</f>
        <v>G - 1016 x 1525</v>
      </c>
      <c r="O1589" t="str">
        <f>$C$3</f>
        <v>Photographic Paper</v>
      </c>
      <c r="P1589" t="str">
        <f>$D$4</f>
        <v>White</v>
      </c>
      <c r="Q1589">
        <f>$I$4</f>
        <v>3200</v>
      </c>
      <c r="R1589">
        <v>2000</v>
      </c>
      <c r="S1589">
        <v>1535</v>
      </c>
      <c r="T1589" t="s">
        <v>32</v>
      </c>
    </row>
    <row r="1590" spans="1:20" x14ac:dyDescent="0.25">
      <c r="A1590" t="s">
        <v>15</v>
      </c>
      <c r="B1590" s="1" t="s">
        <v>32</v>
      </c>
      <c r="C1590">
        <v>1</v>
      </c>
      <c r="D1590" t="s">
        <v>212</v>
      </c>
      <c r="E1590" s="3">
        <v>3163505</v>
      </c>
      <c r="F1590" t="s">
        <v>213</v>
      </c>
      <c r="H1590" t="s">
        <v>16</v>
      </c>
      <c r="I1590" t="s">
        <v>17</v>
      </c>
      <c r="J1590" t="s">
        <v>18</v>
      </c>
      <c r="K1590" t="s">
        <v>19</v>
      </c>
      <c r="L1590" t="s">
        <v>207</v>
      </c>
      <c r="M1590" t="str">
        <f>CONCATENATE(E1590,"-G-C-W")</f>
        <v>3163505-G-C-W</v>
      </c>
      <c r="N1590" t="str">
        <f>$I$2</f>
        <v>G - 1016 x 1525</v>
      </c>
      <c r="O1590" t="str">
        <f>$C$15</f>
        <v>Canvas</v>
      </c>
      <c r="P1590" t="str">
        <f>$D$16</f>
        <v xml:space="preserve">White </v>
      </c>
      <c r="Q1590">
        <f>$I$16</f>
        <v>2915</v>
      </c>
      <c r="R1590">
        <v>2000</v>
      </c>
      <c r="S1590">
        <v>1250</v>
      </c>
      <c r="T1590" t="s">
        <v>32</v>
      </c>
    </row>
    <row r="1591" spans="1:20" x14ac:dyDescent="0.25">
      <c r="A1591" t="s">
        <v>15</v>
      </c>
      <c r="B1591" s="1" t="s">
        <v>32</v>
      </c>
      <c r="C1591">
        <v>1</v>
      </c>
      <c r="D1591" t="s">
        <v>212</v>
      </c>
      <c r="E1591" s="3">
        <v>3163505</v>
      </c>
      <c r="F1591" t="s">
        <v>213</v>
      </c>
      <c r="H1591" t="s">
        <v>16</v>
      </c>
      <c r="I1591" t="s">
        <v>17</v>
      </c>
      <c r="J1591" t="s">
        <v>18</v>
      </c>
      <c r="K1591" t="s">
        <v>19</v>
      </c>
      <c r="L1591" t="s">
        <v>207</v>
      </c>
      <c r="M1591" t="str">
        <f>CONCATENATE(E1591,"-C-P-N")</f>
        <v>3163505-C-P-N</v>
      </c>
      <c r="N1591" t="str">
        <f>$E$2</f>
        <v>C - 406 x 508</v>
      </c>
      <c r="O1591" t="str">
        <f>$C$3</f>
        <v>Photographic Paper</v>
      </c>
      <c r="P1591" t="str">
        <f>$D$3</f>
        <v>None</v>
      </c>
      <c r="Q1591">
        <f>$E$3</f>
        <v>553</v>
      </c>
      <c r="R1591">
        <v>360</v>
      </c>
      <c r="S1591">
        <v>230</v>
      </c>
      <c r="T1591" t="s">
        <v>32</v>
      </c>
    </row>
    <row r="1592" spans="1:20" x14ac:dyDescent="0.25">
      <c r="A1592" t="s">
        <v>15</v>
      </c>
      <c r="B1592" s="1" t="s">
        <v>32</v>
      </c>
      <c r="C1592">
        <v>1</v>
      </c>
      <c r="D1592" t="s">
        <v>212</v>
      </c>
      <c r="E1592" s="3">
        <v>3163505</v>
      </c>
      <c r="F1592" t="s">
        <v>213</v>
      </c>
      <c r="H1592" t="s">
        <v>16</v>
      </c>
      <c r="I1592" t="s">
        <v>17</v>
      </c>
      <c r="J1592" t="s">
        <v>18</v>
      </c>
      <c r="K1592" t="s">
        <v>19</v>
      </c>
      <c r="L1592" t="s">
        <v>207</v>
      </c>
      <c r="M1592" t="str">
        <f>CONCATENATE(E1592,"-C-P-W")</f>
        <v>3163505-C-P-W</v>
      </c>
      <c r="N1592" t="str">
        <f>$E$2</f>
        <v>C - 406 x 508</v>
      </c>
      <c r="O1592" t="str">
        <f>$C$3</f>
        <v>Photographic Paper</v>
      </c>
      <c r="P1592" t="str">
        <f>$D$4</f>
        <v>White</v>
      </c>
      <c r="Q1592">
        <f>$E$4</f>
        <v>1052</v>
      </c>
      <c r="R1592">
        <v>704</v>
      </c>
      <c r="S1592">
        <v>440</v>
      </c>
      <c r="T1592" t="s">
        <v>32</v>
      </c>
    </row>
    <row r="1593" spans="1:20" x14ac:dyDescent="0.25">
      <c r="A1593" t="s">
        <v>15</v>
      </c>
      <c r="B1593" s="1" t="s">
        <v>32</v>
      </c>
      <c r="C1593">
        <v>1</v>
      </c>
      <c r="D1593" t="s">
        <v>212</v>
      </c>
      <c r="E1593" s="3">
        <v>3163505</v>
      </c>
      <c r="F1593" t="s">
        <v>213</v>
      </c>
      <c r="H1593" t="s">
        <v>16</v>
      </c>
      <c r="I1593" t="s">
        <v>17</v>
      </c>
      <c r="J1593" t="s">
        <v>18</v>
      </c>
      <c r="K1593" t="s">
        <v>19</v>
      </c>
      <c r="L1593" t="s">
        <v>207</v>
      </c>
      <c r="M1593" t="str">
        <f>CONCATENATE(E1593,"-D-P-N")</f>
        <v>3163505-D-P-N</v>
      </c>
      <c r="N1593" t="str">
        <f>$F$2</f>
        <v>D - 508 x 610</v>
      </c>
      <c r="O1593" t="str">
        <f>$C$3</f>
        <v>Photographic Paper</v>
      </c>
      <c r="P1593" t="str">
        <f>$D$3</f>
        <v>None</v>
      </c>
      <c r="Q1593">
        <f>$F$3</f>
        <v>646</v>
      </c>
      <c r="R1593">
        <v>432</v>
      </c>
      <c r="S1593">
        <v>270</v>
      </c>
      <c r="T1593" t="s">
        <v>32</v>
      </c>
    </row>
    <row r="1594" spans="1:20" x14ac:dyDescent="0.25">
      <c r="A1594" t="s">
        <v>15</v>
      </c>
      <c r="B1594" s="1" t="s">
        <v>32</v>
      </c>
      <c r="C1594">
        <v>1</v>
      </c>
      <c r="D1594" t="s">
        <v>212</v>
      </c>
      <c r="E1594" s="3">
        <v>3163505</v>
      </c>
      <c r="F1594" t="s">
        <v>213</v>
      </c>
      <c r="H1594" t="s">
        <v>16</v>
      </c>
      <c r="I1594" t="s">
        <v>17</v>
      </c>
      <c r="J1594" t="s">
        <v>18</v>
      </c>
      <c r="K1594" t="s">
        <v>19</v>
      </c>
      <c r="L1594" t="s">
        <v>207</v>
      </c>
      <c r="M1594" t="str">
        <f>CONCATENATE(E1594,"-D-P-W")</f>
        <v>3163505-D-P-W</v>
      </c>
      <c r="N1594" t="str">
        <f>$F$2</f>
        <v>D - 508 x 610</v>
      </c>
      <c r="O1594" t="str">
        <f>$C$3</f>
        <v>Photographic Paper</v>
      </c>
      <c r="P1594" t="str">
        <f>$D$4</f>
        <v>White</v>
      </c>
      <c r="Q1594">
        <f>$F$4</f>
        <v>1313</v>
      </c>
      <c r="R1594">
        <v>880</v>
      </c>
      <c r="S1594">
        <v>560</v>
      </c>
      <c r="T1594" t="s">
        <v>32</v>
      </c>
    </row>
    <row r="1595" spans="1:20" x14ac:dyDescent="0.25">
      <c r="A1595" t="s">
        <v>15</v>
      </c>
      <c r="B1595" s="1" t="s">
        <v>32</v>
      </c>
      <c r="C1595">
        <v>1</v>
      </c>
      <c r="D1595" t="s">
        <v>212</v>
      </c>
      <c r="E1595" s="3">
        <v>3163505</v>
      </c>
      <c r="F1595" t="s">
        <v>213</v>
      </c>
      <c r="H1595" t="s">
        <v>16</v>
      </c>
      <c r="I1595" t="s">
        <v>17</v>
      </c>
      <c r="J1595" t="s">
        <v>18</v>
      </c>
      <c r="K1595" t="s">
        <v>19</v>
      </c>
      <c r="L1595" t="s">
        <v>207</v>
      </c>
      <c r="M1595" t="str">
        <f>CONCATENATE(E1595,"-E-P-N")</f>
        <v>3163505-E-P-N</v>
      </c>
      <c r="N1595" t="str">
        <f>$G$2</f>
        <v>E - 508 x 762</v>
      </c>
      <c r="O1595" t="str">
        <f>$C$3</f>
        <v>Photographic Paper</v>
      </c>
      <c r="P1595" t="str">
        <f>$D$3</f>
        <v>None</v>
      </c>
      <c r="Q1595">
        <f>$G$3</f>
        <v>825</v>
      </c>
      <c r="R1595">
        <v>552</v>
      </c>
      <c r="S1595">
        <v>345</v>
      </c>
      <c r="T1595" t="s">
        <v>32</v>
      </c>
    </row>
    <row r="1596" spans="1:20" x14ac:dyDescent="0.25">
      <c r="A1596" t="s">
        <v>15</v>
      </c>
      <c r="B1596" s="1" t="s">
        <v>32</v>
      </c>
      <c r="C1596">
        <v>1</v>
      </c>
      <c r="D1596" t="s">
        <v>212</v>
      </c>
      <c r="E1596" s="3">
        <v>3163505</v>
      </c>
      <c r="F1596" t="s">
        <v>213</v>
      </c>
      <c r="H1596" t="s">
        <v>16</v>
      </c>
      <c r="I1596" t="s">
        <v>17</v>
      </c>
      <c r="J1596" t="s">
        <v>18</v>
      </c>
      <c r="K1596" t="s">
        <v>19</v>
      </c>
      <c r="L1596" t="s">
        <v>207</v>
      </c>
      <c r="M1596" t="str">
        <f>CONCATENATE(E1596,"-E-C-N")</f>
        <v>3163505-E-C-N</v>
      </c>
      <c r="N1596" t="str">
        <f>$G$2</f>
        <v>E - 508 x 762</v>
      </c>
      <c r="O1596" t="str">
        <f>$C$15</f>
        <v>Canvas</v>
      </c>
      <c r="P1596" t="str">
        <f>$D$15</f>
        <v>None</v>
      </c>
      <c r="Q1596">
        <f>$G$15</f>
        <v>1324</v>
      </c>
      <c r="R1596">
        <v>832</v>
      </c>
      <c r="S1596">
        <v>550</v>
      </c>
      <c r="T1596" t="s">
        <v>32</v>
      </c>
    </row>
    <row r="1597" spans="1:20" x14ac:dyDescent="0.25">
      <c r="A1597" t="s">
        <v>15</v>
      </c>
      <c r="B1597" s="1" t="s">
        <v>32</v>
      </c>
      <c r="C1597">
        <v>1</v>
      </c>
      <c r="D1597" t="s">
        <v>212</v>
      </c>
      <c r="E1597" s="3">
        <v>3163505</v>
      </c>
      <c r="F1597" t="s">
        <v>213</v>
      </c>
      <c r="H1597" t="s">
        <v>16</v>
      </c>
      <c r="I1597" t="s">
        <v>17</v>
      </c>
      <c r="J1597" t="s">
        <v>18</v>
      </c>
      <c r="K1597" t="s">
        <v>19</v>
      </c>
      <c r="L1597" t="s">
        <v>207</v>
      </c>
      <c r="M1597" t="str">
        <f>CONCATENATE(E1597,"-E-P-W")</f>
        <v>3163505-E-P-W</v>
      </c>
      <c r="N1597" t="str">
        <f>$G$2</f>
        <v>E - 508 x 762</v>
      </c>
      <c r="O1597" t="str">
        <f>$C$3</f>
        <v>Photographic Paper</v>
      </c>
      <c r="P1597" t="str">
        <f>$D$4</f>
        <v>White</v>
      </c>
      <c r="Q1597">
        <f>$G$4</f>
        <v>1660</v>
      </c>
      <c r="R1597">
        <v>1112</v>
      </c>
      <c r="S1597">
        <v>760</v>
      </c>
      <c r="T1597" t="s">
        <v>32</v>
      </c>
    </row>
    <row r="1598" spans="1:20" x14ac:dyDescent="0.25">
      <c r="A1598" t="s">
        <v>15</v>
      </c>
      <c r="B1598" s="1" t="s">
        <v>32</v>
      </c>
      <c r="C1598">
        <v>1</v>
      </c>
      <c r="D1598" t="s">
        <v>212</v>
      </c>
      <c r="E1598" s="3">
        <v>3163505</v>
      </c>
      <c r="F1598" t="s">
        <v>213</v>
      </c>
      <c r="H1598" t="s">
        <v>16</v>
      </c>
      <c r="I1598" t="s">
        <v>17</v>
      </c>
      <c r="J1598" t="s">
        <v>18</v>
      </c>
      <c r="K1598" t="s">
        <v>19</v>
      </c>
      <c r="L1598" t="s">
        <v>207</v>
      </c>
      <c r="M1598" t="str">
        <f>CONCATENATE(E1598,"-E-C-W")</f>
        <v>3163505-E-C-W</v>
      </c>
      <c r="N1598" t="str">
        <f>$G$2</f>
        <v>E - 508 x 762</v>
      </c>
      <c r="O1598" t="str">
        <f>$C$15</f>
        <v>Canvas</v>
      </c>
      <c r="P1598" t="str">
        <f>$D$16</f>
        <v xml:space="preserve">White </v>
      </c>
      <c r="Q1598">
        <f>$G$16</f>
        <v>1964</v>
      </c>
      <c r="R1598">
        <v>1320</v>
      </c>
      <c r="S1598">
        <v>825</v>
      </c>
      <c r="T1598" t="s">
        <v>32</v>
      </c>
    </row>
    <row r="1599" spans="1:20" x14ac:dyDescent="0.25">
      <c r="A1599" t="s">
        <v>15</v>
      </c>
      <c r="B1599" s="1" t="s">
        <v>32</v>
      </c>
      <c r="C1599">
        <v>1</v>
      </c>
      <c r="D1599" t="s">
        <v>212</v>
      </c>
      <c r="E1599" s="3">
        <v>3163505</v>
      </c>
      <c r="F1599" t="s">
        <v>213</v>
      </c>
      <c r="H1599" t="s">
        <v>16</v>
      </c>
      <c r="I1599" t="s">
        <v>17</v>
      </c>
      <c r="J1599" t="s">
        <v>18</v>
      </c>
      <c r="K1599" t="s">
        <v>19</v>
      </c>
      <c r="L1599" t="s">
        <v>207</v>
      </c>
      <c r="M1599" t="str">
        <f>CONCATENATE(E1599,"-F-P-N")</f>
        <v>3163505-F-P-N</v>
      </c>
      <c r="N1599" t="str">
        <f>$H$2</f>
        <v>F - 762 x 1016</v>
      </c>
      <c r="O1599" t="str">
        <f>$C$3</f>
        <v>Photographic Paper</v>
      </c>
      <c r="P1599" t="str">
        <f>$D$3</f>
        <v>None</v>
      </c>
      <c r="Q1599">
        <f>$H$3</f>
        <v>1410</v>
      </c>
      <c r="R1599">
        <v>944</v>
      </c>
      <c r="S1599">
        <v>590</v>
      </c>
      <c r="T1599" t="s">
        <v>32</v>
      </c>
    </row>
    <row r="1600" spans="1:20" x14ac:dyDescent="0.25">
      <c r="A1600" t="s">
        <v>15</v>
      </c>
      <c r="B1600" s="1" t="s">
        <v>32</v>
      </c>
      <c r="C1600">
        <v>1</v>
      </c>
      <c r="D1600" t="s">
        <v>212</v>
      </c>
      <c r="E1600" s="3">
        <v>3163505</v>
      </c>
      <c r="F1600" t="s">
        <v>213</v>
      </c>
      <c r="H1600" t="s">
        <v>16</v>
      </c>
      <c r="I1600" t="s">
        <v>17</v>
      </c>
      <c r="J1600" t="s">
        <v>18</v>
      </c>
      <c r="K1600" t="s">
        <v>19</v>
      </c>
      <c r="L1600" t="s">
        <v>207</v>
      </c>
      <c r="M1600" t="str">
        <f>CONCATENATE(E1600,"-F-C-N")</f>
        <v>3163505-F-C-N</v>
      </c>
      <c r="N1600" t="str">
        <f>$H$2</f>
        <v>F - 762 x 1016</v>
      </c>
      <c r="O1600" t="str">
        <f>$C$15</f>
        <v>Canvas</v>
      </c>
      <c r="P1600" t="str">
        <f>$D$15</f>
        <v>None</v>
      </c>
      <c r="Q1600">
        <f>$H$15</f>
        <v>1865.6000000000001</v>
      </c>
      <c r="R1600">
        <v>1200</v>
      </c>
      <c r="S1600">
        <v>800</v>
      </c>
      <c r="T1600" t="s">
        <v>32</v>
      </c>
    </row>
    <row r="1601" spans="1:20" x14ac:dyDescent="0.25">
      <c r="A1601" t="s">
        <v>15</v>
      </c>
      <c r="B1601" s="1" t="s">
        <v>32</v>
      </c>
      <c r="C1601">
        <v>1</v>
      </c>
      <c r="D1601" t="s">
        <v>212</v>
      </c>
      <c r="E1601" s="3">
        <v>3163505</v>
      </c>
      <c r="F1601" t="s">
        <v>213</v>
      </c>
      <c r="H1601" t="s">
        <v>16</v>
      </c>
      <c r="I1601" t="s">
        <v>17</v>
      </c>
      <c r="J1601" t="s">
        <v>18</v>
      </c>
      <c r="K1601" t="s">
        <v>19</v>
      </c>
      <c r="L1601" t="s">
        <v>207</v>
      </c>
      <c r="M1601" t="str">
        <f>CONCATENATE(E1601,"-F-P-W")</f>
        <v>3163505-F-P-W</v>
      </c>
      <c r="N1601" t="str">
        <f>$H$2</f>
        <v>F - 762 x 1016</v>
      </c>
      <c r="O1601" t="str">
        <f>$C$3</f>
        <v>Photographic Paper</v>
      </c>
      <c r="P1601" t="str">
        <f>$D$4</f>
        <v>White</v>
      </c>
      <c r="Q1601">
        <f>$H$4</f>
        <v>2387</v>
      </c>
      <c r="R1601">
        <v>1510</v>
      </c>
      <c r="S1601">
        <v>1150</v>
      </c>
      <c r="T1601" t="s">
        <v>32</v>
      </c>
    </row>
    <row r="1602" spans="1:20" x14ac:dyDescent="0.25">
      <c r="A1602" t="s">
        <v>15</v>
      </c>
      <c r="B1602" s="1" t="s">
        <v>32</v>
      </c>
      <c r="C1602">
        <v>1</v>
      </c>
      <c r="D1602" t="s">
        <v>212</v>
      </c>
      <c r="E1602" s="3">
        <v>3163505</v>
      </c>
      <c r="F1602" t="s">
        <v>213</v>
      </c>
      <c r="H1602" t="s">
        <v>16</v>
      </c>
      <c r="I1602" t="s">
        <v>17</v>
      </c>
      <c r="J1602" t="s">
        <v>18</v>
      </c>
      <c r="K1602" t="s">
        <v>19</v>
      </c>
      <c r="L1602" t="s">
        <v>207</v>
      </c>
      <c r="M1602" t="str">
        <f>CONCATENATE(E1602,"-F-C-W")</f>
        <v>3163505-F-C-W</v>
      </c>
      <c r="N1602" t="str">
        <f>$H$2</f>
        <v>F - 762 x 1016</v>
      </c>
      <c r="O1602" t="str">
        <f>$C$15</f>
        <v>Canvas</v>
      </c>
      <c r="P1602" t="str">
        <f>$D$16</f>
        <v xml:space="preserve">White </v>
      </c>
      <c r="Q1602">
        <f>$H$16</f>
        <v>2565.2000000000003</v>
      </c>
      <c r="R1602">
        <v>1760</v>
      </c>
      <c r="S1602">
        <v>1100</v>
      </c>
      <c r="T1602" t="s">
        <v>32</v>
      </c>
    </row>
    <row r="1603" spans="1:20" x14ac:dyDescent="0.25">
      <c r="A1603" t="s">
        <v>15</v>
      </c>
      <c r="B1603" s="1" t="s">
        <v>32</v>
      </c>
      <c r="C1603">
        <v>1</v>
      </c>
      <c r="D1603" t="s">
        <v>212</v>
      </c>
      <c r="E1603" s="3">
        <v>3163505</v>
      </c>
      <c r="F1603" t="s">
        <v>213</v>
      </c>
      <c r="H1603" t="s">
        <v>16</v>
      </c>
      <c r="I1603" t="s">
        <v>17</v>
      </c>
      <c r="J1603" t="s">
        <v>18</v>
      </c>
      <c r="K1603" t="s">
        <v>19</v>
      </c>
      <c r="L1603" t="s">
        <v>207</v>
      </c>
      <c r="M1603" t="str">
        <f>CONCATENATE(E1603,"-G-P-N")</f>
        <v>3163505-G-P-N</v>
      </c>
      <c r="N1603" t="str">
        <f>$I$2</f>
        <v>G - 1016 x 1525</v>
      </c>
      <c r="O1603" t="str">
        <f>$C$3</f>
        <v>Photographic Paper</v>
      </c>
      <c r="P1603" t="str">
        <f>$D$3</f>
        <v>None</v>
      </c>
      <c r="Q1603">
        <f>$I$3</f>
        <v>1763</v>
      </c>
      <c r="R1603">
        <v>1180</v>
      </c>
      <c r="S1603">
        <v>735</v>
      </c>
      <c r="T1603" t="s">
        <v>32</v>
      </c>
    </row>
    <row r="1604" spans="1:20" x14ac:dyDescent="0.25">
      <c r="A1604" t="s">
        <v>15</v>
      </c>
      <c r="B1604" s="1" t="s">
        <v>32</v>
      </c>
      <c r="C1604">
        <v>1</v>
      </c>
      <c r="D1604" t="s">
        <v>212</v>
      </c>
      <c r="E1604" s="3">
        <v>3163505</v>
      </c>
      <c r="F1604" t="s">
        <v>213</v>
      </c>
      <c r="H1604" t="s">
        <v>16</v>
      </c>
      <c r="I1604" t="s">
        <v>17</v>
      </c>
      <c r="J1604" t="s">
        <v>18</v>
      </c>
      <c r="K1604" t="s">
        <v>19</v>
      </c>
      <c r="L1604" t="s">
        <v>207</v>
      </c>
      <c r="M1604" t="str">
        <f>CONCATENATE(E1604,"-G-C-N")</f>
        <v>3163505-G-C-N</v>
      </c>
      <c r="N1604" t="str">
        <f>$I$2</f>
        <v>G - 1016 x 1525</v>
      </c>
      <c r="O1604" t="str">
        <f>$C$15</f>
        <v>Canvas</v>
      </c>
      <c r="P1604" t="str">
        <f>$D$15</f>
        <v>None</v>
      </c>
      <c r="Q1604">
        <f>$I$15</f>
        <v>1982.2</v>
      </c>
      <c r="R1604">
        <v>1275</v>
      </c>
      <c r="S1604">
        <v>850</v>
      </c>
      <c r="T1604" t="s">
        <v>32</v>
      </c>
    </row>
    <row r="1605" spans="1:20" x14ac:dyDescent="0.25">
      <c r="A1605" t="s">
        <v>15</v>
      </c>
      <c r="B1605" s="1" t="s">
        <v>32</v>
      </c>
      <c r="C1605">
        <v>1</v>
      </c>
      <c r="D1605" t="s">
        <v>212</v>
      </c>
      <c r="E1605" s="3">
        <v>3163505</v>
      </c>
      <c r="F1605" t="s">
        <v>213</v>
      </c>
      <c r="H1605" t="s">
        <v>16</v>
      </c>
      <c r="I1605" t="s">
        <v>17</v>
      </c>
      <c r="J1605" t="s">
        <v>18</v>
      </c>
      <c r="K1605" t="s">
        <v>19</v>
      </c>
      <c r="L1605" t="s">
        <v>207</v>
      </c>
      <c r="M1605" t="str">
        <f>CONCATENATE(E1605,"-G-P-W")</f>
        <v>3163505-G-P-W</v>
      </c>
      <c r="N1605" t="str">
        <f>$I$2</f>
        <v>G - 1016 x 1525</v>
      </c>
      <c r="O1605" t="str">
        <f>$C$3</f>
        <v>Photographic Paper</v>
      </c>
      <c r="P1605" t="str">
        <f>$D$4</f>
        <v>White</v>
      </c>
      <c r="Q1605">
        <f>$I$4</f>
        <v>3200</v>
      </c>
      <c r="R1605">
        <v>2000</v>
      </c>
      <c r="S1605">
        <v>1535</v>
      </c>
      <c r="T1605" t="s">
        <v>32</v>
      </c>
    </row>
    <row r="1606" spans="1:20" x14ac:dyDescent="0.25">
      <c r="A1606" t="s">
        <v>15</v>
      </c>
      <c r="B1606" s="1" t="s">
        <v>32</v>
      </c>
      <c r="C1606">
        <v>1</v>
      </c>
      <c r="D1606" t="s">
        <v>212</v>
      </c>
      <c r="E1606" s="3">
        <v>3163505</v>
      </c>
      <c r="F1606" t="s">
        <v>213</v>
      </c>
      <c r="H1606" t="s">
        <v>16</v>
      </c>
      <c r="I1606" t="s">
        <v>17</v>
      </c>
      <c r="J1606" t="s">
        <v>18</v>
      </c>
      <c r="K1606" t="s">
        <v>19</v>
      </c>
      <c r="L1606" t="s">
        <v>207</v>
      </c>
      <c r="M1606" t="str">
        <f>CONCATENATE(E1606,"-G-C-W")</f>
        <v>3163505-G-C-W</v>
      </c>
      <c r="N1606" t="str">
        <f>$I$2</f>
        <v>G - 1016 x 1525</v>
      </c>
      <c r="O1606" t="str">
        <f>$C$15</f>
        <v>Canvas</v>
      </c>
      <c r="P1606" t="str">
        <f>$D$16</f>
        <v xml:space="preserve">White </v>
      </c>
      <c r="Q1606">
        <f>$I$16</f>
        <v>2915</v>
      </c>
      <c r="R1606">
        <v>2000</v>
      </c>
      <c r="S1606">
        <v>1250</v>
      </c>
      <c r="T1606" t="s">
        <v>32</v>
      </c>
    </row>
    <row r="1607" spans="1:20" x14ac:dyDescent="0.25">
      <c r="A1607" t="s">
        <v>15</v>
      </c>
      <c r="B1607" s="1" t="s">
        <v>32</v>
      </c>
      <c r="C1607">
        <v>1</v>
      </c>
      <c r="D1607" t="s">
        <v>214</v>
      </c>
      <c r="E1607" s="3">
        <v>3438554</v>
      </c>
      <c r="F1607" t="s">
        <v>215</v>
      </c>
      <c r="H1607" t="s">
        <v>16</v>
      </c>
      <c r="I1607" t="s">
        <v>17</v>
      </c>
      <c r="J1607" t="s">
        <v>18</v>
      </c>
      <c r="K1607" t="s">
        <v>19</v>
      </c>
      <c r="L1607" t="s">
        <v>207</v>
      </c>
      <c r="M1607" t="str">
        <f>CONCATENATE(E1607,"-C-P-N")</f>
        <v>3438554-C-P-N</v>
      </c>
      <c r="N1607" t="str">
        <f>$E$2</f>
        <v>C - 406 x 508</v>
      </c>
      <c r="O1607" t="str">
        <f>$C$3</f>
        <v>Photographic Paper</v>
      </c>
      <c r="P1607" t="str">
        <f>$D$3</f>
        <v>None</v>
      </c>
      <c r="Q1607">
        <f>$E$3</f>
        <v>553</v>
      </c>
      <c r="R1607">
        <v>360</v>
      </c>
      <c r="S1607">
        <v>230</v>
      </c>
      <c r="T1607" t="s">
        <v>32</v>
      </c>
    </row>
    <row r="1608" spans="1:20" x14ac:dyDescent="0.25">
      <c r="A1608" t="s">
        <v>15</v>
      </c>
      <c r="B1608" s="1" t="s">
        <v>32</v>
      </c>
      <c r="C1608">
        <v>1</v>
      </c>
      <c r="D1608" t="s">
        <v>214</v>
      </c>
      <c r="E1608" s="3">
        <v>3438554</v>
      </c>
      <c r="F1608" t="s">
        <v>215</v>
      </c>
      <c r="H1608" t="s">
        <v>16</v>
      </c>
      <c r="I1608" t="s">
        <v>17</v>
      </c>
      <c r="J1608" t="s">
        <v>18</v>
      </c>
      <c r="K1608" t="s">
        <v>19</v>
      </c>
      <c r="L1608" t="s">
        <v>207</v>
      </c>
      <c r="M1608" t="str">
        <f>CONCATENATE(E1608,"-C-P-W")</f>
        <v>3438554-C-P-W</v>
      </c>
      <c r="N1608" t="str">
        <f>$E$2</f>
        <v>C - 406 x 508</v>
      </c>
      <c r="O1608" t="str">
        <f>$C$3</f>
        <v>Photographic Paper</v>
      </c>
      <c r="P1608" t="str">
        <f>$D$4</f>
        <v>White</v>
      </c>
      <c r="Q1608">
        <f>$E$4</f>
        <v>1052</v>
      </c>
      <c r="R1608">
        <v>704</v>
      </c>
      <c r="S1608">
        <v>440</v>
      </c>
      <c r="T1608" t="s">
        <v>32</v>
      </c>
    </row>
    <row r="1609" spans="1:20" x14ac:dyDescent="0.25">
      <c r="A1609" t="s">
        <v>15</v>
      </c>
      <c r="B1609" s="1" t="s">
        <v>32</v>
      </c>
      <c r="C1609">
        <v>1</v>
      </c>
      <c r="D1609" t="s">
        <v>214</v>
      </c>
      <c r="E1609" s="3">
        <v>3438554</v>
      </c>
      <c r="F1609" t="s">
        <v>215</v>
      </c>
      <c r="H1609" t="s">
        <v>16</v>
      </c>
      <c r="I1609" t="s">
        <v>17</v>
      </c>
      <c r="J1609" t="s">
        <v>18</v>
      </c>
      <c r="K1609" t="s">
        <v>19</v>
      </c>
      <c r="L1609" t="s">
        <v>207</v>
      </c>
      <c r="M1609" t="str">
        <f>CONCATENATE(E1609,"-D-P-N")</f>
        <v>3438554-D-P-N</v>
      </c>
      <c r="N1609" t="str">
        <f>$F$2</f>
        <v>D - 508 x 610</v>
      </c>
      <c r="O1609" t="str">
        <f>$C$3</f>
        <v>Photographic Paper</v>
      </c>
      <c r="P1609" t="str">
        <f>$D$3</f>
        <v>None</v>
      </c>
      <c r="Q1609">
        <f>$F$3</f>
        <v>646</v>
      </c>
      <c r="R1609">
        <v>432</v>
      </c>
      <c r="S1609">
        <v>270</v>
      </c>
      <c r="T1609" t="s">
        <v>32</v>
      </c>
    </row>
    <row r="1610" spans="1:20" x14ac:dyDescent="0.25">
      <c r="A1610" t="s">
        <v>15</v>
      </c>
      <c r="B1610" s="1" t="s">
        <v>32</v>
      </c>
      <c r="C1610">
        <v>1</v>
      </c>
      <c r="D1610" t="s">
        <v>214</v>
      </c>
      <c r="E1610" s="3">
        <v>3438554</v>
      </c>
      <c r="F1610" t="s">
        <v>215</v>
      </c>
      <c r="H1610" t="s">
        <v>16</v>
      </c>
      <c r="I1610" t="s">
        <v>17</v>
      </c>
      <c r="J1610" t="s">
        <v>18</v>
      </c>
      <c r="K1610" t="s">
        <v>19</v>
      </c>
      <c r="L1610" t="s">
        <v>207</v>
      </c>
      <c r="M1610" t="str">
        <f>CONCATENATE(E1610,"-D-P-W")</f>
        <v>3438554-D-P-W</v>
      </c>
      <c r="N1610" t="str">
        <f>$F$2</f>
        <v>D - 508 x 610</v>
      </c>
      <c r="O1610" t="str">
        <f>$C$3</f>
        <v>Photographic Paper</v>
      </c>
      <c r="P1610" t="str">
        <f>$D$4</f>
        <v>White</v>
      </c>
      <c r="Q1610">
        <f>$F$4</f>
        <v>1313</v>
      </c>
      <c r="R1610">
        <v>880</v>
      </c>
      <c r="S1610">
        <v>560</v>
      </c>
      <c r="T1610" t="s">
        <v>32</v>
      </c>
    </row>
    <row r="1611" spans="1:20" x14ac:dyDescent="0.25">
      <c r="A1611" t="s">
        <v>15</v>
      </c>
      <c r="B1611" s="1" t="s">
        <v>32</v>
      </c>
      <c r="C1611">
        <v>1</v>
      </c>
      <c r="D1611" t="s">
        <v>214</v>
      </c>
      <c r="E1611" s="3">
        <v>3438554</v>
      </c>
      <c r="F1611" t="s">
        <v>215</v>
      </c>
      <c r="H1611" t="s">
        <v>16</v>
      </c>
      <c r="I1611" t="s">
        <v>17</v>
      </c>
      <c r="J1611" t="s">
        <v>18</v>
      </c>
      <c r="K1611" t="s">
        <v>19</v>
      </c>
      <c r="L1611" t="s">
        <v>207</v>
      </c>
      <c r="M1611" t="str">
        <f>CONCATENATE(E1611,"-E-P-N")</f>
        <v>3438554-E-P-N</v>
      </c>
      <c r="N1611" t="str">
        <f>$G$2</f>
        <v>E - 508 x 762</v>
      </c>
      <c r="O1611" t="str">
        <f>$C$3</f>
        <v>Photographic Paper</v>
      </c>
      <c r="P1611" t="str">
        <f>$D$3</f>
        <v>None</v>
      </c>
      <c r="Q1611">
        <f>$G$3</f>
        <v>825</v>
      </c>
      <c r="R1611">
        <v>552</v>
      </c>
      <c r="S1611">
        <v>345</v>
      </c>
      <c r="T1611" t="s">
        <v>32</v>
      </c>
    </row>
    <row r="1612" spans="1:20" x14ac:dyDescent="0.25">
      <c r="A1612" t="s">
        <v>15</v>
      </c>
      <c r="B1612" s="1" t="s">
        <v>32</v>
      </c>
      <c r="C1612">
        <v>1</v>
      </c>
      <c r="D1612" t="s">
        <v>214</v>
      </c>
      <c r="E1612" s="3">
        <v>3438554</v>
      </c>
      <c r="F1612" t="s">
        <v>215</v>
      </c>
      <c r="H1612" t="s">
        <v>16</v>
      </c>
      <c r="I1612" t="s">
        <v>17</v>
      </c>
      <c r="J1612" t="s">
        <v>18</v>
      </c>
      <c r="K1612" t="s">
        <v>19</v>
      </c>
      <c r="L1612" t="s">
        <v>207</v>
      </c>
      <c r="M1612" t="str">
        <f>CONCATENATE(E1612,"-E-C-N")</f>
        <v>3438554-E-C-N</v>
      </c>
      <c r="N1612" t="str">
        <f>$G$2</f>
        <v>E - 508 x 762</v>
      </c>
      <c r="O1612" t="str">
        <f>$C$15</f>
        <v>Canvas</v>
      </c>
      <c r="P1612" t="str">
        <f>$D$15</f>
        <v>None</v>
      </c>
      <c r="Q1612">
        <f>$G$15</f>
        <v>1324</v>
      </c>
      <c r="R1612">
        <v>832</v>
      </c>
      <c r="S1612">
        <v>550</v>
      </c>
      <c r="T1612" t="s">
        <v>32</v>
      </c>
    </row>
    <row r="1613" spans="1:20" x14ac:dyDescent="0.25">
      <c r="A1613" t="s">
        <v>15</v>
      </c>
      <c r="B1613" s="1" t="s">
        <v>32</v>
      </c>
      <c r="C1613">
        <v>1</v>
      </c>
      <c r="D1613" t="s">
        <v>214</v>
      </c>
      <c r="E1613" s="3">
        <v>3438554</v>
      </c>
      <c r="F1613" t="s">
        <v>215</v>
      </c>
      <c r="H1613" t="s">
        <v>16</v>
      </c>
      <c r="I1613" t="s">
        <v>17</v>
      </c>
      <c r="J1613" t="s">
        <v>18</v>
      </c>
      <c r="K1613" t="s">
        <v>19</v>
      </c>
      <c r="L1613" t="s">
        <v>207</v>
      </c>
      <c r="M1613" t="str">
        <f>CONCATENATE(E1613,"-E-P-W")</f>
        <v>3438554-E-P-W</v>
      </c>
      <c r="N1613" t="str">
        <f>$G$2</f>
        <v>E - 508 x 762</v>
      </c>
      <c r="O1613" t="str">
        <f>$C$3</f>
        <v>Photographic Paper</v>
      </c>
      <c r="P1613" t="str">
        <f>$D$4</f>
        <v>White</v>
      </c>
      <c r="Q1613">
        <f>$G$4</f>
        <v>1660</v>
      </c>
      <c r="R1613">
        <v>1112</v>
      </c>
      <c r="S1613">
        <v>760</v>
      </c>
      <c r="T1613" t="s">
        <v>32</v>
      </c>
    </row>
    <row r="1614" spans="1:20" x14ac:dyDescent="0.25">
      <c r="A1614" t="s">
        <v>15</v>
      </c>
      <c r="B1614" s="1" t="s">
        <v>32</v>
      </c>
      <c r="C1614">
        <v>1</v>
      </c>
      <c r="D1614" t="s">
        <v>214</v>
      </c>
      <c r="E1614" s="3">
        <v>3438554</v>
      </c>
      <c r="F1614" t="s">
        <v>215</v>
      </c>
      <c r="H1614" t="s">
        <v>16</v>
      </c>
      <c r="I1614" t="s">
        <v>17</v>
      </c>
      <c r="J1614" t="s">
        <v>18</v>
      </c>
      <c r="K1614" t="s">
        <v>19</v>
      </c>
      <c r="L1614" t="s">
        <v>207</v>
      </c>
      <c r="M1614" t="str">
        <f>CONCATENATE(E1614,"-E-C-W")</f>
        <v>3438554-E-C-W</v>
      </c>
      <c r="N1614" t="str">
        <f>$G$2</f>
        <v>E - 508 x 762</v>
      </c>
      <c r="O1614" t="str">
        <f>$C$15</f>
        <v>Canvas</v>
      </c>
      <c r="P1614" t="str">
        <f>$D$16</f>
        <v xml:space="preserve">White </v>
      </c>
      <c r="Q1614">
        <f>$G$16</f>
        <v>1964</v>
      </c>
      <c r="R1614">
        <v>1320</v>
      </c>
      <c r="S1614">
        <v>825</v>
      </c>
      <c r="T1614" t="s">
        <v>32</v>
      </c>
    </row>
    <row r="1615" spans="1:20" x14ac:dyDescent="0.25">
      <c r="A1615" t="s">
        <v>15</v>
      </c>
      <c r="B1615" s="1" t="s">
        <v>32</v>
      </c>
      <c r="C1615">
        <v>1</v>
      </c>
      <c r="D1615" t="s">
        <v>214</v>
      </c>
      <c r="E1615" s="3">
        <v>3438554</v>
      </c>
      <c r="F1615" t="s">
        <v>215</v>
      </c>
      <c r="H1615" t="s">
        <v>16</v>
      </c>
      <c r="I1615" t="s">
        <v>17</v>
      </c>
      <c r="J1615" t="s">
        <v>18</v>
      </c>
      <c r="K1615" t="s">
        <v>19</v>
      </c>
      <c r="L1615" t="s">
        <v>207</v>
      </c>
      <c r="M1615" t="str">
        <f>CONCATENATE(E1615,"-F-P-N")</f>
        <v>3438554-F-P-N</v>
      </c>
      <c r="N1615" t="str">
        <f>$H$2</f>
        <v>F - 762 x 1016</v>
      </c>
      <c r="O1615" t="str">
        <f>$C$3</f>
        <v>Photographic Paper</v>
      </c>
      <c r="P1615" t="str">
        <f>$D$3</f>
        <v>None</v>
      </c>
      <c r="Q1615">
        <f>$H$3</f>
        <v>1410</v>
      </c>
      <c r="R1615">
        <v>944</v>
      </c>
      <c r="S1615">
        <v>590</v>
      </c>
      <c r="T1615" t="s">
        <v>32</v>
      </c>
    </row>
    <row r="1616" spans="1:20" x14ac:dyDescent="0.25">
      <c r="A1616" t="s">
        <v>15</v>
      </c>
      <c r="B1616" s="1" t="s">
        <v>32</v>
      </c>
      <c r="C1616">
        <v>1</v>
      </c>
      <c r="D1616" t="s">
        <v>214</v>
      </c>
      <c r="E1616" s="3">
        <v>3438554</v>
      </c>
      <c r="F1616" t="s">
        <v>215</v>
      </c>
      <c r="H1616" t="s">
        <v>16</v>
      </c>
      <c r="I1616" t="s">
        <v>17</v>
      </c>
      <c r="J1616" t="s">
        <v>18</v>
      </c>
      <c r="K1616" t="s">
        <v>19</v>
      </c>
      <c r="L1616" t="s">
        <v>207</v>
      </c>
      <c r="M1616" t="str">
        <f>CONCATENATE(E1616,"-F-C-N")</f>
        <v>3438554-F-C-N</v>
      </c>
      <c r="N1616" t="str">
        <f>$H$2</f>
        <v>F - 762 x 1016</v>
      </c>
      <c r="O1616" t="str">
        <f>$C$15</f>
        <v>Canvas</v>
      </c>
      <c r="P1616" t="str">
        <f>$D$15</f>
        <v>None</v>
      </c>
      <c r="Q1616">
        <f>$H$15</f>
        <v>1865.6000000000001</v>
      </c>
      <c r="R1616">
        <v>1200</v>
      </c>
      <c r="S1616">
        <v>800</v>
      </c>
      <c r="T1616" t="s">
        <v>32</v>
      </c>
    </row>
    <row r="1617" spans="1:20" x14ac:dyDescent="0.25">
      <c r="A1617" t="s">
        <v>15</v>
      </c>
      <c r="B1617" s="1" t="s">
        <v>32</v>
      </c>
      <c r="C1617">
        <v>1</v>
      </c>
      <c r="D1617" t="s">
        <v>214</v>
      </c>
      <c r="E1617" s="3">
        <v>3438554</v>
      </c>
      <c r="F1617" t="s">
        <v>215</v>
      </c>
      <c r="H1617" t="s">
        <v>16</v>
      </c>
      <c r="I1617" t="s">
        <v>17</v>
      </c>
      <c r="J1617" t="s">
        <v>18</v>
      </c>
      <c r="K1617" t="s">
        <v>19</v>
      </c>
      <c r="L1617" t="s">
        <v>207</v>
      </c>
      <c r="M1617" t="str">
        <f>CONCATENATE(E1617,"-F-P-W")</f>
        <v>3438554-F-P-W</v>
      </c>
      <c r="N1617" t="str">
        <f>$H$2</f>
        <v>F - 762 x 1016</v>
      </c>
      <c r="O1617" t="str">
        <f>$C$3</f>
        <v>Photographic Paper</v>
      </c>
      <c r="P1617" t="str">
        <f>$D$4</f>
        <v>White</v>
      </c>
      <c r="Q1617">
        <f>$H$4</f>
        <v>2387</v>
      </c>
      <c r="R1617">
        <v>1510</v>
      </c>
      <c r="S1617">
        <v>1150</v>
      </c>
      <c r="T1617" t="s">
        <v>32</v>
      </c>
    </row>
    <row r="1618" spans="1:20" x14ac:dyDescent="0.25">
      <c r="A1618" t="s">
        <v>15</v>
      </c>
      <c r="B1618" s="1" t="s">
        <v>32</v>
      </c>
      <c r="C1618">
        <v>1</v>
      </c>
      <c r="D1618" t="s">
        <v>214</v>
      </c>
      <c r="E1618" s="3">
        <v>3438554</v>
      </c>
      <c r="F1618" t="s">
        <v>215</v>
      </c>
      <c r="H1618" t="s">
        <v>16</v>
      </c>
      <c r="I1618" t="s">
        <v>17</v>
      </c>
      <c r="J1618" t="s">
        <v>18</v>
      </c>
      <c r="K1618" t="s">
        <v>19</v>
      </c>
      <c r="L1618" t="s">
        <v>207</v>
      </c>
      <c r="M1618" t="str">
        <f>CONCATENATE(E1618,"-F-C-W")</f>
        <v>3438554-F-C-W</v>
      </c>
      <c r="N1618" t="str">
        <f>$H$2</f>
        <v>F - 762 x 1016</v>
      </c>
      <c r="O1618" t="str">
        <f>$C$15</f>
        <v>Canvas</v>
      </c>
      <c r="P1618" t="str">
        <f>$D$16</f>
        <v xml:space="preserve">White </v>
      </c>
      <c r="Q1618">
        <f>$H$16</f>
        <v>2565.2000000000003</v>
      </c>
      <c r="R1618">
        <v>1760</v>
      </c>
      <c r="S1618">
        <v>1100</v>
      </c>
      <c r="T1618" t="s">
        <v>32</v>
      </c>
    </row>
    <row r="1619" spans="1:20" x14ac:dyDescent="0.25">
      <c r="A1619" t="s">
        <v>15</v>
      </c>
      <c r="B1619" s="1" t="s">
        <v>32</v>
      </c>
      <c r="C1619">
        <v>1</v>
      </c>
      <c r="D1619" t="s">
        <v>214</v>
      </c>
      <c r="E1619" s="3">
        <v>3438554</v>
      </c>
      <c r="F1619" t="s">
        <v>215</v>
      </c>
      <c r="H1619" t="s">
        <v>16</v>
      </c>
      <c r="I1619" t="s">
        <v>17</v>
      </c>
      <c r="J1619" t="s">
        <v>18</v>
      </c>
      <c r="K1619" t="s">
        <v>19</v>
      </c>
      <c r="L1619" t="s">
        <v>207</v>
      </c>
      <c r="M1619" t="str">
        <f>CONCATENATE(E1619,"-G-P-N")</f>
        <v>3438554-G-P-N</v>
      </c>
      <c r="N1619" t="str">
        <f>$I$2</f>
        <v>G - 1016 x 1525</v>
      </c>
      <c r="O1619" t="str">
        <f>$C$3</f>
        <v>Photographic Paper</v>
      </c>
      <c r="P1619" t="str">
        <f>$D$3</f>
        <v>None</v>
      </c>
      <c r="Q1619">
        <f>$I$3</f>
        <v>1763</v>
      </c>
      <c r="R1619">
        <v>1180</v>
      </c>
      <c r="S1619">
        <v>735</v>
      </c>
      <c r="T1619" t="s">
        <v>32</v>
      </c>
    </row>
    <row r="1620" spans="1:20" x14ac:dyDescent="0.25">
      <c r="A1620" t="s">
        <v>15</v>
      </c>
      <c r="B1620" s="1" t="s">
        <v>32</v>
      </c>
      <c r="C1620">
        <v>1</v>
      </c>
      <c r="D1620" t="s">
        <v>214</v>
      </c>
      <c r="E1620" s="3">
        <v>3438554</v>
      </c>
      <c r="F1620" t="s">
        <v>215</v>
      </c>
      <c r="H1620" t="s">
        <v>16</v>
      </c>
      <c r="I1620" t="s">
        <v>17</v>
      </c>
      <c r="J1620" t="s">
        <v>18</v>
      </c>
      <c r="K1620" t="s">
        <v>19</v>
      </c>
      <c r="L1620" t="s">
        <v>207</v>
      </c>
      <c r="M1620" t="str">
        <f>CONCATENATE(E1620,"-G-C-N")</f>
        <v>3438554-G-C-N</v>
      </c>
      <c r="N1620" t="str">
        <f>$I$2</f>
        <v>G - 1016 x 1525</v>
      </c>
      <c r="O1620" t="str">
        <f>$C$15</f>
        <v>Canvas</v>
      </c>
      <c r="P1620" t="str">
        <f>$D$15</f>
        <v>None</v>
      </c>
      <c r="Q1620">
        <f>$I$15</f>
        <v>1982.2</v>
      </c>
      <c r="R1620">
        <v>1275</v>
      </c>
      <c r="S1620">
        <v>850</v>
      </c>
      <c r="T1620" t="s">
        <v>32</v>
      </c>
    </row>
    <row r="1621" spans="1:20" x14ac:dyDescent="0.25">
      <c r="A1621" t="s">
        <v>15</v>
      </c>
      <c r="B1621" s="1" t="s">
        <v>32</v>
      </c>
      <c r="C1621">
        <v>1</v>
      </c>
      <c r="D1621" t="s">
        <v>214</v>
      </c>
      <c r="E1621" s="3">
        <v>3438554</v>
      </c>
      <c r="F1621" t="s">
        <v>215</v>
      </c>
      <c r="H1621" t="s">
        <v>16</v>
      </c>
      <c r="I1621" t="s">
        <v>17</v>
      </c>
      <c r="J1621" t="s">
        <v>18</v>
      </c>
      <c r="K1621" t="s">
        <v>19</v>
      </c>
      <c r="L1621" t="s">
        <v>207</v>
      </c>
      <c r="M1621" t="str">
        <f>CONCATENATE(E1621,"-G-P-W")</f>
        <v>3438554-G-P-W</v>
      </c>
      <c r="N1621" t="str">
        <f>$I$2</f>
        <v>G - 1016 x 1525</v>
      </c>
      <c r="O1621" t="str">
        <f>$C$3</f>
        <v>Photographic Paper</v>
      </c>
      <c r="P1621" t="str">
        <f>$D$4</f>
        <v>White</v>
      </c>
      <c r="Q1621">
        <f>$I$4</f>
        <v>3200</v>
      </c>
      <c r="R1621">
        <v>2000</v>
      </c>
      <c r="S1621">
        <v>1535</v>
      </c>
      <c r="T1621" t="s">
        <v>32</v>
      </c>
    </row>
    <row r="1622" spans="1:20" x14ac:dyDescent="0.25">
      <c r="A1622" t="s">
        <v>15</v>
      </c>
      <c r="B1622" s="1" t="s">
        <v>32</v>
      </c>
      <c r="C1622">
        <v>1</v>
      </c>
      <c r="D1622" t="s">
        <v>214</v>
      </c>
      <c r="E1622" s="3">
        <v>3438554</v>
      </c>
      <c r="F1622" t="s">
        <v>215</v>
      </c>
      <c r="H1622" t="s">
        <v>16</v>
      </c>
      <c r="I1622" t="s">
        <v>17</v>
      </c>
      <c r="J1622" t="s">
        <v>18</v>
      </c>
      <c r="K1622" t="s">
        <v>19</v>
      </c>
      <c r="L1622" t="s">
        <v>207</v>
      </c>
      <c r="M1622" t="str">
        <f>CONCATENATE(E1622,"-G-C-W")</f>
        <v>3438554-G-C-W</v>
      </c>
      <c r="N1622" t="str">
        <f>$I$2</f>
        <v>G - 1016 x 1525</v>
      </c>
      <c r="O1622" t="str">
        <f>$C$15</f>
        <v>Canvas</v>
      </c>
      <c r="P1622" t="str">
        <f>$D$16</f>
        <v xml:space="preserve">White </v>
      </c>
      <c r="Q1622">
        <f>$I$16</f>
        <v>2915</v>
      </c>
      <c r="R1622">
        <v>2000</v>
      </c>
      <c r="S1622">
        <v>1250</v>
      </c>
      <c r="T1622" t="s">
        <v>32</v>
      </c>
    </row>
    <row r="1623" spans="1:20" x14ac:dyDescent="0.25">
      <c r="A1623" t="s">
        <v>15</v>
      </c>
      <c r="B1623" s="1" t="s">
        <v>32</v>
      </c>
      <c r="C1623">
        <v>1</v>
      </c>
      <c r="D1623" t="s">
        <v>214</v>
      </c>
      <c r="E1623" s="3">
        <v>3438554</v>
      </c>
      <c r="F1623" t="s">
        <v>215</v>
      </c>
      <c r="H1623" t="s">
        <v>16</v>
      </c>
      <c r="I1623" t="s">
        <v>17</v>
      </c>
      <c r="J1623" t="s">
        <v>18</v>
      </c>
      <c r="K1623" t="s">
        <v>19</v>
      </c>
      <c r="L1623" t="s">
        <v>207</v>
      </c>
      <c r="M1623" t="str">
        <f>CONCATENATE(E1623,"-C-P-N")</f>
        <v>3438554-C-P-N</v>
      </c>
      <c r="N1623" t="str">
        <f>$E$2</f>
        <v>C - 406 x 508</v>
      </c>
      <c r="O1623" t="str">
        <f>$C$3</f>
        <v>Photographic Paper</v>
      </c>
      <c r="P1623" t="str">
        <f>$D$3</f>
        <v>None</v>
      </c>
      <c r="Q1623">
        <f>$E$3</f>
        <v>553</v>
      </c>
      <c r="R1623">
        <v>360</v>
      </c>
      <c r="S1623">
        <v>230</v>
      </c>
      <c r="T1623" t="s">
        <v>32</v>
      </c>
    </row>
    <row r="1624" spans="1:20" x14ac:dyDescent="0.25">
      <c r="A1624" t="s">
        <v>15</v>
      </c>
      <c r="B1624" s="1" t="s">
        <v>32</v>
      </c>
      <c r="C1624">
        <v>1</v>
      </c>
      <c r="D1624" t="s">
        <v>214</v>
      </c>
      <c r="E1624" s="3">
        <v>3438554</v>
      </c>
      <c r="F1624" t="s">
        <v>215</v>
      </c>
      <c r="H1624" t="s">
        <v>16</v>
      </c>
      <c r="I1624" t="s">
        <v>17</v>
      </c>
      <c r="J1624" t="s">
        <v>18</v>
      </c>
      <c r="K1624" t="s">
        <v>19</v>
      </c>
      <c r="L1624" t="s">
        <v>207</v>
      </c>
      <c r="M1624" t="str">
        <f>CONCATENATE(E1624,"-C-P-W")</f>
        <v>3438554-C-P-W</v>
      </c>
      <c r="N1624" t="str">
        <f>$E$2</f>
        <v>C - 406 x 508</v>
      </c>
      <c r="O1624" t="str">
        <f>$C$3</f>
        <v>Photographic Paper</v>
      </c>
      <c r="P1624" t="str">
        <f>$D$4</f>
        <v>White</v>
      </c>
      <c r="Q1624">
        <f>$E$4</f>
        <v>1052</v>
      </c>
      <c r="R1624">
        <v>704</v>
      </c>
      <c r="S1624">
        <v>440</v>
      </c>
      <c r="T1624" t="s">
        <v>32</v>
      </c>
    </row>
    <row r="1625" spans="1:20" x14ac:dyDescent="0.25">
      <c r="A1625" t="s">
        <v>15</v>
      </c>
      <c r="B1625" s="1" t="s">
        <v>32</v>
      </c>
      <c r="C1625">
        <v>1</v>
      </c>
      <c r="D1625" t="s">
        <v>214</v>
      </c>
      <c r="E1625" s="3">
        <v>3438554</v>
      </c>
      <c r="F1625" t="s">
        <v>215</v>
      </c>
      <c r="H1625" t="s">
        <v>16</v>
      </c>
      <c r="I1625" t="s">
        <v>17</v>
      </c>
      <c r="J1625" t="s">
        <v>18</v>
      </c>
      <c r="K1625" t="s">
        <v>19</v>
      </c>
      <c r="L1625" t="s">
        <v>207</v>
      </c>
      <c r="M1625" t="str">
        <f>CONCATENATE(E1625,"-D-P-N")</f>
        <v>3438554-D-P-N</v>
      </c>
      <c r="N1625" t="str">
        <f>$F$2</f>
        <v>D - 508 x 610</v>
      </c>
      <c r="O1625" t="str">
        <f>$C$3</f>
        <v>Photographic Paper</v>
      </c>
      <c r="P1625" t="str">
        <f>$D$3</f>
        <v>None</v>
      </c>
      <c r="Q1625">
        <f>$F$3</f>
        <v>646</v>
      </c>
      <c r="R1625">
        <v>432</v>
      </c>
      <c r="S1625">
        <v>270</v>
      </c>
      <c r="T1625" t="s">
        <v>32</v>
      </c>
    </row>
    <row r="1626" spans="1:20" x14ac:dyDescent="0.25">
      <c r="A1626" t="s">
        <v>15</v>
      </c>
      <c r="B1626" s="1" t="s">
        <v>32</v>
      </c>
      <c r="C1626">
        <v>1</v>
      </c>
      <c r="D1626" t="s">
        <v>214</v>
      </c>
      <c r="E1626" s="3">
        <v>3438554</v>
      </c>
      <c r="F1626" t="s">
        <v>215</v>
      </c>
      <c r="H1626" t="s">
        <v>16</v>
      </c>
      <c r="I1626" t="s">
        <v>17</v>
      </c>
      <c r="J1626" t="s">
        <v>18</v>
      </c>
      <c r="K1626" t="s">
        <v>19</v>
      </c>
      <c r="L1626" t="s">
        <v>207</v>
      </c>
      <c r="M1626" t="str">
        <f>CONCATENATE(E1626,"-D-P-W")</f>
        <v>3438554-D-P-W</v>
      </c>
      <c r="N1626" t="str">
        <f>$F$2</f>
        <v>D - 508 x 610</v>
      </c>
      <c r="O1626" t="str">
        <f>$C$3</f>
        <v>Photographic Paper</v>
      </c>
      <c r="P1626" t="str">
        <f>$D$4</f>
        <v>White</v>
      </c>
      <c r="Q1626">
        <f>$F$4</f>
        <v>1313</v>
      </c>
      <c r="R1626">
        <v>880</v>
      </c>
      <c r="S1626">
        <v>560</v>
      </c>
      <c r="T1626" t="s">
        <v>32</v>
      </c>
    </row>
    <row r="1627" spans="1:20" x14ac:dyDescent="0.25">
      <c r="A1627" t="s">
        <v>15</v>
      </c>
      <c r="B1627" s="1" t="s">
        <v>32</v>
      </c>
      <c r="C1627">
        <v>1</v>
      </c>
      <c r="D1627" t="s">
        <v>214</v>
      </c>
      <c r="E1627" s="3">
        <v>3438554</v>
      </c>
      <c r="F1627" t="s">
        <v>215</v>
      </c>
      <c r="H1627" t="s">
        <v>16</v>
      </c>
      <c r="I1627" t="s">
        <v>17</v>
      </c>
      <c r="J1627" t="s">
        <v>18</v>
      </c>
      <c r="K1627" t="s">
        <v>19</v>
      </c>
      <c r="L1627" t="s">
        <v>207</v>
      </c>
      <c r="M1627" t="str">
        <f>CONCATENATE(E1627,"-E-P-N")</f>
        <v>3438554-E-P-N</v>
      </c>
      <c r="N1627" t="str">
        <f>$G$2</f>
        <v>E - 508 x 762</v>
      </c>
      <c r="O1627" t="str">
        <f>$C$3</f>
        <v>Photographic Paper</v>
      </c>
      <c r="P1627" t="str">
        <f>$D$3</f>
        <v>None</v>
      </c>
      <c r="Q1627">
        <f>$G$3</f>
        <v>825</v>
      </c>
      <c r="R1627">
        <v>552</v>
      </c>
      <c r="S1627">
        <v>345</v>
      </c>
      <c r="T1627" t="s">
        <v>32</v>
      </c>
    </row>
    <row r="1628" spans="1:20" x14ac:dyDescent="0.25">
      <c r="A1628" t="s">
        <v>15</v>
      </c>
      <c r="B1628" s="1" t="s">
        <v>32</v>
      </c>
      <c r="C1628">
        <v>1</v>
      </c>
      <c r="D1628" t="s">
        <v>214</v>
      </c>
      <c r="E1628" s="3">
        <v>3438554</v>
      </c>
      <c r="F1628" t="s">
        <v>215</v>
      </c>
      <c r="H1628" t="s">
        <v>16</v>
      </c>
      <c r="I1628" t="s">
        <v>17</v>
      </c>
      <c r="J1628" t="s">
        <v>18</v>
      </c>
      <c r="K1628" t="s">
        <v>19</v>
      </c>
      <c r="L1628" t="s">
        <v>207</v>
      </c>
      <c r="M1628" t="str">
        <f>CONCATENATE(E1628,"-E-C-N")</f>
        <v>3438554-E-C-N</v>
      </c>
      <c r="N1628" t="str">
        <f>$G$2</f>
        <v>E - 508 x 762</v>
      </c>
      <c r="O1628" t="str">
        <f>$C$15</f>
        <v>Canvas</v>
      </c>
      <c r="P1628" t="str">
        <f>$D$15</f>
        <v>None</v>
      </c>
      <c r="Q1628">
        <f>$G$15</f>
        <v>1324</v>
      </c>
      <c r="R1628">
        <v>832</v>
      </c>
      <c r="S1628">
        <v>550</v>
      </c>
      <c r="T1628" t="s">
        <v>32</v>
      </c>
    </row>
    <row r="1629" spans="1:20" x14ac:dyDescent="0.25">
      <c r="A1629" t="s">
        <v>15</v>
      </c>
      <c r="B1629" s="1" t="s">
        <v>32</v>
      </c>
      <c r="C1629">
        <v>1</v>
      </c>
      <c r="D1629" t="s">
        <v>214</v>
      </c>
      <c r="E1629" s="3">
        <v>3438554</v>
      </c>
      <c r="F1629" t="s">
        <v>215</v>
      </c>
      <c r="H1629" t="s">
        <v>16</v>
      </c>
      <c r="I1629" t="s">
        <v>17</v>
      </c>
      <c r="J1629" t="s">
        <v>18</v>
      </c>
      <c r="K1629" t="s">
        <v>19</v>
      </c>
      <c r="L1629" t="s">
        <v>207</v>
      </c>
      <c r="M1629" t="str">
        <f>CONCATENATE(E1629,"-E-P-W")</f>
        <v>3438554-E-P-W</v>
      </c>
      <c r="N1629" t="str">
        <f>$G$2</f>
        <v>E - 508 x 762</v>
      </c>
      <c r="O1629" t="str">
        <f>$C$3</f>
        <v>Photographic Paper</v>
      </c>
      <c r="P1629" t="str">
        <f>$D$4</f>
        <v>White</v>
      </c>
      <c r="Q1629">
        <f>$G$4</f>
        <v>1660</v>
      </c>
      <c r="R1629">
        <v>1112</v>
      </c>
      <c r="S1629">
        <v>760</v>
      </c>
      <c r="T1629" t="s">
        <v>32</v>
      </c>
    </row>
    <row r="1630" spans="1:20" x14ac:dyDescent="0.25">
      <c r="A1630" t="s">
        <v>15</v>
      </c>
      <c r="B1630" s="1" t="s">
        <v>32</v>
      </c>
      <c r="C1630">
        <v>1</v>
      </c>
      <c r="D1630" t="s">
        <v>214</v>
      </c>
      <c r="E1630" s="3">
        <v>3438554</v>
      </c>
      <c r="F1630" t="s">
        <v>215</v>
      </c>
      <c r="H1630" t="s">
        <v>16</v>
      </c>
      <c r="I1630" t="s">
        <v>17</v>
      </c>
      <c r="J1630" t="s">
        <v>18</v>
      </c>
      <c r="K1630" t="s">
        <v>19</v>
      </c>
      <c r="L1630" t="s">
        <v>207</v>
      </c>
      <c r="M1630" t="str">
        <f>CONCATENATE(E1630,"-E-C-W")</f>
        <v>3438554-E-C-W</v>
      </c>
      <c r="N1630" t="str">
        <f>$G$2</f>
        <v>E - 508 x 762</v>
      </c>
      <c r="O1630" t="str">
        <f>$C$15</f>
        <v>Canvas</v>
      </c>
      <c r="P1630" t="str">
        <f>$D$16</f>
        <v xml:space="preserve">White </v>
      </c>
      <c r="Q1630">
        <f>$G$16</f>
        <v>1964</v>
      </c>
      <c r="R1630">
        <v>1320</v>
      </c>
      <c r="S1630">
        <v>825</v>
      </c>
      <c r="T1630" t="s">
        <v>32</v>
      </c>
    </row>
    <row r="1631" spans="1:20" x14ac:dyDescent="0.25">
      <c r="A1631" t="s">
        <v>15</v>
      </c>
      <c r="B1631" s="1" t="s">
        <v>32</v>
      </c>
      <c r="C1631">
        <v>1</v>
      </c>
      <c r="D1631" t="s">
        <v>214</v>
      </c>
      <c r="E1631" s="3">
        <v>3438554</v>
      </c>
      <c r="F1631" t="s">
        <v>215</v>
      </c>
      <c r="H1631" t="s">
        <v>16</v>
      </c>
      <c r="I1631" t="s">
        <v>17</v>
      </c>
      <c r="J1631" t="s">
        <v>18</v>
      </c>
      <c r="K1631" t="s">
        <v>19</v>
      </c>
      <c r="L1631" t="s">
        <v>207</v>
      </c>
      <c r="M1631" t="str">
        <f>CONCATENATE(E1631,"-F-P-N")</f>
        <v>3438554-F-P-N</v>
      </c>
      <c r="N1631" t="str">
        <f>$H$2</f>
        <v>F - 762 x 1016</v>
      </c>
      <c r="O1631" t="str">
        <f>$C$3</f>
        <v>Photographic Paper</v>
      </c>
      <c r="P1631" t="str">
        <f>$D$3</f>
        <v>None</v>
      </c>
      <c r="Q1631">
        <f>$H$3</f>
        <v>1410</v>
      </c>
      <c r="R1631">
        <v>944</v>
      </c>
      <c r="S1631">
        <v>590</v>
      </c>
      <c r="T1631" t="s">
        <v>32</v>
      </c>
    </row>
    <row r="1632" spans="1:20" x14ac:dyDescent="0.25">
      <c r="A1632" t="s">
        <v>15</v>
      </c>
      <c r="B1632" s="1" t="s">
        <v>32</v>
      </c>
      <c r="C1632">
        <v>1</v>
      </c>
      <c r="D1632" t="s">
        <v>214</v>
      </c>
      <c r="E1632" s="3">
        <v>3438554</v>
      </c>
      <c r="F1632" t="s">
        <v>215</v>
      </c>
      <c r="H1632" t="s">
        <v>16</v>
      </c>
      <c r="I1632" t="s">
        <v>17</v>
      </c>
      <c r="J1632" t="s">
        <v>18</v>
      </c>
      <c r="K1632" t="s">
        <v>19</v>
      </c>
      <c r="L1632" t="s">
        <v>207</v>
      </c>
      <c r="M1632" t="str">
        <f>CONCATENATE(E1632,"-F-C-N")</f>
        <v>3438554-F-C-N</v>
      </c>
      <c r="N1632" t="str">
        <f>$H$2</f>
        <v>F - 762 x 1016</v>
      </c>
      <c r="O1632" t="str">
        <f>$C$15</f>
        <v>Canvas</v>
      </c>
      <c r="P1632" t="str">
        <f>$D$15</f>
        <v>None</v>
      </c>
      <c r="Q1632">
        <f>$H$15</f>
        <v>1865.6000000000001</v>
      </c>
      <c r="R1632">
        <v>1200</v>
      </c>
      <c r="S1632">
        <v>800</v>
      </c>
      <c r="T1632" t="s">
        <v>32</v>
      </c>
    </row>
    <row r="1633" spans="1:20" x14ac:dyDescent="0.25">
      <c r="A1633" t="s">
        <v>15</v>
      </c>
      <c r="B1633" s="1" t="s">
        <v>32</v>
      </c>
      <c r="C1633">
        <v>1</v>
      </c>
      <c r="D1633" t="s">
        <v>214</v>
      </c>
      <c r="E1633" s="3">
        <v>3438554</v>
      </c>
      <c r="F1633" t="s">
        <v>215</v>
      </c>
      <c r="H1633" t="s">
        <v>16</v>
      </c>
      <c r="I1633" t="s">
        <v>17</v>
      </c>
      <c r="J1633" t="s">
        <v>18</v>
      </c>
      <c r="K1633" t="s">
        <v>19</v>
      </c>
      <c r="L1633" t="s">
        <v>207</v>
      </c>
      <c r="M1633" t="str">
        <f>CONCATENATE(E1633,"-F-P-W")</f>
        <v>3438554-F-P-W</v>
      </c>
      <c r="N1633" t="str">
        <f>$H$2</f>
        <v>F - 762 x 1016</v>
      </c>
      <c r="O1633" t="str">
        <f>$C$3</f>
        <v>Photographic Paper</v>
      </c>
      <c r="P1633" t="str">
        <f>$D$4</f>
        <v>White</v>
      </c>
      <c r="Q1633">
        <f>$H$4</f>
        <v>2387</v>
      </c>
      <c r="R1633">
        <v>1510</v>
      </c>
      <c r="S1633">
        <v>1150</v>
      </c>
      <c r="T1633" t="s">
        <v>32</v>
      </c>
    </row>
    <row r="1634" spans="1:20" x14ac:dyDescent="0.25">
      <c r="A1634" t="s">
        <v>15</v>
      </c>
      <c r="B1634" s="1" t="s">
        <v>32</v>
      </c>
      <c r="C1634">
        <v>1</v>
      </c>
      <c r="D1634" t="s">
        <v>214</v>
      </c>
      <c r="E1634" s="3">
        <v>3438554</v>
      </c>
      <c r="F1634" t="s">
        <v>215</v>
      </c>
      <c r="H1634" t="s">
        <v>16</v>
      </c>
      <c r="I1634" t="s">
        <v>17</v>
      </c>
      <c r="J1634" t="s">
        <v>18</v>
      </c>
      <c r="K1634" t="s">
        <v>19</v>
      </c>
      <c r="L1634" t="s">
        <v>207</v>
      </c>
      <c r="M1634" t="str">
        <f>CONCATENATE(E1634,"-F-C-W")</f>
        <v>3438554-F-C-W</v>
      </c>
      <c r="N1634" t="str">
        <f>$H$2</f>
        <v>F - 762 x 1016</v>
      </c>
      <c r="O1634" t="str">
        <f>$C$15</f>
        <v>Canvas</v>
      </c>
      <c r="P1634" t="str">
        <f>$D$16</f>
        <v xml:space="preserve">White </v>
      </c>
      <c r="Q1634">
        <f>$H$16</f>
        <v>2565.2000000000003</v>
      </c>
      <c r="R1634">
        <v>1760</v>
      </c>
      <c r="S1634">
        <v>1100</v>
      </c>
      <c r="T1634" t="s">
        <v>32</v>
      </c>
    </row>
    <row r="1635" spans="1:20" x14ac:dyDescent="0.25">
      <c r="A1635" t="s">
        <v>15</v>
      </c>
      <c r="B1635" s="1" t="s">
        <v>32</v>
      </c>
      <c r="C1635">
        <v>1</v>
      </c>
      <c r="D1635" t="s">
        <v>214</v>
      </c>
      <c r="E1635" s="3">
        <v>3438554</v>
      </c>
      <c r="F1635" t="s">
        <v>215</v>
      </c>
      <c r="H1635" t="s">
        <v>16</v>
      </c>
      <c r="I1635" t="s">
        <v>17</v>
      </c>
      <c r="J1635" t="s">
        <v>18</v>
      </c>
      <c r="K1635" t="s">
        <v>19</v>
      </c>
      <c r="L1635" t="s">
        <v>207</v>
      </c>
      <c r="M1635" t="str">
        <f>CONCATENATE(E1635,"-G-P-N")</f>
        <v>3438554-G-P-N</v>
      </c>
      <c r="N1635" t="str">
        <f>$I$2</f>
        <v>G - 1016 x 1525</v>
      </c>
      <c r="O1635" t="str">
        <f>$C$3</f>
        <v>Photographic Paper</v>
      </c>
      <c r="P1635" t="str">
        <f>$D$3</f>
        <v>None</v>
      </c>
      <c r="Q1635">
        <f>$I$3</f>
        <v>1763</v>
      </c>
      <c r="R1635">
        <v>1180</v>
      </c>
      <c r="S1635">
        <v>735</v>
      </c>
      <c r="T1635" t="s">
        <v>32</v>
      </c>
    </row>
    <row r="1636" spans="1:20" x14ac:dyDescent="0.25">
      <c r="A1636" t="s">
        <v>15</v>
      </c>
      <c r="B1636" s="1" t="s">
        <v>32</v>
      </c>
      <c r="C1636">
        <v>1</v>
      </c>
      <c r="D1636" t="s">
        <v>214</v>
      </c>
      <c r="E1636" s="3">
        <v>3438554</v>
      </c>
      <c r="F1636" t="s">
        <v>215</v>
      </c>
      <c r="H1636" t="s">
        <v>16</v>
      </c>
      <c r="I1636" t="s">
        <v>17</v>
      </c>
      <c r="J1636" t="s">
        <v>18</v>
      </c>
      <c r="K1636" t="s">
        <v>19</v>
      </c>
      <c r="L1636" t="s">
        <v>207</v>
      </c>
      <c r="M1636" t="str">
        <f>CONCATENATE(E1636,"-G-C-N")</f>
        <v>3438554-G-C-N</v>
      </c>
      <c r="N1636" t="str">
        <f>$I$2</f>
        <v>G - 1016 x 1525</v>
      </c>
      <c r="O1636" t="str">
        <f>$C$15</f>
        <v>Canvas</v>
      </c>
      <c r="P1636" t="str">
        <f>$D$15</f>
        <v>None</v>
      </c>
      <c r="Q1636">
        <f>$I$15</f>
        <v>1982.2</v>
      </c>
      <c r="R1636">
        <v>1275</v>
      </c>
      <c r="S1636">
        <v>850</v>
      </c>
      <c r="T1636" t="s">
        <v>32</v>
      </c>
    </row>
    <row r="1637" spans="1:20" x14ac:dyDescent="0.25">
      <c r="A1637" t="s">
        <v>15</v>
      </c>
      <c r="B1637" s="1" t="s">
        <v>32</v>
      </c>
      <c r="C1637">
        <v>1</v>
      </c>
      <c r="D1637" t="s">
        <v>214</v>
      </c>
      <c r="E1637" s="3">
        <v>3438554</v>
      </c>
      <c r="F1637" t="s">
        <v>215</v>
      </c>
      <c r="H1637" t="s">
        <v>16</v>
      </c>
      <c r="I1637" t="s">
        <v>17</v>
      </c>
      <c r="J1637" t="s">
        <v>18</v>
      </c>
      <c r="K1637" t="s">
        <v>19</v>
      </c>
      <c r="L1637" t="s">
        <v>207</v>
      </c>
      <c r="M1637" t="str">
        <f>CONCATENATE(E1637,"-G-P-W")</f>
        <v>3438554-G-P-W</v>
      </c>
      <c r="N1637" t="str">
        <f>$I$2</f>
        <v>G - 1016 x 1525</v>
      </c>
      <c r="O1637" t="str">
        <f>$C$3</f>
        <v>Photographic Paper</v>
      </c>
      <c r="P1637" t="str">
        <f>$D$4</f>
        <v>White</v>
      </c>
      <c r="Q1637">
        <f>$I$4</f>
        <v>3200</v>
      </c>
      <c r="R1637">
        <v>2000</v>
      </c>
      <c r="S1637">
        <v>1535</v>
      </c>
      <c r="T1637" t="s">
        <v>32</v>
      </c>
    </row>
    <row r="1638" spans="1:20" x14ac:dyDescent="0.25">
      <c r="A1638" t="s">
        <v>15</v>
      </c>
      <c r="B1638" s="1" t="s">
        <v>32</v>
      </c>
      <c r="C1638">
        <v>1</v>
      </c>
      <c r="D1638" t="s">
        <v>214</v>
      </c>
      <c r="E1638" s="3">
        <v>3438554</v>
      </c>
      <c r="F1638" t="s">
        <v>215</v>
      </c>
      <c r="H1638" t="s">
        <v>16</v>
      </c>
      <c r="I1638" t="s">
        <v>17</v>
      </c>
      <c r="J1638" t="s">
        <v>18</v>
      </c>
      <c r="K1638" t="s">
        <v>19</v>
      </c>
      <c r="L1638" t="s">
        <v>207</v>
      </c>
      <c r="M1638" t="str">
        <f>CONCATENATE(E1638,"-G-C-W")</f>
        <v>3438554-G-C-W</v>
      </c>
      <c r="N1638" t="str">
        <f>$I$2</f>
        <v>G - 1016 x 1525</v>
      </c>
      <c r="O1638" t="str">
        <f>$C$15</f>
        <v>Canvas</v>
      </c>
      <c r="P1638" t="str">
        <f>$D$16</f>
        <v xml:space="preserve">White </v>
      </c>
      <c r="Q1638">
        <f>$I$16</f>
        <v>2915</v>
      </c>
      <c r="R1638">
        <v>2000</v>
      </c>
      <c r="S1638">
        <v>1250</v>
      </c>
      <c r="T1638" t="s">
        <v>32</v>
      </c>
    </row>
    <row r="1639" spans="1:20" x14ac:dyDescent="0.25">
      <c r="A1639" t="s">
        <v>15</v>
      </c>
      <c r="B1639" s="1" t="s">
        <v>32</v>
      </c>
      <c r="C1639">
        <v>1</v>
      </c>
      <c r="D1639" t="s">
        <v>216</v>
      </c>
      <c r="E1639" s="3">
        <v>51246671</v>
      </c>
      <c r="F1639" t="s">
        <v>217</v>
      </c>
      <c r="H1639" t="s">
        <v>16</v>
      </c>
      <c r="I1639" t="s">
        <v>17</v>
      </c>
      <c r="J1639" t="s">
        <v>18</v>
      </c>
      <c r="K1639" t="s">
        <v>19</v>
      </c>
      <c r="L1639" t="s">
        <v>207</v>
      </c>
      <c r="M1639" t="str">
        <f>CONCATENATE(E1639,"-C-P-N")</f>
        <v>51246671-C-P-N</v>
      </c>
      <c r="N1639" t="str">
        <f>$E$2</f>
        <v>C - 406 x 508</v>
      </c>
      <c r="O1639" t="str">
        <f>$C$3</f>
        <v>Photographic Paper</v>
      </c>
      <c r="P1639" t="str">
        <f>$D$3</f>
        <v>None</v>
      </c>
      <c r="Q1639">
        <f>$E$3</f>
        <v>553</v>
      </c>
      <c r="R1639">
        <v>360</v>
      </c>
      <c r="S1639">
        <v>230</v>
      </c>
      <c r="T1639" t="s">
        <v>32</v>
      </c>
    </row>
    <row r="1640" spans="1:20" x14ac:dyDescent="0.25">
      <c r="A1640" t="s">
        <v>15</v>
      </c>
      <c r="B1640" s="1" t="s">
        <v>32</v>
      </c>
      <c r="C1640">
        <v>1</v>
      </c>
      <c r="D1640" t="s">
        <v>216</v>
      </c>
      <c r="E1640" s="3">
        <v>51246671</v>
      </c>
      <c r="F1640" t="s">
        <v>217</v>
      </c>
      <c r="H1640" t="s">
        <v>16</v>
      </c>
      <c r="I1640" t="s">
        <v>17</v>
      </c>
      <c r="J1640" t="s">
        <v>18</v>
      </c>
      <c r="K1640" t="s">
        <v>19</v>
      </c>
      <c r="L1640" t="s">
        <v>207</v>
      </c>
      <c r="M1640" t="str">
        <f>CONCATENATE(E1640,"-C-P-W")</f>
        <v>51246671-C-P-W</v>
      </c>
      <c r="N1640" t="str">
        <f>$E$2</f>
        <v>C - 406 x 508</v>
      </c>
      <c r="O1640" t="str">
        <f>$C$3</f>
        <v>Photographic Paper</v>
      </c>
      <c r="P1640" t="str">
        <f>$D$4</f>
        <v>White</v>
      </c>
      <c r="Q1640">
        <f>$E$4</f>
        <v>1052</v>
      </c>
      <c r="R1640">
        <v>704</v>
      </c>
      <c r="S1640">
        <v>440</v>
      </c>
      <c r="T1640" t="s">
        <v>32</v>
      </c>
    </row>
    <row r="1641" spans="1:20" x14ac:dyDescent="0.25">
      <c r="A1641" t="s">
        <v>15</v>
      </c>
      <c r="B1641" s="1" t="s">
        <v>32</v>
      </c>
      <c r="C1641">
        <v>1</v>
      </c>
      <c r="D1641" t="s">
        <v>216</v>
      </c>
      <c r="E1641" s="3">
        <v>51246671</v>
      </c>
      <c r="F1641" t="s">
        <v>217</v>
      </c>
      <c r="H1641" t="s">
        <v>16</v>
      </c>
      <c r="I1641" t="s">
        <v>17</v>
      </c>
      <c r="J1641" t="s">
        <v>18</v>
      </c>
      <c r="K1641" t="s">
        <v>19</v>
      </c>
      <c r="L1641" t="s">
        <v>207</v>
      </c>
      <c r="M1641" t="str">
        <f>CONCATENATE(E1641,"-D-P-N")</f>
        <v>51246671-D-P-N</v>
      </c>
      <c r="N1641" t="str">
        <f>$F$2</f>
        <v>D - 508 x 610</v>
      </c>
      <c r="O1641" t="str">
        <f>$C$3</f>
        <v>Photographic Paper</v>
      </c>
      <c r="P1641" t="str">
        <f>$D$3</f>
        <v>None</v>
      </c>
      <c r="Q1641">
        <f>$F$3</f>
        <v>646</v>
      </c>
      <c r="R1641">
        <v>432</v>
      </c>
      <c r="S1641">
        <v>270</v>
      </c>
      <c r="T1641" t="s">
        <v>32</v>
      </c>
    </row>
    <row r="1642" spans="1:20" x14ac:dyDescent="0.25">
      <c r="A1642" t="s">
        <v>15</v>
      </c>
      <c r="B1642" s="1" t="s">
        <v>32</v>
      </c>
      <c r="C1642">
        <v>1</v>
      </c>
      <c r="D1642" t="s">
        <v>216</v>
      </c>
      <c r="E1642" s="3">
        <v>51246671</v>
      </c>
      <c r="F1642" t="s">
        <v>217</v>
      </c>
      <c r="H1642" t="s">
        <v>16</v>
      </c>
      <c r="I1642" t="s">
        <v>17</v>
      </c>
      <c r="J1642" t="s">
        <v>18</v>
      </c>
      <c r="K1642" t="s">
        <v>19</v>
      </c>
      <c r="L1642" t="s">
        <v>207</v>
      </c>
      <c r="M1642" t="str">
        <f>CONCATENATE(E1642,"-D-P-W")</f>
        <v>51246671-D-P-W</v>
      </c>
      <c r="N1642" t="str">
        <f>$F$2</f>
        <v>D - 508 x 610</v>
      </c>
      <c r="O1642" t="str">
        <f>$C$3</f>
        <v>Photographic Paper</v>
      </c>
      <c r="P1642" t="str">
        <f>$D$4</f>
        <v>White</v>
      </c>
      <c r="Q1642">
        <f>$F$4</f>
        <v>1313</v>
      </c>
      <c r="R1642">
        <v>880</v>
      </c>
      <c r="S1642">
        <v>560</v>
      </c>
      <c r="T1642" t="s">
        <v>32</v>
      </c>
    </row>
    <row r="1643" spans="1:20" x14ac:dyDescent="0.25">
      <c r="A1643" t="s">
        <v>15</v>
      </c>
      <c r="B1643" s="1" t="s">
        <v>32</v>
      </c>
      <c r="C1643">
        <v>1</v>
      </c>
      <c r="D1643" t="s">
        <v>216</v>
      </c>
      <c r="E1643" s="3">
        <v>51246671</v>
      </c>
      <c r="F1643" t="s">
        <v>217</v>
      </c>
      <c r="H1643" t="s">
        <v>16</v>
      </c>
      <c r="I1643" t="s">
        <v>17</v>
      </c>
      <c r="J1643" t="s">
        <v>18</v>
      </c>
      <c r="K1643" t="s">
        <v>19</v>
      </c>
      <c r="L1643" t="s">
        <v>207</v>
      </c>
      <c r="M1643" t="str">
        <f>CONCATENATE(E1643,"-E-P-N")</f>
        <v>51246671-E-P-N</v>
      </c>
      <c r="N1643" t="str">
        <f>$G$2</f>
        <v>E - 508 x 762</v>
      </c>
      <c r="O1643" t="str">
        <f>$C$3</f>
        <v>Photographic Paper</v>
      </c>
      <c r="P1643" t="str">
        <f>$D$3</f>
        <v>None</v>
      </c>
      <c r="Q1643">
        <f>$G$3</f>
        <v>825</v>
      </c>
      <c r="R1643">
        <v>552</v>
      </c>
      <c r="S1643">
        <v>345</v>
      </c>
      <c r="T1643" t="s">
        <v>32</v>
      </c>
    </row>
    <row r="1644" spans="1:20" x14ac:dyDescent="0.25">
      <c r="A1644" t="s">
        <v>15</v>
      </c>
      <c r="B1644" s="1" t="s">
        <v>32</v>
      </c>
      <c r="C1644">
        <v>1</v>
      </c>
      <c r="D1644" t="s">
        <v>216</v>
      </c>
      <c r="E1644" s="3">
        <v>51246671</v>
      </c>
      <c r="F1644" t="s">
        <v>217</v>
      </c>
      <c r="H1644" t="s">
        <v>16</v>
      </c>
      <c r="I1644" t="s">
        <v>17</v>
      </c>
      <c r="J1644" t="s">
        <v>18</v>
      </c>
      <c r="K1644" t="s">
        <v>19</v>
      </c>
      <c r="L1644" t="s">
        <v>207</v>
      </c>
      <c r="M1644" t="str">
        <f>CONCATENATE(E1644,"-E-C-N")</f>
        <v>51246671-E-C-N</v>
      </c>
      <c r="N1644" t="str">
        <f>$G$2</f>
        <v>E - 508 x 762</v>
      </c>
      <c r="O1644" t="str">
        <f>$C$15</f>
        <v>Canvas</v>
      </c>
      <c r="P1644" t="str">
        <f>$D$15</f>
        <v>None</v>
      </c>
      <c r="Q1644">
        <f>$G$15</f>
        <v>1324</v>
      </c>
      <c r="R1644">
        <v>832</v>
      </c>
      <c r="S1644">
        <v>550</v>
      </c>
      <c r="T1644" t="s">
        <v>32</v>
      </c>
    </row>
    <row r="1645" spans="1:20" x14ac:dyDescent="0.25">
      <c r="A1645" t="s">
        <v>15</v>
      </c>
      <c r="B1645" s="1" t="s">
        <v>32</v>
      </c>
      <c r="C1645">
        <v>1</v>
      </c>
      <c r="D1645" t="s">
        <v>216</v>
      </c>
      <c r="E1645" s="3">
        <v>51246671</v>
      </c>
      <c r="F1645" t="s">
        <v>217</v>
      </c>
      <c r="H1645" t="s">
        <v>16</v>
      </c>
      <c r="I1645" t="s">
        <v>17</v>
      </c>
      <c r="J1645" t="s">
        <v>18</v>
      </c>
      <c r="K1645" t="s">
        <v>19</v>
      </c>
      <c r="L1645" t="s">
        <v>207</v>
      </c>
      <c r="M1645" t="str">
        <f>CONCATENATE(E1645,"-E-P-W")</f>
        <v>51246671-E-P-W</v>
      </c>
      <c r="N1645" t="str">
        <f>$G$2</f>
        <v>E - 508 x 762</v>
      </c>
      <c r="O1645" t="str">
        <f>$C$3</f>
        <v>Photographic Paper</v>
      </c>
      <c r="P1645" t="str">
        <f>$D$4</f>
        <v>White</v>
      </c>
      <c r="Q1645">
        <f>$G$4</f>
        <v>1660</v>
      </c>
      <c r="R1645">
        <v>1112</v>
      </c>
      <c r="S1645">
        <v>760</v>
      </c>
      <c r="T1645" t="s">
        <v>32</v>
      </c>
    </row>
    <row r="1646" spans="1:20" x14ac:dyDescent="0.25">
      <c r="A1646" t="s">
        <v>15</v>
      </c>
      <c r="B1646" s="1" t="s">
        <v>32</v>
      </c>
      <c r="C1646">
        <v>1</v>
      </c>
      <c r="D1646" t="s">
        <v>216</v>
      </c>
      <c r="E1646" s="3">
        <v>51246671</v>
      </c>
      <c r="F1646" t="s">
        <v>217</v>
      </c>
      <c r="H1646" t="s">
        <v>16</v>
      </c>
      <c r="I1646" t="s">
        <v>17</v>
      </c>
      <c r="J1646" t="s">
        <v>18</v>
      </c>
      <c r="K1646" t="s">
        <v>19</v>
      </c>
      <c r="L1646" t="s">
        <v>207</v>
      </c>
      <c r="M1646" t="str">
        <f>CONCATENATE(E1646,"-E-C-W")</f>
        <v>51246671-E-C-W</v>
      </c>
      <c r="N1646" t="str">
        <f>$G$2</f>
        <v>E - 508 x 762</v>
      </c>
      <c r="O1646" t="str">
        <f>$C$15</f>
        <v>Canvas</v>
      </c>
      <c r="P1646" t="str">
        <f>$D$16</f>
        <v xml:space="preserve">White </v>
      </c>
      <c r="Q1646">
        <f>$G$16</f>
        <v>1964</v>
      </c>
      <c r="R1646">
        <v>1320</v>
      </c>
      <c r="S1646">
        <v>825</v>
      </c>
      <c r="T1646" t="s">
        <v>32</v>
      </c>
    </row>
    <row r="1647" spans="1:20" x14ac:dyDescent="0.25">
      <c r="A1647" t="s">
        <v>15</v>
      </c>
      <c r="B1647" s="1" t="s">
        <v>32</v>
      </c>
      <c r="C1647">
        <v>1</v>
      </c>
      <c r="D1647" t="s">
        <v>216</v>
      </c>
      <c r="E1647" s="3">
        <v>51246671</v>
      </c>
      <c r="F1647" t="s">
        <v>217</v>
      </c>
      <c r="H1647" t="s">
        <v>16</v>
      </c>
      <c r="I1647" t="s">
        <v>17</v>
      </c>
      <c r="J1647" t="s">
        <v>18</v>
      </c>
      <c r="K1647" t="s">
        <v>19</v>
      </c>
      <c r="L1647" t="s">
        <v>207</v>
      </c>
      <c r="M1647" t="str">
        <f>CONCATENATE(E1647,"-F-P-N")</f>
        <v>51246671-F-P-N</v>
      </c>
      <c r="N1647" t="str">
        <f>$H$2</f>
        <v>F - 762 x 1016</v>
      </c>
      <c r="O1647" t="str">
        <f>$C$3</f>
        <v>Photographic Paper</v>
      </c>
      <c r="P1647" t="str">
        <f>$D$3</f>
        <v>None</v>
      </c>
      <c r="Q1647">
        <f>$H$3</f>
        <v>1410</v>
      </c>
      <c r="R1647">
        <v>944</v>
      </c>
      <c r="S1647">
        <v>590</v>
      </c>
      <c r="T1647" t="s">
        <v>32</v>
      </c>
    </row>
    <row r="1648" spans="1:20" x14ac:dyDescent="0.25">
      <c r="A1648" t="s">
        <v>15</v>
      </c>
      <c r="B1648" s="1" t="s">
        <v>32</v>
      </c>
      <c r="C1648">
        <v>1</v>
      </c>
      <c r="D1648" t="s">
        <v>216</v>
      </c>
      <c r="E1648" s="3">
        <v>51246671</v>
      </c>
      <c r="F1648" t="s">
        <v>217</v>
      </c>
      <c r="H1648" t="s">
        <v>16</v>
      </c>
      <c r="I1648" t="s">
        <v>17</v>
      </c>
      <c r="J1648" t="s">
        <v>18</v>
      </c>
      <c r="K1648" t="s">
        <v>19</v>
      </c>
      <c r="L1648" t="s">
        <v>207</v>
      </c>
      <c r="M1648" t="str">
        <f>CONCATENATE(E1648,"-F-C-N")</f>
        <v>51246671-F-C-N</v>
      </c>
      <c r="N1648" t="str">
        <f>$H$2</f>
        <v>F - 762 x 1016</v>
      </c>
      <c r="O1648" t="str">
        <f>$C$15</f>
        <v>Canvas</v>
      </c>
      <c r="P1648" t="str">
        <f>$D$15</f>
        <v>None</v>
      </c>
      <c r="Q1648">
        <f>$H$15</f>
        <v>1865.6000000000001</v>
      </c>
      <c r="R1648">
        <v>1200</v>
      </c>
      <c r="S1648">
        <v>800</v>
      </c>
      <c r="T1648" t="s">
        <v>32</v>
      </c>
    </row>
    <row r="1649" spans="1:20" x14ac:dyDescent="0.25">
      <c r="A1649" t="s">
        <v>15</v>
      </c>
      <c r="B1649" s="1" t="s">
        <v>32</v>
      </c>
      <c r="C1649">
        <v>1</v>
      </c>
      <c r="D1649" t="s">
        <v>216</v>
      </c>
      <c r="E1649" s="3">
        <v>51246671</v>
      </c>
      <c r="F1649" t="s">
        <v>217</v>
      </c>
      <c r="H1649" t="s">
        <v>16</v>
      </c>
      <c r="I1649" t="s">
        <v>17</v>
      </c>
      <c r="J1649" t="s">
        <v>18</v>
      </c>
      <c r="K1649" t="s">
        <v>19</v>
      </c>
      <c r="L1649" t="s">
        <v>207</v>
      </c>
      <c r="M1649" t="str">
        <f>CONCATENATE(E1649,"-F-P-W")</f>
        <v>51246671-F-P-W</v>
      </c>
      <c r="N1649" t="str">
        <f>$H$2</f>
        <v>F - 762 x 1016</v>
      </c>
      <c r="O1649" t="str">
        <f>$C$3</f>
        <v>Photographic Paper</v>
      </c>
      <c r="P1649" t="str">
        <f>$D$4</f>
        <v>White</v>
      </c>
      <c r="Q1649">
        <f>$H$4</f>
        <v>2387</v>
      </c>
      <c r="R1649">
        <v>1510</v>
      </c>
      <c r="S1649">
        <v>1150</v>
      </c>
      <c r="T1649" t="s">
        <v>32</v>
      </c>
    </row>
    <row r="1650" spans="1:20" x14ac:dyDescent="0.25">
      <c r="A1650" t="s">
        <v>15</v>
      </c>
      <c r="B1650" s="1" t="s">
        <v>32</v>
      </c>
      <c r="C1650">
        <v>1</v>
      </c>
      <c r="D1650" t="s">
        <v>216</v>
      </c>
      <c r="E1650" s="3">
        <v>51246671</v>
      </c>
      <c r="F1650" t="s">
        <v>217</v>
      </c>
      <c r="H1650" t="s">
        <v>16</v>
      </c>
      <c r="I1650" t="s">
        <v>17</v>
      </c>
      <c r="J1650" t="s">
        <v>18</v>
      </c>
      <c r="K1650" t="s">
        <v>19</v>
      </c>
      <c r="L1650" t="s">
        <v>207</v>
      </c>
      <c r="M1650" t="str">
        <f>CONCATENATE(E1650,"-F-C-W")</f>
        <v>51246671-F-C-W</v>
      </c>
      <c r="N1650" t="str">
        <f>$H$2</f>
        <v>F - 762 x 1016</v>
      </c>
      <c r="O1650" t="str">
        <f>$C$15</f>
        <v>Canvas</v>
      </c>
      <c r="P1650" t="str">
        <f>$D$16</f>
        <v xml:space="preserve">White </v>
      </c>
      <c r="Q1650">
        <f>$H$16</f>
        <v>2565.2000000000003</v>
      </c>
      <c r="R1650">
        <v>1760</v>
      </c>
      <c r="S1650">
        <v>1100</v>
      </c>
      <c r="T1650" t="s">
        <v>32</v>
      </c>
    </row>
    <row r="1651" spans="1:20" x14ac:dyDescent="0.25">
      <c r="A1651" t="s">
        <v>15</v>
      </c>
      <c r="B1651" s="1" t="s">
        <v>32</v>
      </c>
      <c r="C1651">
        <v>1</v>
      </c>
      <c r="D1651" t="s">
        <v>216</v>
      </c>
      <c r="E1651" s="3">
        <v>51246671</v>
      </c>
      <c r="F1651" t="s">
        <v>217</v>
      </c>
      <c r="H1651" t="s">
        <v>16</v>
      </c>
      <c r="I1651" t="s">
        <v>17</v>
      </c>
      <c r="J1651" t="s">
        <v>18</v>
      </c>
      <c r="K1651" t="s">
        <v>19</v>
      </c>
      <c r="L1651" t="s">
        <v>207</v>
      </c>
      <c r="M1651" t="str">
        <f>CONCATENATE(E1651,"-G-P-N")</f>
        <v>51246671-G-P-N</v>
      </c>
      <c r="N1651" t="str">
        <f>$I$2</f>
        <v>G - 1016 x 1525</v>
      </c>
      <c r="O1651" t="str">
        <f>$C$3</f>
        <v>Photographic Paper</v>
      </c>
      <c r="P1651" t="str">
        <f>$D$3</f>
        <v>None</v>
      </c>
      <c r="Q1651">
        <f>$I$3</f>
        <v>1763</v>
      </c>
      <c r="R1651">
        <v>1180</v>
      </c>
      <c r="S1651">
        <v>735</v>
      </c>
      <c r="T1651" t="s">
        <v>32</v>
      </c>
    </row>
    <row r="1652" spans="1:20" x14ac:dyDescent="0.25">
      <c r="A1652" t="s">
        <v>15</v>
      </c>
      <c r="B1652" s="1" t="s">
        <v>32</v>
      </c>
      <c r="C1652">
        <v>1</v>
      </c>
      <c r="D1652" t="s">
        <v>216</v>
      </c>
      <c r="E1652" s="3">
        <v>51246671</v>
      </c>
      <c r="F1652" t="s">
        <v>217</v>
      </c>
      <c r="H1652" t="s">
        <v>16</v>
      </c>
      <c r="I1652" t="s">
        <v>17</v>
      </c>
      <c r="J1652" t="s">
        <v>18</v>
      </c>
      <c r="K1652" t="s">
        <v>19</v>
      </c>
      <c r="L1652" t="s">
        <v>207</v>
      </c>
      <c r="M1652" t="str">
        <f>CONCATENATE(E1652,"-G-C-N")</f>
        <v>51246671-G-C-N</v>
      </c>
      <c r="N1652" t="str">
        <f>$I$2</f>
        <v>G - 1016 x 1525</v>
      </c>
      <c r="O1652" t="str">
        <f>$C$15</f>
        <v>Canvas</v>
      </c>
      <c r="P1652" t="str">
        <f>$D$15</f>
        <v>None</v>
      </c>
      <c r="Q1652">
        <f>$I$15</f>
        <v>1982.2</v>
      </c>
      <c r="R1652">
        <v>1275</v>
      </c>
      <c r="S1652">
        <v>850</v>
      </c>
      <c r="T1652" t="s">
        <v>32</v>
      </c>
    </row>
    <row r="1653" spans="1:20" x14ac:dyDescent="0.25">
      <c r="A1653" t="s">
        <v>15</v>
      </c>
      <c r="B1653" s="1" t="s">
        <v>32</v>
      </c>
      <c r="C1653">
        <v>1</v>
      </c>
      <c r="D1653" t="s">
        <v>216</v>
      </c>
      <c r="E1653" s="3">
        <v>51246671</v>
      </c>
      <c r="F1653" t="s">
        <v>217</v>
      </c>
      <c r="H1653" t="s">
        <v>16</v>
      </c>
      <c r="I1653" t="s">
        <v>17</v>
      </c>
      <c r="J1653" t="s">
        <v>18</v>
      </c>
      <c r="K1653" t="s">
        <v>19</v>
      </c>
      <c r="L1653" t="s">
        <v>207</v>
      </c>
      <c r="M1653" t="str">
        <f>CONCATENATE(E1653,"-G-P-W")</f>
        <v>51246671-G-P-W</v>
      </c>
      <c r="N1653" t="str">
        <f>$I$2</f>
        <v>G - 1016 x 1525</v>
      </c>
      <c r="O1653" t="str">
        <f>$C$3</f>
        <v>Photographic Paper</v>
      </c>
      <c r="P1653" t="str">
        <f>$D$4</f>
        <v>White</v>
      </c>
      <c r="Q1653">
        <f>$I$4</f>
        <v>3200</v>
      </c>
      <c r="R1653">
        <v>2000</v>
      </c>
      <c r="S1653">
        <v>1535</v>
      </c>
      <c r="T1653" t="s">
        <v>32</v>
      </c>
    </row>
    <row r="1654" spans="1:20" x14ac:dyDescent="0.25">
      <c r="A1654" t="s">
        <v>15</v>
      </c>
      <c r="B1654" s="1" t="s">
        <v>32</v>
      </c>
      <c r="C1654">
        <v>1</v>
      </c>
      <c r="D1654" t="s">
        <v>216</v>
      </c>
      <c r="E1654" s="3">
        <v>51246671</v>
      </c>
      <c r="F1654" t="s">
        <v>217</v>
      </c>
      <c r="H1654" t="s">
        <v>16</v>
      </c>
      <c r="I1654" t="s">
        <v>17</v>
      </c>
      <c r="J1654" t="s">
        <v>18</v>
      </c>
      <c r="K1654" t="s">
        <v>19</v>
      </c>
      <c r="L1654" t="s">
        <v>207</v>
      </c>
      <c r="M1654" t="str">
        <f>CONCATENATE(E1654,"-G-C-W")</f>
        <v>51246671-G-C-W</v>
      </c>
      <c r="N1654" t="str">
        <f>$I$2</f>
        <v>G - 1016 x 1525</v>
      </c>
      <c r="O1654" t="str">
        <f>$C$15</f>
        <v>Canvas</v>
      </c>
      <c r="P1654" t="str">
        <f>$D$16</f>
        <v xml:space="preserve">White </v>
      </c>
      <c r="Q1654">
        <f>$I$16</f>
        <v>2915</v>
      </c>
      <c r="R1654">
        <v>2000</v>
      </c>
      <c r="S1654">
        <v>1250</v>
      </c>
      <c r="T1654" t="s">
        <v>32</v>
      </c>
    </row>
    <row r="1655" spans="1:20" x14ac:dyDescent="0.25">
      <c r="A1655" t="s">
        <v>15</v>
      </c>
      <c r="B1655" s="1" t="s">
        <v>32</v>
      </c>
      <c r="C1655">
        <v>1</v>
      </c>
      <c r="D1655" t="s">
        <v>216</v>
      </c>
      <c r="E1655" s="3">
        <v>51246671</v>
      </c>
      <c r="F1655" t="s">
        <v>217</v>
      </c>
      <c r="H1655" t="s">
        <v>16</v>
      </c>
      <c r="I1655" t="s">
        <v>17</v>
      </c>
      <c r="J1655" t="s">
        <v>18</v>
      </c>
      <c r="K1655" t="s">
        <v>19</v>
      </c>
      <c r="L1655" t="s">
        <v>207</v>
      </c>
      <c r="M1655" t="str">
        <f>CONCATENATE(E1655,"-C-P-N")</f>
        <v>51246671-C-P-N</v>
      </c>
      <c r="N1655" t="str">
        <f>$E$2</f>
        <v>C - 406 x 508</v>
      </c>
      <c r="O1655" t="str">
        <f>$C$3</f>
        <v>Photographic Paper</v>
      </c>
      <c r="P1655" t="str">
        <f>$D$3</f>
        <v>None</v>
      </c>
      <c r="Q1655">
        <f>$E$3</f>
        <v>553</v>
      </c>
      <c r="R1655">
        <v>360</v>
      </c>
      <c r="S1655">
        <v>230</v>
      </c>
      <c r="T1655" t="s">
        <v>32</v>
      </c>
    </row>
    <row r="1656" spans="1:20" x14ac:dyDescent="0.25">
      <c r="A1656" t="s">
        <v>15</v>
      </c>
      <c r="B1656" s="1" t="s">
        <v>32</v>
      </c>
      <c r="C1656">
        <v>1</v>
      </c>
      <c r="D1656" t="s">
        <v>216</v>
      </c>
      <c r="E1656" s="3">
        <v>51246671</v>
      </c>
      <c r="F1656" t="s">
        <v>217</v>
      </c>
      <c r="H1656" t="s">
        <v>16</v>
      </c>
      <c r="I1656" t="s">
        <v>17</v>
      </c>
      <c r="J1656" t="s">
        <v>18</v>
      </c>
      <c r="K1656" t="s">
        <v>19</v>
      </c>
      <c r="L1656" t="s">
        <v>207</v>
      </c>
      <c r="M1656" t="str">
        <f>CONCATENATE(E1656,"-C-P-W")</f>
        <v>51246671-C-P-W</v>
      </c>
      <c r="N1656" t="str">
        <f>$E$2</f>
        <v>C - 406 x 508</v>
      </c>
      <c r="O1656" t="str">
        <f>$C$3</f>
        <v>Photographic Paper</v>
      </c>
      <c r="P1656" t="str">
        <f>$D$4</f>
        <v>White</v>
      </c>
      <c r="Q1656">
        <f>$E$4</f>
        <v>1052</v>
      </c>
      <c r="R1656">
        <v>704</v>
      </c>
      <c r="S1656">
        <v>440</v>
      </c>
      <c r="T1656" t="s">
        <v>32</v>
      </c>
    </row>
    <row r="1657" spans="1:20" x14ac:dyDescent="0.25">
      <c r="A1657" t="s">
        <v>15</v>
      </c>
      <c r="B1657" s="1" t="s">
        <v>32</v>
      </c>
      <c r="C1657">
        <v>1</v>
      </c>
      <c r="D1657" t="s">
        <v>216</v>
      </c>
      <c r="E1657" s="3">
        <v>51246671</v>
      </c>
      <c r="F1657" t="s">
        <v>217</v>
      </c>
      <c r="H1657" t="s">
        <v>16</v>
      </c>
      <c r="I1657" t="s">
        <v>17</v>
      </c>
      <c r="J1657" t="s">
        <v>18</v>
      </c>
      <c r="K1657" t="s">
        <v>19</v>
      </c>
      <c r="L1657" t="s">
        <v>207</v>
      </c>
      <c r="M1657" t="str">
        <f>CONCATENATE(E1657,"-D-P-N")</f>
        <v>51246671-D-P-N</v>
      </c>
      <c r="N1657" t="str">
        <f>$F$2</f>
        <v>D - 508 x 610</v>
      </c>
      <c r="O1657" t="str">
        <f>$C$3</f>
        <v>Photographic Paper</v>
      </c>
      <c r="P1657" t="str">
        <f>$D$3</f>
        <v>None</v>
      </c>
      <c r="Q1657">
        <f>$F$3</f>
        <v>646</v>
      </c>
      <c r="R1657">
        <v>432</v>
      </c>
      <c r="S1657">
        <v>270</v>
      </c>
      <c r="T1657" t="s">
        <v>32</v>
      </c>
    </row>
    <row r="1658" spans="1:20" x14ac:dyDescent="0.25">
      <c r="A1658" t="s">
        <v>15</v>
      </c>
      <c r="B1658" s="1" t="s">
        <v>32</v>
      </c>
      <c r="C1658">
        <v>1</v>
      </c>
      <c r="D1658" t="s">
        <v>216</v>
      </c>
      <c r="E1658" s="3">
        <v>51246671</v>
      </c>
      <c r="F1658" t="s">
        <v>217</v>
      </c>
      <c r="H1658" t="s">
        <v>16</v>
      </c>
      <c r="I1658" t="s">
        <v>17</v>
      </c>
      <c r="J1658" t="s">
        <v>18</v>
      </c>
      <c r="K1658" t="s">
        <v>19</v>
      </c>
      <c r="L1658" t="s">
        <v>207</v>
      </c>
      <c r="M1658" t="str">
        <f>CONCATENATE(E1658,"-D-P-W")</f>
        <v>51246671-D-P-W</v>
      </c>
      <c r="N1658" t="str">
        <f>$F$2</f>
        <v>D - 508 x 610</v>
      </c>
      <c r="O1658" t="str">
        <f>$C$3</f>
        <v>Photographic Paper</v>
      </c>
      <c r="P1658" t="str">
        <f>$D$4</f>
        <v>White</v>
      </c>
      <c r="Q1658">
        <f>$F$4</f>
        <v>1313</v>
      </c>
      <c r="R1658">
        <v>880</v>
      </c>
      <c r="S1658">
        <v>560</v>
      </c>
      <c r="T1658" t="s">
        <v>32</v>
      </c>
    </row>
    <row r="1659" spans="1:20" x14ac:dyDescent="0.25">
      <c r="A1659" t="s">
        <v>15</v>
      </c>
      <c r="B1659" s="1" t="s">
        <v>32</v>
      </c>
      <c r="C1659">
        <v>1</v>
      </c>
      <c r="D1659" t="s">
        <v>216</v>
      </c>
      <c r="E1659" s="3">
        <v>51246671</v>
      </c>
      <c r="F1659" t="s">
        <v>217</v>
      </c>
      <c r="H1659" t="s">
        <v>16</v>
      </c>
      <c r="I1659" t="s">
        <v>17</v>
      </c>
      <c r="J1659" t="s">
        <v>18</v>
      </c>
      <c r="K1659" t="s">
        <v>19</v>
      </c>
      <c r="L1659" t="s">
        <v>207</v>
      </c>
      <c r="M1659" t="str">
        <f>CONCATENATE(E1659,"-E-P-N")</f>
        <v>51246671-E-P-N</v>
      </c>
      <c r="N1659" t="str">
        <f>$G$2</f>
        <v>E - 508 x 762</v>
      </c>
      <c r="O1659" t="str">
        <f>$C$3</f>
        <v>Photographic Paper</v>
      </c>
      <c r="P1659" t="str">
        <f>$D$3</f>
        <v>None</v>
      </c>
      <c r="Q1659">
        <f>$G$3</f>
        <v>825</v>
      </c>
      <c r="R1659">
        <v>552</v>
      </c>
      <c r="S1659">
        <v>345</v>
      </c>
      <c r="T1659" t="s">
        <v>32</v>
      </c>
    </row>
    <row r="1660" spans="1:20" x14ac:dyDescent="0.25">
      <c r="A1660" t="s">
        <v>15</v>
      </c>
      <c r="B1660" s="1" t="s">
        <v>32</v>
      </c>
      <c r="C1660">
        <v>1</v>
      </c>
      <c r="D1660" t="s">
        <v>216</v>
      </c>
      <c r="E1660" s="3">
        <v>51246671</v>
      </c>
      <c r="F1660" t="s">
        <v>217</v>
      </c>
      <c r="H1660" t="s">
        <v>16</v>
      </c>
      <c r="I1660" t="s">
        <v>17</v>
      </c>
      <c r="J1660" t="s">
        <v>18</v>
      </c>
      <c r="K1660" t="s">
        <v>19</v>
      </c>
      <c r="L1660" t="s">
        <v>207</v>
      </c>
      <c r="M1660" t="str">
        <f>CONCATENATE(E1660,"-E-C-N")</f>
        <v>51246671-E-C-N</v>
      </c>
      <c r="N1660" t="str">
        <f>$G$2</f>
        <v>E - 508 x 762</v>
      </c>
      <c r="O1660" t="str">
        <f>$C$15</f>
        <v>Canvas</v>
      </c>
      <c r="P1660" t="str">
        <f>$D$15</f>
        <v>None</v>
      </c>
      <c r="Q1660">
        <f>$G$15</f>
        <v>1324</v>
      </c>
      <c r="R1660">
        <v>832</v>
      </c>
      <c r="S1660">
        <v>550</v>
      </c>
      <c r="T1660" t="s">
        <v>32</v>
      </c>
    </row>
    <row r="1661" spans="1:20" x14ac:dyDescent="0.25">
      <c r="A1661" t="s">
        <v>15</v>
      </c>
      <c r="B1661" s="1" t="s">
        <v>32</v>
      </c>
      <c r="C1661">
        <v>1</v>
      </c>
      <c r="D1661" t="s">
        <v>216</v>
      </c>
      <c r="E1661" s="3">
        <v>51246671</v>
      </c>
      <c r="F1661" t="s">
        <v>217</v>
      </c>
      <c r="H1661" t="s">
        <v>16</v>
      </c>
      <c r="I1661" t="s">
        <v>17</v>
      </c>
      <c r="J1661" t="s">
        <v>18</v>
      </c>
      <c r="K1661" t="s">
        <v>19</v>
      </c>
      <c r="L1661" t="s">
        <v>207</v>
      </c>
      <c r="M1661" t="str">
        <f>CONCATENATE(E1661,"-E-P-W")</f>
        <v>51246671-E-P-W</v>
      </c>
      <c r="N1661" t="str">
        <f>$G$2</f>
        <v>E - 508 x 762</v>
      </c>
      <c r="O1661" t="str">
        <f>$C$3</f>
        <v>Photographic Paper</v>
      </c>
      <c r="P1661" t="str">
        <f>$D$4</f>
        <v>White</v>
      </c>
      <c r="Q1661">
        <f>$G$4</f>
        <v>1660</v>
      </c>
      <c r="R1661">
        <v>1112</v>
      </c>
      <c r="S1661">
        <v>760</v>
      </c>
      <c r="T1661" t="s">
        <v>32</v>
      </c>
    </row>
    <row r="1662" spans="1:20" x14ac:dyDescent="0.25">
      <c r="A1662" t="s">
        <v>15</v>
      </c>
      <c r="B1662" s="1" t="s">
        <v>32</v>
      </c>
      <c r="C1662">
        <v>1</v>
      </c>
      <c r="D1662" t="s">
        <v>216</v>
      </c>
      <c r="E1662" s="3">
        <v>51246671</v>
      </c>
      <c r="F1662" t="s">
        <v>217</v>
      </c>
      <c r="H1662" t="s">
        <v>16</v>
      </c>
      <c r="I1662" t="s">
        <v>17</v>
      </c>
      <c r="J1662" t="s">
        <v>18</v>
      </c>
      <c r="K1662" t="s">
        <v>19</v>
      </c>
      <c r="L1662" t="s">
        <v>207</v>
      </c>
      <c r="M1662" t="str">
        <f>CONCATENATE(E1662,"-E-C-W")</f>
        <v>51246671-E-C-W</v>
      </c>
      <c r="N1662" t="str">
        <f>$G$2</f>
        <v>E - 508 x 762</v>
      </c>
      <c r="O1662" t="str">
        <f>$C$15</f>
        <v>Canvas</v>
      </c>
      <c r="P1662" t="str">
        <f>$D$16</f>
        <v xml:space="preserve">White </v>
      </c>
      <c r="Q1662">
        <f>$G$16</f>
        <v>1964</v>
      </c>
      <c r="R1662">
        <v>1320</v>
      </c>
      <c r="S1662">
        <v>825</v>
      </c>
      <c r="T1662" t="s">
        <v>32</v>
      </c>
    </row>
    <row r="1663" spans="1:20" x14ac:dyDescent="0.25">
      <c r="A1663" t="s">
        <v>15</v>
      </c>
      <c r="B1663" s="1" t="s">
        <v>32</v>
      </c>
      <c r="C1663">
        <v>1</v>
      </c>
      <c r="D1663" t="s">
        <v>216</v>
      </c>
      <c r="E1663" s="3">
        <v>51246671</v>
      </c>
      <c r="F1663" t="s">
        <v>217</v>
      </c>
      <c r="H1663" t="s">
        <v>16</v>
      </c>
      <c r="I1663" t="s">
        <v>17</v>
      </c>
      <c r="J1663" t="s">
        <v>18</v>
      </c>
      <c r="K1663" t="s">
        <v>19</v>
      </c>
      <c r="L1663" t="s">
        <v>207</v>
      </c>
      <c r="M1663" t="str">
        <f>CONCATENATE(E1663,"-F-P-N")</f>
        <v>51246671-F-P-N</v>
      </c>
      <c r="N1663" t="str">
        <f>$H$2</f>
        <v>F - 762 x 1016</v>
      </c>
      <c r="O1663" t="str">
        <f>$C$3</f>
        <v>Photographic Paper</v>
      </c>
      <c r="P1663" t="str">
        <f>$D$3</f>
        <v>None</v>
      </c>
      <c r="Q1663">
        <f>$H$3</f>
        <v>1410</v>
      </c>
      <c r="R1663">
        <v>944</v>
      </c>
      <c r="S1663">
        <v>590</v>
      </c>
      <c r="T1663" t="s">
        <v>32</v>
      </c>
    </row>
    <row r="1664" spans="1:20" x14ac:dyDescent="0.25">
      <c r="A1664" t="s">
        <v>15</v>
      </c>
      <c r="B1664" s="1" t="s">
        <v>32</v>
      </c>
      <c r="C1664">
        <v>1</v>
      </c>
      <c r="D1664" t="s">
        <v>216</v>
      </c>
      <c r="E1664" s="3">
        <v>51246671</v>
      </c>
      <c r="F1664" t="s">
        <v>217</v>
      </c>
      <c r="H1664" t="s">
        <v>16</v>
      </c>
      <c r="I1664" t="s">
        <v>17</v>
      </c>
      <c r="J1664" t="s">
        <v>18</v>
      </c>
      <c r="K1664" t="s">
        <v>19</v>
      </c>
      <c r="L1664" t="s">
        <v>207</v>
      </c>
      <c r="M1664" t="str">
        <f>CONCATENATE(E1664,"-F-C-N")</f>
        <v>51246671-F-C-N</v>
      </c>
      <c r="N1664" t="str">
        <f>$H$2</f>
        <v>F - 762 x 1016</v>
      </c>
      <c r="O1664" t="str">
        <f>$C$15</f>
        <v>Canvas</v>
      </c>
      <c r="P1664" t="str">
        <f>$D$15</f>
        <v>None</v>
      </c>
      <c r="Q1664">
        <f>$H$15</f>
        <v>1865.6000000000001</v>
      </c>
      <c r="R1664">
        <v>1200</v>
      </c>
      <c r="S1664">
        <v>800</v>
      </c>
      <c r="T1664" t="s">
        <v>32</v>
      </c>
    </row>
    <row r="1665" spans="1:20" x14ac:dyDescent="0.25">
      <c r="A1665" t="s">
        <v>15</v>
      </c>
      <c r="B1665" s="1" t="s">
        <v>32</v>
      </c>
      <c r="C1665">
        <v>1</v>
      </c>
      <c r="D1665" t="s">
        <v>216</v>
      </c>
      <c r="E1665" s="3">
        <v>51246671</v>
      </c>
      <c r="F1665" t="s">
        <v>217</v>
      </c>
      <c r="H1665" t="s">
        <v>16</v>
      </c>
      <c r="I1665" t="s">
        <v>17</v>
      </c>
      <c r="J1665" t="s">
        <v>18</v>
      </c>
      <c r="K1665" t="s">
        <v>19</v>
      </c>
      <c r="L1665" t="s">
        <v>207</v>
      </c>
      <c r="M1665" t="str">
        <f>CONCATENATE(E1665,"-F-P-W")</f>
        <v>51246671-F-P-W</v>
      </c>
      <c r="N1665" t="str">
        <f>$H$2</f>
        <v>F - 762 x 1016</v>
      </c>
      <c r="O1665" t="str">
        <f>$C$3</f>
        <v>Photographic Paper</v>
      </c>
      <c r="P1665" t="str">
        <f>$D$4</f>
        <v>White</v>
      </c>
      <c r="Q1665">
        <f>$H$4</f>
        <v>2387</v>
      </c>
      <c r="R1665">
        <v>1510</v>
      </c>
      <c r="S1665">
        <v>1150</v>
      </c>
      <c r="T1665" t="s">
        <v>32</v>
      </c>
    </row>
    <row r="1666" spans="1:20" x14ac:dyDescent="0.25">
      <c r="A1666" t="s">
        <v>15</v>
      </c>
      <c r="B1666" s="1" t="s">
        <v>32</v>
      </c>
      <c r="C1666">
        <v>1</v>
      </c>
      <c r="D1666" t="s">
        <v>216</v>
      </c>
      <c r="E1666" s="3">
        <v>51246671</v>
      </c>
      <c r="F1666" t="s">
        <v>217</v>
      </c>
      <c r="H1666" t="s">
        <v>16</v>
      </c>
      <c r="I1666" t="s">
        <v>17</v>
      </c>
      <c r="J1666" t="s">
        <v>18</v>
      </c>
      <c r="K1666" t="s">
        <v>19</v>
      </c>
      <c r="L1666" t="s">
        <v>207</v>
      </c>
      <c r="M1666" t="str">
        <f>CONCATENATE(E1666,"-F-C-W")</f>
        <v>51246671-F-C-W</v>
      </c>
      <c r="N1666" t="str">
        <f>$H$2</f>
        <v>F - 762 x 1016</v>
      </c>
      <c r="O1666" t="str">
        <f>$C$15</f>
        <v>Canvas</v>
      </c>
      <c r="P1666" t="str">
        <f>$D$16</f>
        <v xml:space="preserve">White </v>
      </c>
      <c r="Q1666">
        <f>$H$16</f>
        <v>2565.2000000000003</v>
      </c>
      <c r="R1666">
        <v>1760</v>
      </c>
      <c r="S1666">
        <v>1100</v>
      </c>
      <c r="T1666" t="s">
        <v>32</v>
      </c>
    </row>
    <row r="1667" spans="1:20" x14ac:dyDescent="0.25">
      <c r="A1667" t="s">
        <v>15</v>
      </c>
      <c r="B1667" s="1" t="s">
        <v>32</v>
      </c>
      <c r="C1667">
        <v>1</v>
      </c>
      <c r="D1667" t="s">
        <v>216</v>
      </c>
      <c r="E1667" s="3">
        <v>51246671</v>
      </c>
      <c r="F1667" t="s">
        <v>217</v>
      </c>
      <c r="H1667" t="s">
        <v>16</v>
      </c>
      <c r="I1667" t="s">
        <v>17</v>
      </c>
      <c r="J1667" t="s">
        <v>18</v>
      </c>
      <c r="K1667" t="s">
        <v>19</v>
      </c>
      <c r="L1667" t="s">
        <v>207</v>
      </c>
      <c r="M1667" t="str">
        <f>CONCATENATE(E1667,"-G-P-N")</f>
        <v>51246671-G-P-N</v>
      </c>
      <c r="N1667" t="str">
        <f>$I$2</f>
        <v>G - 1016 x 1525</v>
      </c>
      <c r="O1667" t="str">
        <f>$C$3</f>
        <v>Photographic Paper</v>
      </c>
      <c r="P1667" t="str">
        <f>$D$3</f>
        <v>None</v>
      </c>
      <c r="Q1667">
        <f>$I$3</f>
        <v>1763</v>
      </c>
      <c r="R1667">
        <v>1180</v>
      </c>
      <c r="S1667">
        <v>735</v>
      </c>
      <c r="T1667" t="s">
        <v>32</v>
      </c>
    </row>
    <row r="1668" spans="1:20" x14ac:dyDescent="0.25">
      <c r="A1668" t="s">
        <v>15</v>
      </c>
      <c r="B1668" s="1" t="s">
        <v>32</v>
      </c>
      <c r="C1668">
        <v>1</v>
      </c>
      <c r="D1668" t="s">
        <v>216</v>
      </c>
      <c r="E1668" s="3">
        <v>51246671</v>
      </c>
      <c r="F1668" t="s">
        <v>217</v>
      </c>
      <c r="H1668" t="s">
        <v>16</v>
      </c>
      <c r="I1668" t="s">
        <v>17</v>
      </c>
      <c r="J1668" t="s">
        <v>18</v>
      </c>
      <c r="K1668" t="s">
        <v>19</v>
      </c>
      <c r="L1668" t="s">
        <v>207</v>
      </c>
      <c r="M1668" t="str">
        <f>CONCATENATE(E1668,"-G-C-N")</f>
        <v>51246671-G-C-N</v>
      </c>
      <c r="N1668" t="str">
        <f>$I$2</f>
        <v>G - 1016 x 1525</v>
      </c>
      <c r="O1668" t="str">
        <f>$C$15</f>
        <v>Canvas</v>
      </c>
      <c r="P1668" t="str">
        <f>$D$15</f>
        <v>None</v>
      </c>
      <c r="Q1668">
        <f>$I$15</f>
        <v>1982.2</v>
      </c>
      <c r="R1668">
        <v>1275</v>
      </c>
      <c r="S1668">
        <v>850</v>
      </c>
      <c r="T1668" t="s">
        <v>32</v>
      </c>
    </row>
    <row r="1669" spans="1:20" x14ac:dyDescent="0.25">
      <c r="A1669" t="s">
        <v>15</v>
      </c>
      <c r="B1669" s="1" t="s">
        <v>32</v>
      </c>
      <c r="C1669">
        <v>1</v>
      </c>
      <c r="D1669" t="s">
        <v>216</v>
      </c>
      <c r="E1669" s="3">
        <v>51246671</v>
      </c>
      <c r="F1669" t="s">
        <v>217</v>
      </c>
      <c r="H1669" t="s">
        <v>16</v>
      </c>
      <c r="I1669" t="s">
        <v>17</v>
      </c>
      <c r="J1669" t="s">
        <v>18</v>
      </c>
      <c r="K1669" t="s">
        <v>19</v>
      </c>
      <c r="L1669" t="s">
        <v>207</v>
      </c>
      <c r="M1669" t="str">
        <f>CONCATENATE(E1669,"-G-P-W")</f>
        <v>51246671-G-P-W</v>
      </c>
      <c r="N1669" t="str">
        <f>$I$2</f>
        <v>G - 1016 x 1525</v>
      </c>
      <c r="O1669" t="str">
        <f>$C$3</f>
        <v>Photographic Paper</v>
      </c>
      <c r="P1669" t="str">
        <f>$D$4</f>
        <v>White</v>
      </c>
      <c r="Q1669">
        <f>$I$4</f>
        <v>3200</v>
      </c>
      <c r="R1669">
        <v>2000</v>
      </c>
      <c r="S1669">
        <v>1535</v>
      </c>
      <c r="T1669" t="s">
        <v>32</v>
      </c>
    </row>
    <row r="1670" spans="1:20" x14ac:dyDescent="0.25">
      <c r="A1670" t="s">
        <v>15</v>
      </c>
      <c r="B1670" s="1" t="s">
        <v>32</v>
      </c>
      <c r="C1670">
        <v>1</v>
      </c>
      <c r="D1670" t="s">
        <v>216</v>
      </c>
      <c r="E1670" s="3">
        <v>51246671</v>
      </c>
      <c r="F1670" t="s">
        <v>217</v>
      </c>
      <c r="H1670" t="s">
        <v>16</v>
      </c>
      <c r="I1670" t="s">
        <v>17</v>
      </c>
      <c r="J1670" t="s">
        <v>18</v>
      </c>
      <c r="K1670" t="s">
        <v>19</v>
      </c>
      <c r="L1670" t="s">
        <v>207</v>
      </c>
      <c r="M1670" t="str">
        <f>CONCATENATE(E1670,"-G-C-W")</f>
        <v>51246671-G-C-W</v>
      </c>
      <c r="N1670" t="str">
        <f>$I$2</f>
        <v>G - 1016 x 1525</v>
      </c>
      <c r="O1670" t="str">
        <f>$C$15</f>
        <v>Canvas</v>
      </c>
      <c r="P1670" t="str">
        <f>$D$16</f>
        <v xml:space="preserve">White </v>
      </c>
      <c r="Q1670">
        <f>$I$16</f>
        <v>2915</v>
      </c>
      <c r="R1670">
        <v>2000</v>
      </c>
      <c r="S1670">
        <v>1250</v>
      </c>
      <c r="T1670" t="s">
        <v>32</v>
      </c>
    </row>
    <row r="1671" spans="1:20" x14ac:dyDescent="0.25">
      <c r="A1671" t="s">
        <v>15</v>
      </c>
      <c r="B1671" s="1" t="s">
        <v>32</v>
      </c>
      <c r="C1671">
        <v>1</v>
      </c>
      <c r="D1671" t="s">
        <v>218</v>
      </c>
      <c r="E1671" s="3">
        <v>52021108</v>
      </c>
      <c r="F1671" t="s">
        <v>219</v>
      </c>
      <c r="H1671" t="s">
        <v>16</v>
      </c>
      <c r="I1671" t="s">
        <v>17</v>
      </c>
      <c r="J1671" t="s">
        <v>18</v>
      </c>
      <c r="K1671" t="s">
        <v>19</v>
      </c>
      <c r="L1671" t="s">
        <v>207</v>
      </c>
      <c r="M1671" t="str">
        <f>CONCATENATE(E1671,"-C-P-N")</f>
        <v>52021108-C-P-N</v>
      </c>
      <c r="N1671" t="str">
        <f>$E$2</f>
        <v>C - 406 x 508</v>
      </c>
      <c r="O1671" t="str">
        <f>$C$3</f>
        <v>Photographic Paper</v>
      </c>
      <c r="P1671" t="str">
        <f>$D$3</f>
        <v>None</v>
      </c>
      <c r="Q1671">
        <f>$E$3</f>
        <v>553</v>
      </c>
      <c r="R1671">
        <v>360</v>
      </c>
      <c r="S1671">
        <v>230</v>
      </c>
      <c r="T1671" t="s">
        <v>32</v>
      </c>
    </row>
    <row r="1672" spans="1:20" x14ac:dyDescent="0.25">
      <c r="A1672" t="s">
        <v>15</v>
      </c>
      <c r="B1672" s="1" t="s">
        <v>32</v>
      </c>
      <c r="C1672">
        <v>1</v>
      </c>
      <c r="D1672" t="s">
        <v>218</v>
      </c>
      <c r="E1672" s="3">
        <v>52021108</v>
      </c>
      <c r="F1672" t="s">
        <v>219</v>
      </c>
      <c r="H1672" t="s">
        <v>16</v>
      </c>
      <c r="I1672" t="s">
        <v>17</v>
      </c>
      <c r="J1672" t="s">
        <v>18</v>
      </c>
      <c r="K1672" t="s">
        <v>19</v>
      </c>
      <c r="L1672" t="s">
        <v>207</v>
      </c>
      <c r="M1672" t="str">
        <f>CONCATENATE(E1672,"-C-P-W")</f>
        <v>52021108-C-P-W</v>
      </c>
      <c r="N1672" t="str">
        <f>$E$2</f>
        <v>C - 406 x 508</v>
      </c>
      <c r="O1672" t="str">
        <f>$C$3</f>
        <v>Photographic Paper</v>
      </c>
      <c r="P1672" t="str">
        <f>$D$4</f>
        <v>White</v>
      </c>
      <c r="Q1672">
        <f>$E$4</f>
        <v>1052</v>
      </c>
      <c r="R1672">
        <v>704</v>
      </c>
      <c r="S1672">
        <v>440</v>
      </c>
      <c r="T1672" t="s">
        <v>32</v>
      </c>
    </row>
    <row r="1673" spans="1:20" x14ac:dyDescent="0.25">
      <c r="A1673" t="s">
        <v>15</v>
      </c>
      <c r="B1673" s="1" t="s">
        <v>32</v>
      </c>
      <c r="C1673">
        <v>1</v>
      </c>
      <c r="D1673" t="s">
        <v>218</v>
      </c>
      <c r="E1673" s="3">
        <v>52021108</v>
      </c>
      <c r="F1673" t="s">
        <v>219</v>
      </c>
      <c r="H1673" t="s">
        <v>16</v>
      </c>
      <c r="I1673" t="s">
        <v>17</v>
      </c>
      <c r="J1673" t="s">
        <v>18</v>
      </c>
      <c r="K1673" t="s">
        <v>19</v>
      </c>
      <c r="L1673" t="s">
        <v>207</v>
      </c>
      <c r="M1673" t="str">
        <f>CONCATENATE(E1673,"-D-P-N")</f>
        <v>52021108-D-P-N</v>
      </c>
      <c r="N1673" t="str">
        <f>$F$2</f>
        <v>D - 508 x 610</v>
      </c>
      <c r="O1673" t="str">
        <f>$C$3</f>
        <v>Photographic Paper</v>
      </c>
      <c r="P1673" t="str">
        <f>$D$3</f>
        <v>None</v>
      </c>
      <c r="Q1673">
        <f>$F$3</f>
        <v>646</v>
      </c>
      <c r="R1673">
        <v>432</v>
      </c>
      <c r="S1673">
        <v>270</v>
      </c>
      <c r="T1673" t="s">
        <v>32</v>
      </c>
    </row>
    <row r="1674" spans="1:20" x14ac:dyDescent="0.25">
      <c r="A1674" t="s">
        <v>15</v>
      </c>
      <c r="B1674" s="1" t="s">
        <v>32</v>
      </c>
      <c r="C1674">
        <v>1</v>
      </c>
      <c r="D1674" t="s">
        <v>218</v>
      </c>
      <c r="E1674" s="3">
        <v>52021108</v>
      </c>
      <c r="F1674" t="s">
        <v>219</v>
      </c>
      <c r="H1674" t="s">
        <v>16</v>
      </c>
      <c r="I1674" t="s">
        <v>17</v>
      </c>
      <c r="J1674" t="s">
        <v>18</v>
      </c>
      <c r="K1674" t="s">
        <v>19</v>
      </c>
      <c r="L1674" t="s">
        <v>207</v>
      </c>
      <c r="M1674" t="str">
        <f>CONCATENATE(E1674,"-D-P-W")</f>
        <v>52021108-D-P-W</v>
      </c>
      <c r="N1674" t="str">
        <f>$F$2</f>
        <v>D - 508 x 610</v>
      </c>
      <c r="O1674" t="str">
        <f>$C$3</f>
        <v>Photographic Paper</v>
      </c>
      <c r="P1674" t="str">
        <f>$D$4</f>
        <v>White</v>
      </c>
      <c r="Q1674">
        <f>$F$4</f>
        <v>1313</v>
      </c>
      <c r="R1674">
        <v>880</v>
      </c>
      <c r="S1674">
        <v>560</v>
      </c>
      <c r="T1674" t="s">
        <v>32</v>
      </c>
    </row>
    <row r="1675" spans="1:20" x14ac:dyDescent="0.25">
      <c r="A1675" t="s">
        <v>15</v>
      </c>
      <c r="B1675" s="1" t="s">
        <v>32</v>
      </c>
      <c r="C1675">
        <v>1</v>
      </c>
      <c r="D1675" t="s">
        <v>218</v>
      </c>
      <c r="E1675" s="3">
        <v>52021108</v>
      </c>
      <c r="F1675" t="s">
        <v>219</v>
      </c>
      <c r="H1675" t="s">
        <v>16</v>
      </c>
      <c r="I1675" t="s">
        <v>17</v>
      </c>
      <c r="J1675" t="s">
        <v>18</v>
      </c>
      <c r="K1675" t="s">
        <v>19</v>
      </c>
      <c r="L1675" t="s">
        <v>207</v>
      </c>
      <c r="M1675" t="str">
        <f>CONCATENATE(E1675,"-E-P-N")</f>
        <v>52021108-E-P-N</v>
      </c>
      <c r="N1675" t="str">
        <f>$G$2</f>
        <v>E - 508 x 762</v>
      </c>
      <c r="O1675" t="str">
        <f>$C$3</f>
        <v>Photographic Paper</v>
      </c>
      <c r="P1675" t="str">
        <f>$D$3</f>
        <v>None</v>
      </c>
      <c r="Q1675">
        <f>$G$3</f>
        <v>825</v>
      </c>
      <c r="R1675">
        <v>552</v>
      </c>
      <c r="S1675">
        <v>345</v>
      </c>
      <c r="T1675" t="s">
        <v>32</v>
      </c>
    </row>
    <row r="1676" spans="1:20" x14ac:dyDescent="0.25">
      <c r="A1676" t="s">
        <v>15</v>
      </c>
      <c r="B1676" s="1" t="s">
        <v>32</v>
      </c>
      <c r="C1676">
        <v>1</v>
      </c>
      <c r="D1676" t="s">
        <v>218</v>
      </c>
      <c r="E1676" s="3">
        <v>52021108</v>
      </c>
      <c r="F1676" t="s">
        <v>219</v>
      </c>
      <c r="H1676" t="s">
        <v>16</v>
      </c>
      <c r="I1676" t="s">
        <v>17</v>
      </c>
      <c r="J1676" t="s">
        <v>18</v>
      </c>
      <c r="K1676" t="s">
        <v>19</v>
      </c>
      <c r="L1676" t="s">
        <v>207</v>
      </c>
      <c r="M1676" t="str">
        <f>CONCATENATE(E1676,"-E-C-N")</f>
        <v>52021108-E-C-N</v>
      </c>
      <c r="N1676" t="str">
        <f>$G$2</f>
        <v>E - 508 x 762</v>
      </c>
      <c r="O1676" t="str">
        <f>$C$15</f>
        <v>Canvas</v>
      </c>
      <c r="P1676" t="str">
        <f>$D$15</f>
        <v>None</v>
      </c>
      <c r="Q1676">
        <f>$G$15</f>
        <v>1324</v>
      </c>
      <c r="R1676">
        <v>832</v>
      </c>
      <c r="S1676">
        <v>550</v>
      </c>
      <c r="T1676" t="s">
        <v>32</v>
      </c>
    </row>
    <row r="1677" spans="1:20" x14ac:dyDescent="0.25">
      <c r="A1677" t="s">
        <v>15</v>
      </c>
      <c r="B1677" s="1" t="s">
        <v>32</v>
      </c>
      <c r="C1677">
        <v>1</v>
      </c>
      <c r="D1677" t="s">
        <v>218</v>
      </c>
      <c r="E1677" s="3">
        <v>52021108</v>
      </c>
      <c r="F1677" t="s">
        <v>219</v>
      </c>
      <c r="H1677" t="s">
        <v>16</v>
      </c>
      <c r="I1677" t="s">
        <v>17</v>
      </c>
      <c r="J1677" t="s">
        <v>18</v>
      </c>
      <c r="K1677" t="s">
        <v>19</v>
      </c>
      <c r="L1677" t="s">
        <v>207</v>
      </c>
      <c r="M1677" t="str">
        <f>CONCATENATE(E1677,"-E-P-W")</f>
        <v>52021108-E-P-W</v>
      </c>
      <c r="N1677" t="str">
        <f>$G$2</f>
        <v>E - 508 x 762</v>
      </c>
      <c r="O1677" t="str">
        <f>$C$3</f>
        <v>Photographic Paper</v>
      </c>
      <c r="P1677" t="str">
        <f>$D$4</f>
        <v>White</v>
      </c>
      <c r="Q1677">
        <f>$G$4</f>
        <v>1660</v>
      </c>
      <c r="R1677">
        <v>1112</v>
      </c>
      <c r="S1677">
        <v>760</v>
      </c>
      <c r="T1677" t="s">
        <v>32</v>
      </c>
    </row>
    <row r="1678" spans="1:20" x14ac:dyDescent="0.25">
      <c r="A1678" t="s">
        <v>15</v>
      </c>
      <c r="B1678" s="1" t="s">
        <v>32</v>
      </c>
      <c r="C1678">
        <v>1</v>
      </c>
      <c r="D1678" t="s">
        <v>218</v>
      </c>
      <c r="E1678" s="3">
        <v>52021108</v>
      </c>
      <c r="F1678" t="s">
        <v>219</v>
      </c>
      <c r="H1678" t="s">
        <v>16</v>
      </c>
      <c r="I1678" t="s">
        <v>17</v>
      </c>
      <c r="J1678" t="s">
        <v>18</v>
      </c>
      <c r="K1678" t="s">
        <v>19</v>
      </c>
      <c r="L1678" t="s">
        <v>207</v>
      </c>
      <c r="M1678" t="str">
        <f>CONCATENATE(E1678,"-E-C-W")</f>
        <v>52021108-E-C-W</v>
      </c>
      <c r="N1678" t="str">
        <f>$G$2</f>
        <v>E - 508 x 762</v>
      </c>
      <c r="O1678" t="str">
        <f>$C$15</f>
        <v>Canvas</v>
      </c>
      <c r="P1678" t="str">
        <f>$D$16</f>
        <v xml:space="preserve">White </v>
      </c>
      <c r="Q1678">
        <f>$G$16</f>
        <v>1964</v>
      </c>
      <c r="R1678">
        <v>1320</v>
      </c>
      <c r="S1678">
        <v>825</v>
      </c>
      <c r="T1678" t="s">
        <v>32</v>
      </c>
    </row>
    <row r="1679" spans="1:20" x14ac:dyDescent="0.25">
      <c r="A1679" t="s">
        <v>15</v>
      </c>
      <c r="B1679" s="1" t="s">
        <v>32</v>
      </c>
      <c r="C1679">
        <v>1</v>
      </c>
      <c r="D1679" t="s">
        <v>218</v>
      </c>
      <c r="E1679" s="3">
        <v>52021108</v>
      </c>
      <c r="F1679" t="s">
        <v>219</v>
      </c>
      <c r="H1679" t="s">
        <v>16</v>
      </c>
      <c r="I1679" t="s">
        <v>17</v>
      </c>
      <c r="J1679" t="s">
        <v>18</v>
      </c>
      <c r="K1679" t="s">
        <v>19</v>
      </c>
      <c r="L1679" t="s">
        <v>207</v>
      </c>
      <c r="M1679" t="str">
        <f>CONCATENATE(E1679,"-F-P-N")</f>
        <v>52021108-F-P-N</v>
      </c>
      <c r="N1679" t="str">
        <f>$H$2</f>
        <v>F - 762 x 1016</v>
      </c>
      <c r="O1679" t="str">
        <f>$C$3</f>
        <v>Photographic Paper</v>
      </c>
      <c r="P1679" t="str">
        <f>$D$3</f>
        <v>None</v>
      </c>
      <c r="Q1679">
        <f>$H$3</f>
        <v>1410</v>
      </c>
      <c r="R1679">
        <v>944</v>
      </c>
      <c r="S1679">
        <v>590</v>
      </c>
      <c r="T1679" t="s">
        <v>32</v>
      </c>
    </row>
    <row r="1680" spans="1:20" x14ac:dyDescent="0.25">
      <c r="A1680" t="s">
        <v>15</v>
      </c>
      <c r="B1680" s="1" t="s">
        <v>32</v>
      </c>
      <c r="C1680">
        <v>1</v>
      </c>
      <c r="D1680" t="s">
        <v>218</v>
      </c>
      <c r="E1680" s="3">
        <v>52021108</v>
      </c>
      <c r="F1680" t="s">
        <v>219</v>
      </c>
      <c r="H1680" t="s">
        <v>16</v>
      </c>
      <c r="I1680" t="s">
        <v>17</v>
      </c>
      <c r="J1680" t="s">
        <v>18</v>
      </c>
      <c r="K1680" t="s">
        <v>19</v>
      </c>
      <c r="L1680" t="s">
        <v>207</v>
      </c>
      <c r="M1680" t="str">
        <f>CONCATENATE(E1680,"-F-C-N")</f>
        <v>52021108-F-C-N</v>
      </c>
      <c r="N1680" t="str">
        <f>$H$2</f>
        <v>F - 762 x 1016</v>
      </c>
      <c r="O1680" t="str">
        <f>$C$15</f>
        <v>Canvas</v>
      </c>
      <c r="P1680" t="str">
        <f>$D$15</f>
        <v>None</v>
      </c>
      <c r="Q1680">
        <f>$H$15</f>
        <v>1865.6000000000001</v>
      </c>
      <c r="R1680">
        <v>1200</v>
      </c>
      <c r="S1680">
        <v>800</v>
      </c>
      <c r="T1680" t="s">
        <v>32</v>
      </c>
    </row>
    <row r="1681" spans="1:20" x14ac:dyDescent="0.25">
      <c r="A1681" t="s">
        <v>15</v>
      </c>
      <c r="B1681" s="1" t="s">
        <v>32</v>
      </c>
      <c r="C1681">
        <v>1</v>
      </c>
      <c r="D1681" t="s">
        <v>218</v>
      </c>
      <c r="E1681" s="3">
        <v>52021108</v>
      </c>
      <c r="F1681" t="s">
        <v>219</v>
      </c>
      <c r="H1681" t="s">
        <v>16</v>
      </c>
      <c r="I1681" t="s">
        <v>17</v>
      </c>
      <c r="J1681" t="s">
        <v>18</v>
      </c>
      <c r="K1681" t="s">
        <v>19</v>
      </c>
      <c r="L1681" t="s">
        <v>207</v>
      </c>
      <c r="M1681" t="str">
        <f>CONCATENATE(E1681,"-F-P-W")</f>
        <v>52021108-F-P-W</v>
      </c>
      <c r="N1681" t="str">
        <f>$H$2</f>
        <v>F - 762 x 1016</v>
      </c>
      <c r="O1681" t="str">
        <f>$C$3</f>
        <v>Photographic Paper</v>
      </c>
      <c r="P1681" t="str">
        <f>$D$4</f>
        <v>White</v>
      </c>
      <c r="Q1681">
        <f>$H$4</f>
        <v>2387</v>
      </c>
      <c r="R1681">
        <v>1510</v>
      </c>
      <c r="S1681">
        <v>1150</v>
      </c>
      <c r="T1681" t="s">
        <v>32</v>
      </c>
    </row>
    <row r="1682" spans="1:20" x14ac:dyDescent="0.25">
      <c r="A1682" t="s">
        <v>15</v>
      </c>
      <c r="B1682" s="1" t="s">
        <v>32</v>
      </c>
      <c r="C1682">
        <v>1</v>
      </c>
      <c r="D1682" t="s">
        <v>218</v>
      </c>
      <c r="E1682" s="3">
        <v>52021108</v>
      </c>
      <c r="F1682" t="s">
        <v>219</v>
      </c>
      <c r="H1682" t="s">
        <v>16</v>
      </c>
      <c r="I1682" t="s">
        <v>17</v>
      </c>
      <c r="J1682" t="s">
        <v>18</v>
      </c>
      <c r="K1682" t="s">
        <v>19</v>
      </c>
      <c r="L1682" t="s">
        <v>207</v>
      </c>
      <c r="M1682" t="str">
        <f>CONCATENATE(E1682,"-F-C-W")</f>
        <v>52021108-F-C-W</v>
      </c>
      <c r="N1682" t="str">
        <f>$H$2</f>
        <v>F - 762 x 1016</v>
      </c>
      <c r="O1682" t="str">
        <f>$C$15</f>
        <v>Canvas</v>
      </c>
      <c r="P1682" t="str">
        <f>$D$16</f>
        <v xml:space="preserve">White </v>
      </c>
      <c r="Q1682">
        <f>$H$16</f>
        <v>2565.2000000000003</v>
      </c>
      <c r="R1682">
        <v>1760</v>
      </c>
      <c r="S1682">
        <v>1100</v>
      </c>
      <c r="T1682" t="s">
        <v>32</v>
      </c>
    </row>
    <row r="1683" spans="1:20" x14ac:dyDescent="0.25">
      <c r="A1683" t="s">
        <v>15</v>
      </c>
      <c r="B1683" s="1" t="s">
        <v>32</v>
      </c>
      <c r="C1683">
        <v>1</v>
      </c>
      <c r="D1683" t="s">
        <v>218</v>
      </c>
      <c r="E1683" s="3">
        <v>52021108</v>
      </c>
      <c r="F1683" t="s">
        <v>219</v>
      </c>
      <c r="H1683" t="s">
        <v>16</v>
      </c>
      <c r="I1683" t="s">
        <v>17</v>
      </c>
      <c r="J1683" t="s">
        <v>18</v>
      </c>
      <c r="K1683" t="s">
        <v>19</v>
      </c>
      <c r="L1683" t="s">
        <v>207</v>
      </c>
      <c r="M1683" t="str">
        <f>CONCATENATE(E1683,"-G-P-N")</f>
        <v>52021108-G-P-N</v>
      </c>
      <c r="N1683" t="str">
        <f>$I$2</f>
        <v>G - 1016 x 1525</v>
      </c>
      <c r="O1683" t="str">
        <f>$C$3</f>
        <v>Photographic Paper</v>
      </c>
      <c r="P1683" t="str">
        <f>$D$3</f>
        <v>None</v>
      </c>
      <c r="Q1683">
        <f>$I$3</f>
        <v>1763</v>
      </c>
      <c r="R1683">
        <v>1180</v>
      </c>
      <c r="S1683">
        <v>735</v>
      </c>
      <c r="T1683" t="s">
        <v>32</v>
      </c>
    </row>
    <row r="1684" spans="1:20" x14ac:dyDescent="0.25">
      <c r="A1684" t="s">
        <v>15</v>
      </c>
      <c r="B1684" s="1" t="s">
        <v>32</v>
      </c>
      <c r="C1684">
        <v>1</v>
      </c>
      <c r="D1684" t="s">
        <v>218</v>
      </c>
      <c r="E1684" s="3">
        <v>52021108</v>
      </c>
      <c r="F1684" t="s">
        <v>219</v>
      </c>
      <c r="H1684" t="s">
        <v>16</v>
      </c>
      <c r="I1684" t="s">
        <v>17</v>
      </c>
      <c r="J1684" t="s">
        <v>18</v>
      </c>
      <c r="K1684" t="s">
        <v>19</v>
      </c>
      <c r="L1684" t="s">
        <v>207</v>
      </c>
      <c r="M1684" t="str">
        <f>CONCATENATE(E1684,"-G-C-N")</f>
        <v>52021108-G-C-N</v>
      </c>
      <c r="N1684" t="str">
        <f>$I$2</f>
        <v>G - 1016 x 1525</v>
      </c>
      <c r="O1684" t="str">
        <f>$C$15</f>
        <v>Canvas</v>
      </c>
      <c r="P1684" t="str">
        <f>$D$15</f>
        <v>None</v>
      </c>
      <c r="Q1684">
        <f>$I$15</f>
        <v>1982.2</v>
      </c>
      <c r="R1684">
        <v>1275</v>
      </c>
      <c r="S1684">
        <v>850</v>
      </c>
      <c r="T1684" t="s">
        <v>32</v>
      </c>
    </row>
    <row r="1685" spans="1:20" x14ac:dyDescent="0.25">
      <c r="A1685" t="s">
        <v>15</v>
      </c>
      <c r="B1685" s="1" t="s">
        <v>32</v>
      </c>
      <c r="C1685">
        <v>1</v>
      </c>
      <c r="D1685" t="s">
        <v>218</v>
      </c>
      <c r="E1685" s="3">
        <v>52021108</v>
      </c>
      <c r="F1685" t="s">
        <v>219</v>
      </c>
      <c r="H1685" t="s">
        <v>16</v>
      </c>
      <c r="I1685" t="s">
        <v>17</v>
      </c>
      <c r="J1685" t="s">
        <v>18</v>
      </c>
      <c r="K1685" t="s">
        <v>19</v>
      </c>
      <c r="L1685" t="s">
        <v>207</v>
      </c>
      <c r="M1685" t="str">
        <f>CONCATENATE(E1685,"-G-P-W")</f>
        <v>52021108-G-P-W</v>
      </c>
      <c r="N1685" t="str">
        <f>$I$2</f>
        <v>G - 1016 x 1525</v>
      </c>
      <c r="O1685" t="str">
        <f>$C$3</f>
        <v>Photographic Paper</v>
      </c>
      <c r="P1685" t="str">
        <f>$D$4</f>
        <v>White</v>
      </c>
      <c r="Q1685">
        <f>$I$4</f>
        <v>3200</v>
      </c>
      <c r="R1685">
        <v>2000</v>
      </c>
      <c r="S1685">
        <v>1535</v>
      </c>
      <c r="T1685" t="s">
        <v>32</v>
      </c>
    </row>
    <row r="1686" spans="1:20" x14ac:dyDescent="0.25">
      <c r="A1686" t="s">
        <v>15</v>
      </c>
      <c r="B1686" s="1" t="s">
        <v>32</v>
      </c>
      <c r="C1686">
        <v>1</v>
      </c>
      <c r="D1686" t="s">
        <v>218</v>
      </c>
      <c r="E1686" s="3">
        <v>52021108</v>
      </c>
      <c r="F1686" t="s">
        <v>219</v>
      </c>
      <c r="H1686" t="s">
        <v>16</v>
      </c>
      <c r="I1686" t="s">
        <v>17</v>
      </c>
      <c r="J1686" t="s">
        <v>18</v>
      </c>
      <c r="K1686" t="s">
        <v>19</v>
      </c>
      <c r="L1686" t="s">
        <v>207</v>
      </c>
      <c r="M1686" t="str">
        <f>CONCATENATE(E1686,"-G-C-W")</f>
        <v>52021108-G-C-W</v>
      </c>
      <c r="N1686" t="str">
        <f>$I$2</f>
        <v>G - 1016 x 1525</v>
      </c>
      <c r="O1686" t="str">
        <f>$C$15</f>
        <v>Canvas</v>
      </c>
      <c r="P1686" t="str">
        <f>$D$16</f>
        <v xml:space="preserve">White </v>
      </c>
      <c r="Q1686">
        <f>$I$16</f>
        <v>2915</v>
      </c>
      <c r="R1686">
        <v>2000</v>
      </c>
      <c r="S1686">
        <v>1250</v>
      </c>
      <c r="T1686" t="s">
        <v>32</v>
      </c>
    </row>
    <row r="1687" spans="1:20" x14ac:dyDescent="0.25">
      <c r="A1687" t="s">
        <v>15</v>
      </c>
      <c r="B1687" s="1" t="s">
        <v>32</v>
      </c>
      <c r="C1687">
        <v>1</v>
      </c>
      <c r="D1687" t="s">
        <v>218</v>
      </c>
      <c r="E1687" s="3">
        <v>52021108</v>
      </c>
      <c r="F1687" t="s">
        <v>219</v>
      </c>
      <c r="H1687" t="s">
        <v>16</v>
      </c>
      <c r="I1687" t="s">
        <v>17</v>
      </c>
      <c r="J1687" t="s">
        <v>18</v>
      </c>
      <c r="K1687" t="s">
        <v>19</v>
      </c>
      <c r="L1687" t="s">
        <v>207</v>
      </c>
      <c r="M1687" t="str">
        <f>CONCATENATE(E1687,"-C-P-N")</f>
        <v>52021108-C-P-N</v>
      </c>
      <c r="N1687" t="str">
        <f>$E$2</f>
        <v>C - 406 x 508</v>
      </c>
      <c r="O1687" t="str">
        <f>$C$3</f>
        <v>Photographic Paper</v>
      </c>
      <c r="P1687" t="str">
        <f>$D$3</f>
        <v>None</v>
      </c>
      <c r="Q1687">
        <f>$E$3</f>
        <v>553</v>
      </c>
      <c r="R1687">
        <v>360</v>
      </c>
      <c r="S1687">
        <v>230</v>
      </c>
      <c r="T1687" t="s">
        <v>32</v>
      </c>
    </row>
    <row r="1688" spans="1:20" x14ac:dyDescent="0.25">
      <c r="A1688" t="s">
        <v>15</v>
      </c>
      <c r="B1688" s="1" t="s">
        <v>32</v>
      </c>
      <c r="C1688">
        <v>1</v>
      </c>
      <c r="D1688" t="s">
        <v>218</v>
      </c>
      <c r="E1688" s="3">
        <v>52021108</v>
      </c>
      <c r="F1688" t="s">
        <v>219</v>
      </c>
      <c r="H1688" t="s">
        <v>16</v>
      </c>
      <c r="I1688" t="s">
        <v>17</v>
      </c>
      <c r="J1688" t="s">
        <v>18</v>
      </c>
      <c r="K1688" t="s">
        <v>19</v>
      </c>
      <c r="L1688" t="s">
        <v>207</v>
      </c>
      <c r="M1688" t="str">
        <f>CONCATENATE(E1688,"-C-P-W")</f>
        <v>52021108-C-P-W</v>
      </c>
      <c r="N1688" t="str">
        <f>$E$2</f>
        <v>C - 406 x 508</v>
      </c>
      <c r="O1688" t="str">
        <f>$C$3</f>
        <v>Photographic Paper</v>
      </c>
      <c r="P1688" t="str">
        <f>$D$4</f>
        <v>White</v>
      </c>
      <c r="Q1688">
        <f>$E$4</f>
        <v>1052</v>
      </c>
      <c r="R1688">
        <v>704</v>
      </c>
      <c r="S1688">
        <v>440</v>
      </c>
      <c r="T1688" t="s">
        <v>32</v>
      </c>
    </row>
    <row r="1689" spans="1:20" x14ac:dyDescent="0.25">
      <c r="A1689" t="s">
        <v>15</v>
      </c>
      <c r="B1689" s="1" t="s">
        <v>32</v>
      </c>
      <c r="C1689">
        <v>1</v>
      </c>
      <c r="D1689" t="s">
        <v>218</v>
      </c>
      <c r="E1689" s="3">
        <v>52021108</v>
      </c>
      <c r="F1689" t="s">
        <v>219</v>
      </c>
      <c r="H1689" t="s">
        <v>16</v>
      </c>
      <c r="I1689" t="s">
        <v>17</v>
      </c>
      <c r="J1689" t="s">
        <v>18</v>
      </c>
      <c r="K1689" t="s">
        <v>19</v>
      </c>
      <c r="L1689" t="s">
        <v>207</v>
      </c>
      <c r="M1689" t="str">
        <f>CONCATENATE(E1689,"-D-P-N")</f>
        <v>52021108-D-P-N</v>
      </c>
      <c r="N1689" t="str">
        <f>$F$2</f>
        <v>D - 508 x 610</v>
      </c>
      <c r="O1689" t="str">
        <f>$C$3</f>
        <v>Photographic Paper</v>
      </c>
      <c r="P1689" t="str">
        <f>$D$3</f>
        <v>None</v>
      </c>
      <c r="Q1689">
        <f>$F$3</f>
        <v>646</v>
      </c>
      <c r="R1689">
        <v>432</v>
      </c>
      <c r="S1689">
        <v>270</v>
      </c>
      <c r="T1689" t="s">
        <v>32</v>
      </c>
    </row>
    <row r="1690" spans="1:20" x14ac:dyDescent="0.25">
      <c r="A1690" t="s">
        <v>15</v>
      </c>
      <c r="B1690" s="1" t="s">
        <v>32</v>
      </c>
      <c r="C1690">
        <v>1</v>
      </c>
      <c r="D1690" t="s">
        <v>218</v>
      </c>
      <c r="E1690" s="3">
        <v>52021108</v>
      </c>
      <c r="F1690" t="s">
        <v>219</v>
      </c>
      <c r="H1690" t="s">
        <v>16</v>
      </c>
      <c r="I1690" t="s">
        <v>17</v>
      </c>
      <c r="J1690" t="s">
        <v>18</v>
      </c>
      <c r="K1690" t="s">
        <v>19</v>
      </c>
      <c r="L1690" t="s">
        <v>207</v>
      </c>
      <c r="M1690" t="str">
        <f>CONCATENATE(E1690,"-D-P-W")</f>
        <v>52021108-D-P-W</v>
      </c>
      <c r="N1690" t="str">
        <f>$F$2</f>
        <v>D - 508 x 610</v>
      </c>
      <c r="O1690" t="str">
        <f>$C$3</f>
        <v>Photographic Paper</v>
      </c>
      <c r="P1690" t="str">
        <f>$D$4</f>
        <v>White</v>
      </c>
      <c r="Q1690">
        <f>$F$4</f>
        <v>1313</v>
      </c>
      <c r="R1690">
        <v>880</v>
      </c>
      <c r="S1690">
        <v>560</v>
      </c>
      <c r="T1690" t="s">
        <v>32</v>
      </c>
    </row>
    <row r="1691" spans="1:20" x14ac:dyDescent="0.25">
      <c r="A1691" t="s">
        <v>15</v>
      </c>
      <c r="B1691" s="1" t="s">
        <v>32</v>
      </c>
      <c r="C1691">
        <v>1</v>
      </c>
      <c r="D1691" t="s">
        <v>218</v>
      </c>
      <c r="E1691" s="3">
        <v>52021108</v>
      </c>
      <c r="F1691" t="s">
        <v>219</v>
      </c>
      <c r="H1691" t="s">
        <v>16</v>
      </c>
      <c r="I1691" t="s">
        <v>17</v>
      </c>
      <c r="J1691" t="s">
        <v>18</v>
      </c>
      <c r="K1691" t="s">
        <v>19</v>
      </c>
      <c r="L1691" t="s">
        <v>207</v>
      </c>
      <c r="M1691" t="str">
        <f>CONCATENATE(E1691,"-E-P-N")</f>
        <v>52021108-E-P-N</v>
      </c>
      <c r="N1691" t="str">
        <f>$G$2</f>
        <v>E - 508 x 762</v>
      </c>
      <c r="O1691" t="str">
        <f>$C$3</f>
        <v>Photographic Paper</v>
      </c>
      <c r="P1691" t="str">
        <f>$D$3</f>
        <v>None</v>
      </c>
      <c r="Q1691">
        <f>$G$3</f>
        <v>825</v>
      </c>
      <c r="R1691">
        <v>552</v>
      </c>
      <c r="S1691">
        <v>345</v>
      </c>
      <c r="T1691" t="s">
        <v>32</v>
      </c>
    </row>
    <row r="1692" spans="1:20" x14ac:dyDescent="0.25">
      <c r="A1692" t="s">
        <v>15</v>
      </c>
      <c r="B1692" s="1" t="s">
        <v>32</v>
      </c>
      <c r="C1692">
        <v>1</v>
      </c>
      <c r="D1692" t="s">
        <v>218</v>
      </c>
      <c r="E1692" s="3">
        <v>52021108</v>
      </c>
      <c r="F1692" t="s">
        <v>219</v>
      </c>
      <c r="H1692" t="s">
        <v>16</v>
      </c>
      <c r="I1692" t="s">
        <v>17</v>
      </c>
      <c r="J1692" t="s">
        <v>18</v>
      </c>
      <c r="K1692" t="s">
        <v>19</v>
      </c>
      <c r="L1692" t="s">
        <v>207</v>
      </c>
      <c r="M1692" t="str">
        <f>CONCATENATE(E1692,"-E-C-N")</f>
        <v>52021108-E-C-N</v>
      </c>
      <c r="N1692" t="str">
        <f>$G$2</f>
        <v>E - 508 x 762</v>
      </c>
      <c r="O1692" t="str">
        <f>$C$15</f>
        <v>Canvas</v>
      </c>
      <c r="P1692" t="str">
        <f>$D$15</f>
        <v>None</v>
      </c>
      <c r="Q1692">
        <f>$G$15</f>
        <v>1324</v>
      </c>
      <c r="R1692">
        <v>832</v>
      </c>
      <c r="S1692">
        <v>550</v>
      </c>
      <c r="T1692" t="s">
        <v>32</v>
      </c>
    </row>
    <row r="1693" spans="1:20" x14ac:dyDescent="0.25">
      <c r="A1693" t="s">
        <v>15</v>
      </c>
      <c r="B1693" s="1" t="s">
        <v>32</v>
      </c>
      <c r="C1693">
        <v>1</v>
      </c>
      <c r="D1693" t="s">
        <v>218</v>
      </c>
      <c r="E1693" s="3">
        <v>52021108</v>
      </c>
      <c r="F1693" t="s">
        <v>219</v>
      </c>
      <c r="H1693" t="s">
        <v>16</v>
      </c>
      <c r="I1693" t="s">
        <v>17</v>
      </c>
      <c r="J1693" t="s">
        <v>18</v>
      </c>
      <c r="K1693" t="s">
        <v>19</v>
      </c>
      <c r="L1693" t="s">
        <v>207</v>
      </c>
      <c r="M1693" t="str">
        <f>CONCATENATE(E1693,"-E-P-W")</f>
        <v>52021108-E-P-W</v>
      </c>
      <c r="N1693" t="str">
        <f>$G$2</f>
        <v>E - 508 x 762</v>
      </c>
      <c r="O1693" t="str">
        <f>$C$3</f>
        <v>Photographic Paper</v>
      </c>
      <c r="P1693" t="str">
        <f>$D$4</f>
        <v>White</v>
      </c>
      <c r="Q1693">
        <f>$G$4</f>
        <v>1660</v>
      </c>
      <c r="R1693">
        <v>1112</v>
      </c>
      <c r="S1693">
        <v>760</v>
      </c>
      <c r="T1693" t="s">
        <v>32</v>
      </c>
    </row>
    <row r="1694" spans="1:20" x14ac:dyDescent="0.25">
      <c r="A1694" t="s">
        <v>15</v>
      </c>
      <c r="B1694" s="1" t="s">
        <v>32</v>
      </c>
      <c r="C1694">
        <v>1</v>
      </c>
      <c r="D1694" t="s">
        <v>218</v>
      </c>
      <c r="E1694" s="3">
        <v>52021108</v>
      </c>
      <c r="F1694" t="s">
        <v>219</v>
      </c>
      <c r="H1694" t="s">
        <v>16</v>
      </c>
      <c r="I1694" t="s">
        <v>17</v>
      </c>
      <c r="J1694" t="s">
        <v>18</v>
      </c>
      <c r="K1694" t="s">
        <v>19</v>
      </c>
      <c r="L1694" t="s">
        <v>207</v>
      </c>
      <c r="M1694" t="str">
        <f>CONCATENATE(E1694,"-E-C-W")</f>
        <v>52021108-E-C-W</v>
      </c>
      <c r="N1694" t="str">
        <f>$G$2</f>
        <v>E - 508 x 762</v>
      </c>
      <c r="O1694" t="str">
        <f>$C$15</f>
        <v>Canvas</v>
      </c>
      <c r="P1694" t="str">
        <f>$D$16</f>
        <v xml:space="preserve">White </v>
      </c>
      <c r="Q1694">
        <f>$G$16</f>
        <v>1964</v>
      </c>
      <c r="R1694">
        <v>1320</v>
      </c>
      <c r="S1694">
        <v>825</v>
      </c>
      <c r="T1694" t="s">
        <v>32</v>
      </c>
    </row>
    <row r="1695" spans="1:20" x14ac:dyDescent="0.25">
      <c r="A1695" t="s">
        <v>15</v>
      </c>
      <c r="B1695" s="1" t="s">
        <v>32</v>
      </c>
      <c r="C1695">
        <v>1</v>
      </c>
      <c r="D1695" t="s">
        <v>218</v>
      </c>
      <c r="E1695" s="3">
        <v>52021108</v>
      </c>
      <c r="F1695" t="s">
        <v>219</v>
      </c>
      <c r="H1695" t="s">
        <v>16</v>
      </c>
      <c r="I1695" t="s">
        <v>17</v>
      </c>
      <c r="J1695" t="s">
        <v>18</v>
      </c>
      <c r="K1695" t="s">
        <v>19</v>
      </c>
      <c r="L1695" t="s">
        <v>207</v>
      </c>
      <c r="M1695" t="str">
        <f>CONCATENATE(E1695,"-F-P-N")</f>
        <v>52021108-F-P-N</v>
      </c>
      <c r="N1695" t="str">
        <f>$H$2</f>
        <v>F - 762 x 1016</v>
      </c>
      <c r="O1695" t="str">
        <f>$C$3</f>
        <v>Photographic Paper</v>
      </c>
      <c r="P1695" t="str">
        <f>$D$3</f>
        <v>None</v>
      </c>
      <c r="Q1695">
        <f>$H$3</f>
        <v>1410</v>
      </c>
      <c r="R1695">
        <v>944</v>
      </c>
      <c r="S1695">
        <v>590</v>
      </c>
      <c r="T1695" t="s">
        <v>32</v>
      </c>
    </row>
    <row r="1696" spans="1:20" x14ac:dyDescent="0.25">
      <c r="A1696" t="s">
        <v>15</v>
      </c>
      <c r="B1696" s="1" t="s">
        <v>32</v>
      </c>
      <c r="C1696">
        <v>1</v>
      </c>
      <c r="D1696" t="s">
        <v>218</v>
      </c>
      <c r="E1696" s="3">
        <v>52021108</v>
      </c>
      <c r="F1696" t="s">
        <v>219</v>
      </c>
      <c r="H1696" t="s">
        <v>16</v>
      </c>
      <c r="I1696" t="s">
        <v>17</v>
      </c>
      <c r="J1696" t="s">
        <v>18</v>
      </c>
      <c r="K1696" t="s">
        <v>19</v>
      </c>
      <c r="L1696" t="s">
        <v>207</v>
      </c>
      <c r="M1696" t="str">
        <f>CONCATENATE(E1696,"-F-C-N")</f>
        <v>52021108-F-C-N</v>
      </c>
      <c r="N1696" t="str">
        <f>$H$2</f>
        <v>F - 762 x 1016</v>
      </c>
      <c r="O1696" t="str">
        <f>$C$15</f>
        <v>Canvas</v>
      </c>
      <c r="P1696" t="str">
        <f>$D$15</f>
        <v>None</v>
      </c>
      <c r="Q1696">
        <f>$H$15</f>
        <v>1865.6000000000001</v>
      </c>
      <c r="R1696">
        <v>1200</v>
      </c>
      <c r="S1696">
        <v>800</v>
      </c>
      <c r="T1696" t="s">
        <v>32</v>
      </c>
    </row>
    <row r="1697" spans="1:20" x14ac:dyDescent="0.25">
      <c r="A1697" t="s">
        <v>15</v>
      </c>
      <c r="B1697" s="1" t="s">
        <v>32</v>
      </c>
      <c r="C1697">
        <v>1</v>
      </c>
      <c r="D1697" t="s">
        <v>218</v>
      </c>
      <c r="E1697" s="3">
        <v>52021108</v>
      </c>
      <c r="F1697" t="s">
        <v>219</v>
      </c>
      <c r="H1697" t="s">
        <v>16</v>
      </c>
      <c r="I1697" t="s">
        <v>17</v>
      </c>
      <c r="J1697" t="s">
        <v>18</v>
      </c>
      <c r="K1697" t="s">
        <v>19</v>
      </c>
      <c r="L1697" t="s">
        <v>207</v>
      </c>
      <c r="M1697" t="str">
        <f>CONCATENATE(E1697,"-F-P-W")</f>
        <v>52021108-F-P-W</v>
      </c>
      <c r="N1697" t="str">
        <f>$H$2</f>
        <v>F - 762 x 1016</v>
      </c>
      <c r="O1697" t="str">
        <f>$C$3</f>
        <v>Photographic Paper</v>
      </c>
      <c r="P1697" t="str">
        <f>$D$4</f>
        <v>White</v>
      </c>
      <c r="Q1697">
        <f>$H$4</f>
        <v>2387</v>
      </c>
      <c r="R1697">
        <v>1510</v>
      </c>
      <c r="S1697">
        <v>1150</v>
      </c>
      <c r="T1697" t="s">
        <v>32</v>
      </c>
    </row>
    <row r="1698" spans="1:20" x14ac:dyDescent="0.25">
      <c r="A1698" t="s">
        <v>15</v>
      </c>
      <c r="B1698" s="1" t="s">
        <v>32</v>
      </c>
      <c r="C1698">
        <v>1</v>
      </c>
      <c r="D1698" t="s">
        <v>218</v>
      </c>
      <c r="E1698" s="3">
        <v>52021108</v>
      </c>
      <c r="F1698" t="s">
        <v>219</v>
      </c>
      <c r="H1698" t="s">
        <v>16</v>
      </c>
      <c r="I1698" t="s">
        <v>17</v>
      </c>
      <c r="J1698" t="s">
        <v>18</v>
      </c>
      <c r="K1698" t="s">
        <v>19</v>
      </c>
      <c r="L1698" t="s">
        <v>207</v>
      </c>
      <c r="M1698" t="str">
        <f>CONCATENATE(E1698,"-F-C-W")</f>
        <v>52021108-F-C-W</v>
      </c>
      <c r="N1698" t="str">
        <f>$H$2</f>
        <v>F - 762 x 1016</v>
      </c>
      <c r="O1698" t="str">
        <f>$C$15</f>
        <v>Canvas</v>
      </c>
      <c r="P1698" t="str">
        <f>$D$16</f>
        <v xml:space="preserve">White </v>
      </c>
      <c r="Q1698">
        <f>$H$16</f>
        <v>2565.2000000000003</v>
      </c>
      <c r="R1698">
        <v>1760</v>
      </c>
      <c r="S1698">
        <v>1100</v>
      </c>
      <c r="T1698" t="s">
        <v>32</v>
      </c>
    </row>
    <row r="1699" spans="1:20" x14ac:dyDescent="0.25">
      <c r="A1699" t="s">
        <v>15</v>
      </c>
      <c r="B1699" s="1" t="s">
        <v>32</v>
      </c>
      <c r="C1699">
        <v>1</v>
      </c>
      <c r="D1699" t="s">
        <v>218</v>
      </c>
      <c r="E1699" s="3">
        <v>52021108</v>
      </c>
      <c r="F1699" t="s">
        <v>219</v>
      </c>
      <c r="H1699" t="s">
        <v>16</v>
      </c>
      <c r="I1699" t="s">
        <v>17</v>
      </c>
      <c r="J1699" t="s">
        <v>18</v>
      </c>
      <c r="K1699" t="s">
        <v>19</v>
      </c>
      <c r="L1699" t="s">
        <v>207</v>
      </c>
      <c r="M1699" t="str">
        <f>CONCATENATE(E1699,"-G-P-N")</f>
        <v>52021108-G-P-N</v>
      </c>
      <c r="N1699" t="str">
        <f>$I$2</f>
        <v>G - 1016 x 1525</v>
      </c>
      <c r="O1699" t="str">
        <f>$C$3</f>
        <v>Photographic Paper</v>
      </c>
      <c r="P1699" t="str">
        <f>$D$3</f>
        <v>None</v>
      </c>
      <c r="Q1699">
        <f>$I$3</f>
        <v>1763</v>
      </c>
      <c r="R1699">
        <v>1180</v>
      </c>
      <c r="S1699">
        <v>735</v>
      </c>
      <c r="T1699" t="s">
        <v>32</v>
      </c>
    </row>
    <row r="1700" spans="1:20" x14ac:dyDescent="0.25">
      <c r="A1700" t="s">
        <v>15</v>
      </c>
      <c r="B1700" s="1" t="s">
        <v>32</v>
      </c>
      <c r="C1700">
        <v>1</v>
      </c>
      <c r="D1700" t="s">
        <v>218</v>
      </c>
      <c r="E1700" s="3">
        <v>52021108</v>
      </c>
      <c r="F1700" t="s">
        <v>219</v>
      </c>
      <c r="H1700" t="s">
        <v>16</v>
      </c>
      <c r="I1700" t="s">
        <v>17</v>
      </c>
      <c r="J1700" t="s">
        <v>18</v>
      </c>
      <c r="K1700" t="s">
        <v>19</v>
      </c>
      <c r="L1700" t="s">
        <v>207</v>
      </c>
      <c r="M1700" t="str">
        <f>CONCATENATE(E1700,"-G-C-N")</f>
        <v>52021108-G-C-N</v>
      </c>
      <c r="N1700" t="str">
        <f>$I$2</f>
        <v>G - 1016 x 1525</v>
      </c>
      <c r="O1700" t="str">
        <f>$C$15</f>
        <v>Canvas</v>
      </c>
      <c r="P1700" t="str">
        <f>$D$15</f>
        <v>None</v>
      </c>
      <c r="Q1700">
        <f>$I$15</f>
        <v>1982.2</v>
      </c>
      <c r="R1700">
        <v>1275</v>
      </c>
      <c r="S1700">
        <v>850</v>
      </c>
      <c r="T1700" t="s">
        <v>32</v>
      </c>
    </row>
    <row r="1701" spans="1:20" x14ac:dyDescent="0.25">
      <c r="A1701" t="s">
        <v>15</v>
      </c>
      <c r="B1701" s="1" t="s">
        <v>32</v>
      </c>
      <c r="C1701">
        <v>1</v>
      </c>
      <c r="D1701" t="s">
        <v>218</v>
      </c>
      <c r="E1701" s="3">
        <v>52021108</v>
      </c>
      <c r="F1701" t="s">
        <v>219</v>
      </c>
      <c r="H1701" t="s">
        <v>16</v>
      </c>
      <c r="I1701" t="s">
        <v>17</v>
      </c>
      <c r="J1701" t="s">
        <v>18</v>
      </c>
      <c r="K1701" t="s">
        <v>19</v>
      </c>
      <c r="L1701" t="s">
        <v>207</v>
      </c>
      <c r="M1701" t="str">
        <f>CONCATENATE(E1701,"-G-P-W")</f>
        <v>52021108-G-P-W</v>
      </c>
      <c r="N1701" t="str">
        <f>$I$2</f>
        <v>G - 1016 x 1525</v>
      </c>
      <c r="O1701" t="str">
        <f>$C$3</f>
        <v>Photographic Paper</v>
      </c>
      <c r="P1701" t="str">
        <f>$D$4</f>
        <v>White</v>
      </c>
      <c r="Q1701">
        <f>$I$4</f>
        <v>3200</v>
      </c>
      <c r="R1701">
        <v>2000</v>
      </c>
      <c r="S1701">
        <v>1535</v>
      </c>
      <c r="T1701" t="s">
        <v>32</v>
      </c>
    </row>
    <row r="1702" spans="1:20" x14ac:dyDescent="0.25">
      <c r="A1702" t="s">
        <v>15</v>
      </c>
      <c r="B1702" s="1" t="s">
        <v>32</v>
      </c>
      <c r="C1702">
        <v>1</v>
      </c>
      <c r="D1702" t="s">
        <v>218</v>
      </c>
      <c r="E1702" s="3">
        <v>52021108</v>
      </c>
      <c r="F1702" t="s">
        <v>219</v>
      </c>
      <c r="H1702" t="s">
        <v>16</v>
      </c>
      <c r="I1702" t="s">
        <v>17</v>
      </c>
      <c r="J1702" t="s">
        <v>18</v>
      </c>
      <c r="K1702" t="s">
        <v>19</v>
      </c>
      <c r="L1702" t="s">
        <v>207</v>
      </c>
      <c r="M1702" t="str">
        <f>CONCATENATE(E1702,"-G-C-W")</f>
        <v>52021108-G-C-W</v>
      </c>
      <c r="N1702" t="str">
        <f>$I$2</f>
        <v>G - 1016 x 1525</v>
      </c>
      <c r="O1702" t="str">
        <f>$C$15</f>
        <v>Canvas</v>
      </c>
      <c r="P1702" t="str">
        <f>$D$16</f>
        <v xml:space="preserve">White </v>
      </c>
      <c r="Q1702">
        <f>$I$16</f>
        <v>2915</v>
      </c>
      <c r="R1702">
        <v>2000</v>
      </c>
      <c r="S1702">
        <v>1250</v>
      </c>
      <c r="T1702" t="s">
        <v>32</v>
      </c>
    </row>
    <row r="1703" spans="1:20" x14ac:dyDescent="0.25">
      <c r="A1703" t="s">
        <v>15</v>
      </c>
      <c r="B1703" s="1" t="s">
        <v>32</v>
      </c>
      <c r="C1703">
        <v>1</v>
      </c>
      <c r="D1703" t="s">
        <v>220</v>
      </c>
      <c r="E1703" s="3">
        <v>52171055</v>
      </c>
      <c r="F1703" t="s">
        <v>221</v>
      </c>
      <c r="H1703" t="s">
        <v>16</v>
      </c>
      <c r="I1703" t="s">
        <v>17</v>
      </c>
      <c r="J1703" t="s">
        <v>18</v>
      </c>
      <c r="K1703" t="s">
        <v>19</v>
      </c>
      <c r="L1703" t="s">
        <v>207</v>
      </c>
      <c r="M1703" t="str">
        <f>CONCATENATE(E1703,"-C-P-N")</f>
        <v>52171055-C-P-N</v>
      </c>
      <c r="N1703" t="str">
        <f>$E$2</f>
        <v>C - 406 x 508</v>
      </c>
      <c r="O1703" t="str">
        <f>$C$3</f>
        <v>Photographic Paper</v>
      </c>
      <c r="P1703" t="str">
        <f>$D$3</f>
        <v>None</v>
      </c>
      <c r="Q1703">
        <f>$E$3</f>
        <v>553</v>
      </c>
      <c r="R1703">
        <v>360</v>
      </c>
      <c r="S1703">
        <v>230</v>
      </c>
      <c r="T1703" t="s">
        <v>32</v>
      </c>
    </row>
    <row r="1704" spans="1:20" x14ac:dyDescent="0.25">
      <c r="A1704" t="s">
        <v>15</v>
      </c>
      <c r="B1704" s="1" t="s">
        <v>32</v>
      </c>
      <c r="C1704">
        <v>1</v>
      </c>
      <c r="D1704" t="s">
        <v>220</v>
      </c>
      <c r="E1704" s="3">
        <v>52171055</v>
      </c>
      <c r="F1704" t="s">
        <v>221</v>
      </c>
      <c r="H1704" t="s">
        <v>16</v>
      </c>
      <c r="I1704" t="s">
        <v>17</v>
      </c>
      <c r="J1704" t="s">
        <v>18</v>
      </c>
      <c r="K1704" t="s">
        <v>19</v>
      </c>
      <c r="L1704" t="s">
        <v>207</v>
      </c>
      <c r="M1704" t="str">
        <f>CONCATENATE(E1704,"-C-P-W")</f>
        <v>52171055-C-P-W</v>
      </c>
      <c r="N1704" t="str">
        <f>$E$2</f>
        <v>C - 406 x 508</v>
      </c>
      <c r="O1704" t="str">
        <f>$C$3</f>
        <v>Photographic Paper</v>
      </c>
      <c r="P1704" t="str">
        <f>$D$4</f>
        <v>White</v>
      </c>
      <c r="Q1704">
        <f>$E$4</f>
        <v>1052</v>
      </c>
      <c r="R1704">
        <v>704</v>
      </c>
      <c r="S1704">
        <v>440</v>
      </c>
      <c r="T1704" t="s">
        <v>32</v>
      </c>
    </row>
    <row r="1705" spans="1:20" x14ac:dyDescent="0.25">
      <c r="A1705" t="s">
        <v>15</v>
      </c>
      <c r="B1705" s="1" t="s">
        <v>32</v>
      </c>
      <c r="C1705">
        <v>1</v>
      </c>
      <c r="D1705" t="s">
        <v>220</v>
      </c>
      <c r="E1705" s="3">
        <v>52171055</v>
      </c>
      <c r="F1705" t="s">
        <v>221</v>
      </c>
      <c r="H1705" t="s">
        <v>16</v>
      </c>
      <c r="I1705" t="s">
        <v>17</v>
      </c>
      <c r="J1705" t="s">
        <v>18</v>
      </c>
      <c r="K1705" t="s">
        <v>19</v>
      </c>
      <c r="L1705" t="s">
        <v>207</v>
      </c>
      <c r="M1705" t="str">
        <f>CONCATENATE(E1705,"-D-P-N")</f>
        <v>52171055-D-P-N</v>
      </c>
      <c r="N1705" t="str">
        <f>$F$2</f>
        <v>D - 508 x 610</v>
      </c>
      <c r="O1705" t="str">
        <f>$C$3</f>
        <v>Photographic Paper</v>
      </c>
      <c r="P1705" t="str">
        <f>$D$3</f>
        <v>None</v>
      </c>
      <c r="Q1705">
        <f>$F$3</f>
        <v>646</v>
      </c>
      <c r="R1705">
        <v>432</v>
      </c>
      <c r="S1705">
        <v>270</v>
      </c>
      <c r="T1705" t="s">
        <v>32</v>
      </c>
    </row>
    <row r="1706" spans="1:20" x14ac:dyDescent="0.25">
      <c r="A1706" t="s">
        <v>15</v>
      </c>
      <c r="B1706" s="1" t="s">
        <v>32</v>
      </c>
      <c r="C1706">
        <v>1</v>
      </c>
      <c r="D1706" t="s">
        <v>220</v>
      </c>
      <c r="E1706" s="3">
        <v>52171055</v>
      </c>
      <c r="F1706" t="s">
        <v>221</v>
      </c>
      <c r="H1706" t="s">
        <v>16</v>
      </c>
      <c r="I1706" t="s">
        <v>17</v>
      </c>
      <c r="J1706" t="s">
        <v>18</v>
      </c>
      <c r="K1706" t="s">
        <v>19</v>
      </c>
      <c r="L1706" t="s">
        <v>207</v>
      </c>
      <c r="M1706" t="str">
        <f>CONCATENATE(E1706,"-D-P-W")</f>
        <v>52171055-D-P-W</v>
      </c>
      <c r="N1706" t="str">
        <f>$F$2</f>
        <v>D - 508 x 610</v>
      </c>
      <c r="O1706" t="str">
        <f>$C$3</f>
        <v>Photographic Paper</v>
      </c>
      <c r="P1706" t="str">
        <f>$D$4</f>
        <v>White</v>
      </c>
      <c r="Q1706">
        <f>$F$4</f>
        <v>1313</v>
      </c>
      <c r="R1706">
        <v>880</v>
      </c>
      <c r="S1706">
        <v>560</v>
      </c>
      <c r="T1706" t="s">
        <v>32</v>
      </c>
    </row>
    <row r="1707" spans="1:20" x14ac:dyDescent="0.25">
      <c r="A1707" t="s">
        <v>15</v>
      </c>
      <c r="B1707" s="1" t="s">
        <v>32</v>
      </c>
      <c r="C1707">
        <v>1</v>
      </c>
      <c r="D1707" t="s">
        <v>220</v>
      </c>
      <c r="E1707" s="3">
        <v>52171055</v>
      </c>
      <c r="F1707" t="s">
        <v>221</v>
      </c>
      <c r="H1707" t="s">
        <v>16</v>
      </c>
      <c r="I1707" t="s">
        <v>17</v>
      </c>
      <c r="J1707" t="s">
        <v>18</v>
      </c>
      <c r="K1707" t="s">
        <v>19</v>
      </c>
      <c r="L1707" t="s">
        <v>207</v>
      </c>
      <c r="M1707" t="str">
        <f>CONCATENATE(E1707,"-E-P-N")</f>
        <v>52171055-E-P-N</v>
      </c>
      <c r="N1707" t="str">
        <f>$G$2</f>
        <v>E - 508 x 762</v>
      </c>
      <c r="O1707" t="str">
        <f>$C$3</f>
        <v>Photographic Paper</v>
      </c>
      <c r="P1707" t="str">
        <f>$D$3</f>
        <v>None</v>
      </c>
      <c r="Q1707">
        <f>$G$3</f>
        <v>825</v>
      </c>
      <c r="R1707">
        <v>552</v>
      </c>
      <c r="S1707">
        <v>345</v>
      </c>
      <c r="T1707" t="s">
        <v>32</v>
      </c>
    </row>
    <row r="1708" spans="1:20" x14ac:dyDescent="0.25">
      <c r="A1708" t="s">
        <v>15</v>
      </c>
      <c r="B1708" s="1" t="s">
        <v>32</v>
      </c>
      <c r="C1708">
        <v>1</v>
      </c>
      <c r="D1708" t="s">
        <v>220</v>
      </c>
      <c r="E1708" s="3">
        <v>52171055</v>
      </c>
      <c r="F1708" t="s">
        <v>221</v>
      </c>
      <c r="H1708" t="s">
        <v>16</v>
      </c>
      <c r="I1708" t="s">
        <v>17</v>
      </c>
      <c r="J1708" t="s">
        <v>18</v>
      </c>
      <c r="K1708" t="s">
        <v>19</v>
      </c>
      <c r="L1708" t="s">
        <v>207</v>
      </c>
      <c r="M1708" t="str">
        <f>CONCATENATE(E1708,"-E-C-N")</f>
        <v>52171055-E-C-N</v>
      </c>
      <c r="N1708" t="str">
        <f>$G$2</f>
        <v>E - 508 x 762</v>
      </c>
      <c r="O1708" t="str">
        <f>$C$15</f>
        <v>Canvas</v>
      </c>
      <c r="P1708" t="str">
        <f>$D$15</f>
        <v>None</v>
      </c>
      <c r="Q1708">
        <f>$G$15</f>
        <v>1324</v>
      </c>
      <c r="R1708">
        <v>832</v>
      </c>
      <c r="S1708">
        <v>550</v>
      </c>
      <c r="T1708" t="s">
        <v>32</v>
      </c>
    </row>
    <row r="1709" spans="1:20" x14ac:dyDescent="0.25">
      <c r="A1709" t="s">
        <v>15</v>
      </c>
      <c r="B1709" s="1" t="s">
        <v>32</v>
      </c>
      <c r="C1709">
        <v>1</v>
      </c>
      <c r="D1709" t="s">
        <v>220</v>
      </c>
      <c r="E1709" s="3">
        <v>52171055</v>
      </c>
      <c r="F1709" t="s">
        <v>221</v>
      </c>
      <c r="H1709" t="s">
        <v>16</v>
      </c>
      <c r="I1709" t="s">
        <v>17</v>
      </c>
      <c r="J1709" t="s">
        <v>18</v>
      </c>
      <c r="K1709" t="s">
        <v>19</v>
      </c>
      <c r="L1709" t="s">
        <v>207</v>
      </c>
      <c r="M1709" t="str">
        <f>CONCATENATE(E1709,"-E-P-W")</f>
        <v>52171055-E-P-W</v>
      </c>
      <c r="N1709" t="str">
        <f>$G$2</f>
        <v>E - 508 x 762</v>
      </c>
      <c r="O1709" t="str">
        <f>$C$3</f>
        <v>Photographic Paper</v>
      </c>
      <c r="P1709" t="str">
        <f>$D$4</f>
        <v>White</v>
      </c>
      <c r="Q1709">
        <f>$G$4</f>
        <v>1660</v>
      </c>
      <c r="R1709">
        <v>1112</v>
      </c>
      <c r="S1709">
        <v>760</v>
      </c>
      <c r="T1709" t="s">
        <v>32</v>
      </c>
    </row>
    <row r="1710" spans="1:20" x14ac:dyDescent="0.25">
      <c r="A1710" t="s">
        <v>15</v>
      </c>
      <c r="B1710" s="1" t="s">
        <v>32</v>
      </c>
      <c r="C1710">
        <v>1</v>
      </c>
      <c r="D1710" t="s">
        <v>220</v>
      </c>
      <c r="E1710" s="3">
        <v>52171055</v>
      </c>
      <c r="F1710" t="s">
        <v>221</v>
      </c>
      <c r="H1710" t="s">
        <v>16</v>
      </c>
      <c r="I1710" t="s">
        <v>17</v>
      </c>
      <c r="J1710" t="s">
        <v>18</v>
      </c>
      <c r="K1710" t="s">
        <v>19</v>
      </c>
      <c r="L1710" t="s">
        <v>207</v>
      </c>
      <c r="M1710" t="str">
        <f>CONCATENATE(E1710,"-E-C-W")</f>
        <v>52171055-E-C-W</v>
      </c>
      <c r="N1710" t="str">
        <f>$G$2</f>
        <v>E - 508 x 762</v>
      </c>
      <c r="O1710" t="str">
        <f>$C$15</f>
        <v>Canvas</v>
      </c>
      <c r="P1710" t="str">
        <f>$D$16</f>
        <v xml:space="preserve">White </v>
      </c>
      <c r="Q1710">
        <f>$G$16</f>
        <v>1964</v>
      </c>
      <c r="R1710">
        <v>1320</v>
      </c>
      <c r="S1710">
        <v>825</v>
      </c>
      <c r="T1710" t="s">
        <v>32</v>
      </c>
    </row>
    <row r="1711" spans="1:20" x14ac:dyDescent="0.25">
      <c r="A1711" t="s">
        <v>15</v>
      </c>
      <c r="B1711" s="1" t="s">
        <v>32</v>
      </c>
      <c r="C1711">
        <v>1</v>
      </c>
      <c r="D1711" t="s">
        <v>220</v>
      </c>
      <c r="E1711" s="3">
        <v>52171055</v>
      </c>
      <c r="F1711" t="s">
        <v>221</v>
      </c>
      <c r="H1711" t="s">
        <v>16</v>
      </c>
      <c r="I1711" t="s">
        <v>17</v>
      </c>
      <c r="J1711" t="s">
        <v>18</v>
      </c>
      <c r="K1711" t="s">
        <v>19</v>
      </c>
      <c r="L1711" t="s">
        <v>207</v>
      </c>
      <c r="M1711" t="str">
        <f>CONCATENATE(E1711,"-F-P-N")</f>
        <v>52171055-F-P-N</v>
      </c>
      <c r="N1711" t="str">
        <f>$H$2</f>
        <v>F - 762 x 1016</v>
      </c>
      <c r="O1711" t="str">
        <f>$C$3</f>
        <v>Photographic Paper</v>
      </c>
      <c r="P1711" t="str">
        <f>$D$3</f>
        <v>None</v>
      </c>
      <c r="Q1711">
        <f>$H$3</f>
        <v>1410</v>
      </c>
      <c r="R1711">
        <v>944</v>
      </c>
      <c r="S1711">
        <v>590</v>
      </c>
      <c r="T1711" t="s">
        <v>32</v>
      </c>
    </row>
    <row r="1712" spans="1:20" x14ac:dyDescent="0.25">
      <c r="A1712" t="s">
        <v>15</v>
      </c>
      <c r="B1712" s="1" t="s">
        <v>32</v>
      </c>
      <c r="C1712">
        <v>1</v>
      </c>
      <c r="D1712" t="s">
        <v>220</v>
      </c>
      <c r="E1712" s="3">
        <v>52171055</v>
      </c>
      <c r="F1712" t="s">
        <v>221</v>
      </c>
      <c r="H1712" t="s">
        <v>16</v>
      </c>
      <c r="I1712" t="s">
        <v>17</v>
      </c>
      <c r="J1712" t="s">
        <v>18</v>
      </c>
      <c r="K1712" t="s">
        <v>19</v>
      </c>
      <c r="L1712" t="s">
        <v>207</v>
      </c>
      <c r="M1712" t="str">
        <f>CONCATENATE(E1712,"-F-C-N")</f>
        <v>52171055-F-C-N</v>
      </c>
      <c r="N1712" t="str">
        <f>$H$2</f>
        <v>F - 762 x 1016</v>
      </c>
      <c r="O1712" t="str">
        <f>$C$15</f>
        <v>Canvas</v>
      </c>
      <c r="P1712" t="str">
        <f>$D$15</f>
        <v>None</v>
      </c>
      <c r="Q1712">
        <f>$H$15</f>
        <v>1865.6000000000001</v>
      </c>
      <c r="R1712">
        <v>1200</v>
      </c>
      <c r="S1712">
        <v>800</v>
      </c>
      <c r="T1712" t="s">
        <v>32</v>
      </c>
    </row>
    <row r="1713" spans="1:20" x14ac:dyDescent="0.25">
      <c r="A1713" t="s">
        <v>15</v>
      </c>
      <c r="B1713" s="1" t="s">
        <v>32</v>
      </c>
      <c r="C1713">
        <v>1</v>
      </c>
      <c r="D1713" t="s">
        <v>220</v>
      </c>
      <c r="E1713" s="3">
        <v>52171055</v>
      </c>
      <c r="F1713" t="s">
        <v>221</v>
      </c>
      <c r="H1713" t="s">
        <v>16</v>
      </c>
      <c r="I1713" t="s">
        <v>17</v>
      </c>
      <c r="J1713" t="s">
        <v>18</v>
      </c>
      <c r="K1713" t="s">
        <v>19</v>
      </c>
      <c r="L1713" t="s">
        <v>207</v>
      </c>
      <c r="M1713" t="str">
        <f>CONCATENATE(E1713,"-F-P-W")</f>
        <v>52171055-F-P-W</v>
      </c>
      <c r="N1713" t="str">
        <f>$H$2</f>
        <v>F - 762 x 1016</v>
      </c>
      <c r="O1713" t="str">
        <f>$C$3</f>
        <v>Photographic Paper</v>
      </c>
      <c r="P1713" t="str">
        <f>$D$4</f>
        <v>White</v>
      </c>
      <c r="Q1713">
        <f>$H$4</f>
        <v>2387</v>
      </c>
      <c r="R1713">
        <v>1510</v>
      </c>
      <c r="S1713">
        <v>1150</v>
      </c>
      <c r="T1713" t="s">
        <v>32</v>
      </c>
    </row>
    <row r="1714" spans="1:20" x14ac:dyDescent="0.25">
      <c r="A1714" t="s">
        <v>15</v>
      </c>
      <c r="B1714" s="1" t="s">
        <v>32</v>
      </c>
      <c r="C1714">
        <v>1</v>
      </c>
      <c r="D1714" t="s">
        <v>220</v>
      </c>
      <c r="E1714" s="3">
        <v>52171055</v>
      </c>
      <c r="F1714" t="s">
        <v>221</v>
      </c>
      <c r="H1714" t="s">
        <v>16</v>
      </c>
      <c r="I1714" t="s">
        <v>17</v>
      </c>
      <c r="J1714" t="s">
        <v>18</v>
      </c>
      <c r="K1714" t="s">
        <v>19</v>
      </c>
      <c r="L1714" t="s">
        <v>207</v>
      </c>
      <c r="M1714" t="str">
        <f>CONCATENATE(E1714,"-F-C-W")</f>
        <v>52171055-F-C-W</v>
      </c>
      <c r="N1714" t="str">
        <f>$H$2</f>
        <v>F - 762 x 1016</v>
      </c>
      <c r="O1714" t="str">
        <f>$C$15</f>
        <v>Canvas</v>
      </c>
      <c r="P1714" t="str">
        <f>$D$16</f>
        <v xml:space="preserve">White </v>
      </c>
      <c r="Q1714">
        <f>$H$16</f>
        <v>2565.2000000000003</v>
      </c>
      <c r="R1714">
        <v>1760</v>
      </c>
      <c r="S1714">
        <v>1100</v>
      </c>
      <c r="T1714" t="s">
        <v>32</v>
      </c>
    </row>
    <row r="1715" spans="1:20" x14ac:dyDescent="0.25">
      <c r="A1715" t="s">
        <v>15</v>
      </c>
      <c r="B1715" s="1" t="s">
        <v>32</v>
      </c>
      <c r="C1715">
        <v>1</v>
      </c>
      <c r="D1715" t="s">
        <v>220</v>
      </c>
      <c r="E1715" s="3">
        <v>52171055</v>
      </c>
      <c r="F1715" t="s">
        <v>221</v>
      </c>
      <c r="H1715" t="s">
        <v>16</v>
      </c>
      <c r="I1715" t="s">
        <v>17</v>
      </c>
      <c r="J1715" t="s">
        <v>18</v>
      </c>
      <c r="K1715" t="s">
        <v>19</v>
      </c>
      <c r="L1715" t="s">
        <v>207</v>
      </c>
      <c r="M1715" t="str">
        <f>CONCATENATE(E1715,"-G-P-N")</f>
        <v>52171055-G-P-N</v>
      </c>
      <c r="N1715" t="str">
        <f>$I$2</f>
        <v>G - 1016 x 1525</v>
      </c>
      <c r="O1715" t="str">
        <f>$C$3</f>
        <v>Photographic Paper</v>
      </c>
      <c r="P1715" t="str">
        <f>$D$3</f>
        <v>None</v>
      </c>
      <c r="Q1715">
        <f>$I$3</f>
        <v>1763</v>
      </c>
      <c r="R1715">
        <v>1180</v>
      </c>
      <c r="S1715">
        <v>735</v>
      </c>
      <c r="T1715" t="s">
        <v>32</v>
      </c>
    </row>
    <row r="1716" spans="1:20" x14ac:dyDescent="0.25">
      <c r="A1716" t="s">
        <v>15</v>
      </c>
      <c r="B1716" s="1" t="s">
        <v>32</v>
      </c>
      <c r="C1716">
        <v>1</v>
      </c>
      <c r="D1716" t="s">
        <v>220</v>
      </c>
      <c r="E1716" s="3">
        <v>52171055</v>
      </c>
      <c r="F1716" t="s">
        <v>221</v>
      </c>
      <c r="H1716" t="s">
        <v>16</v>
      </c>
      <c r="I1716" t="s">
        <v>17</v>
      </c>
      <c r="J1716" t="s">
        <v>18</v>
      </c>
      <c r="K1716" t="s">
        <v>19</v>
      </c>
      <c r="L1716" t="s">
        <v>207</v>
      </c>
      <c r="M1716" t="str">
        <f>CONCATENATE(E1716,"-G-C-N")</f>
        <v>52171055-G-C-N</v>
      </c>
      <c r="N1716" t="str">
        <f>$I$2</f>
        <v>G - 1016 x 1525</v>
      </c>
      <c r="O1716" t="str">
        <f>$C$15</f>
        <v>Canvas</v>
      </c>
      <c r="P1716" t="str">
        <f>$D$15</f>
        <v>None</v>
      </c>
      <c r="Q1716">
        <f>$I$15</f>
        <v>1982.2</v>
      </c>
      <c r="R1716">
        <v>1275</v>
      </c>
      <c r="S1716">
        <v>850</v>
      </c>
      <c r="T1716" t="s">
        <v>32</v>
      </c>
    </row>
    <row r="1717" spans="1:20" x14ac:dyDescent="0.25">
      <c r="A1717" t="s">
        <v>15</v>
      </c>
      <c r="B1717" s="1" t="s">
        <v>32</v>
      </c>
      <c r="C1717">
        <v>1</v>
      </c>
      <c r="D1717" t="s">
        <v>220</v>
      </c>
      <c r="E1717" s="3">
        <v>52171055</v>
      </c>
      <c r="F1717" t="s">
        <v>221</v>
      </c>
      <c r="H1717" t="s">
        <v>16</v>
      </c>
      <c r="I1717" t="s">
        <v>17</v>
      </c>
      <c r="J1717" t="s">
        <v>18</v>
      </c>
      <c r="K1717" t="s">
        <v>19</v>
      </c>
      <c r="L1717" t="s">
        <v>207</v>
      </c>
      <c r="M1717" t="str">
        <f>CONCATENATE(E1717,"-G-P-W")</f>
        <v>52171055-G-P-W</v>
      </c>
      <c r="N1717" t="str">
        <f>$I$2</f>
        <v>G - 1016 x 1525</v>
      </c>
      <c r="O1717" t="str">
        <f>$C$3</f>
        <v>Photographic Paper</v>
      </c>
      <c r="P1717" t="str">
        <f>$D$4</f>
        <v>White</v>
      </c>
      <c r="Q1717">
        <f>$I$4</f>
        <v>3200</v>
      </c>
      <c r="R1717">
        <v>2000</v>
      </c>
      <c r="S1717">
        <v>1535</v>
      </c>
      <c r="T1717" t="s">
        <v>32</v>
      </c>
    </row>
    <row r="1718" spans="1:20" x14ac:dyDescent="0.25">
      <c r="A1718" t="s">
        <v>15</v>
      </c>
      <c r="B1718" s="1" t="s">
        <v>32</v>
      </c>
      <c r="C1718">
        <v>1</v>
      </c>
      <c r="D1718" t="s">
        <v>220</v>
      </c>
      <c r="E1718" s="3">
        <v>52171055</v>
      </c>
      <c r="F1718" t="s">
        <v>221</v>
      </c>
      <c r="H1718" t="s">
        <v>16</v>
      </c>
      <c r="I1718" t="s">
        <v>17</v>
      </c>
      <c r="J1718" t="s">
        <v>18</v>
      </c>
      <c r="K1718" t="s">
        <v>19</v>
      </c>
      <c r="L1718" t="s">
        <v>207</v>
      </c>
      <c r="M1718" t="str">
        <f>CONCATENATE(E1718,"-G-C-W")</f>
        <v>52171055-G-C-W</v>
      </c>
      <c r="N1718" t="str">
        <f>$I$2</f>
        <v>G - 1016 x 1525</v>
      </c>
      <c r="O1718" t="str">
        <f>$C$15</f>
        <v>Canvas</v>
      </c>
      <c r="P1718" t="str">
        <f>$D$16</f>
        <v xml:space="preserve">White </v>
      </c>
      <c r="Q1718">
        <f>$I$16</f>
        <v>2915</v>
      </c>
      <c r="R1718">
        <v>2000</v>
      </c>
      <c r="S1718">
        <v>1250</v>
      </c>
      <c r="T1718" t="s">
        <v>32</v>
      </c>
    </row>
    <row r="1719" spans="1:20" x14ac:dyDescent="0.25">
      <c r="A1719" t="s">
        <v>15</v>
      </c>
      <c r="B1719" s="1" t="s">
        <v>32</v>
      </c>
      <c r="C1719">
        <v>1</v>
      </c>
      <c r="D1719" t="s">
        <v>220</v>
      </c>
      <c r="E1719" s="3">
        <v>52171055</v>
      </c>
      <c r="F1719" t="s">
        <v>221</v>
      </c>
      <c r="H1719" t="s">
        <v>16</v>
      </c>
      <c r="I1719" t="s">
        <v>17</v>
      </c>
      <c r="J1719" t="s">
        <v>18</v>
      </c>
      <c r="K1719" t="s">
        <v>19</v>
      </c>
      <c r="L1719" t="s">
        <v>207</v>
      </c>
      <c r="M1719" t="str">
        <f>CONCATENATE(E1719,"-C-P-N")</f>
        <v>52171055-C-P-N</v>
      </c>
      <c r="N1719" t="str">
        <f>$E$2</f>
        <v>C - 406 x 508</v>
      </c>
      <c r="O1719" t="str">
        <f>$C$3</f>
        <v>Photographic Paper</v>
      </c>
      <c r="P1719" t="str">
        <f>$D$3</f>
        <v>None</v>
      </c>
      <c r="Q1719">
        <f>$E$3</f>
        <v>553</v>
      </c>
      <c r="R1719">
        <v>360</v>
      </c>
      <c r="S1719">
        <v>230</v>
      </c>
      <c r="T1719" t="s">
        <v>32</v>
      </c>
    </row>
    <row r="1720" spans="1:20" x14ac:dyDescent="0.25">
      <c r="A1720" t="s">
        <v>15</v>
      </c>
      <c r="B1720" s="1" t="s">
        <v>32</v>
      </c>
      <c r="C1720">
        <v>1</v>
      </c>
      <c r="D1720" t="s">
        <v>220</v>
      </c>
      <c r="E1720" s="3">
        <v>52171055</v>
      </c>
      <c r="F1720" t="s">
        <v>221</v>
      </c>
      <c r="H1720" t="s">
        <v>16</v>
      </c>
      <c r="I1720" t="s">
        <v>17</v>
      </c>
      <c r="J1720" t="s">
        <v>18</v>
      </c>
      <c r="K1720" t="s">
        <v>19</v>
      </c>
      <c r="L1720" t="s">
        <v>207</v>
      </c>
      <c r="M1720" t="str">
        <f>CONCATENATE(E1720,"-C-P-W")</f>
        <v>52171055-C-P-W</v>
      </c>
      <c r="N1720" t="str">
        <f>$E$2</f>
        <v>C - 406 x 508</v>
      </c>
      <c r="O1720" t="str">
        <f>$C$3</f>
        <v>Photographic Paper</v>
      </c>
      <c r="P1720" t="str">
        <f>$D$4</f>
        <v>White</v>
      </c>
      <c r="Q1720">
        <f>$E$4</f>
        <v>1052</v>
      </c>
      <c r="R1720">
        <v>704</v>
      </c>
      <c r="S1720">
        <v>440</v>
      </c>
      <c r="T1720" t="s">
        <v>32</v>
      </c>
    </row>
    <row r="1721" spans="1:20" x14ac:dyDescent="0.25">
      <c r="A1721" t="s">
        <v>15</v>
      </c>
      <c r="B1721" s="1" t="s">
        <v>32</v>
      </c>
      <c r="C1721">
        <v>1</v>
      </c>
      <c r="D1721" t="s">
        <v>220</v>
      </c>
      <c r="E1721" s="3">
        <v>52171055</v>
      </c>
      <c r="F1721" t="s">
        <v>221</v>
      </c>
      <c r="H1721" t="s">
        <v>16</v>
      </c>
      <c r="I1721" t="s">
        <v>17</v>
      </c>
      <c r="J1721" t="s">
        <v>18</v>
      </c>
      <c r="K1721" t="s">
        <v>19</v>
      </c>
      <c r="L1721" t="s">
        <v>207</v>
      </c>
      <c r="M1721" t="str">
        <f>CONCATENATE(E1721,"-D-P-N")</f>
        <v>52171055-D-P-N</v>
      </c>
      <c r="N1721" t="str">
        <f>$F$2</f>
        <v>D - 508 x 610</v>
      </c>
      <c r="O1721" t="str">
        <f>$C$3</f>
        <v>Photographic Paper</v>
      </c>
      <c r="P1721" t="str">
        <f>$D$3</f>
        <v>None</v>
      </c>
      <c r="Q1721">
        <f>$F$3</f>
        <v>646</v>
      </c>
      <c r="R1721">
        <v>432</v>
      </c>
      <c r="S1721">
        <v>270</v>
      </c>
      <c r="T1721" t="s">
        <v>32</v>
      </c>
    </row>
    <row r="1722" spans="1:20" x14ac:dyDescent="0.25">
      <c r="A1722" t="s">
        <v>15</v>
      </c>
      <c r="B1722" s="1" t="s">
        <v>32</v>
      </c>
      <c r="C1722">
        <v>1</v>
      </c>
      <c r="D1722" t="s">
        <v>220</v>
      </c>
      <c r="E1722" s="3">
        <v>52171055</v>
      </c>
      <c r="F1722" t="s">
        <v>221</v>
      </c>
      <c r="H1722" t="s">
        <v>16</v>
      </c>
      <c r="I1722" t="s">
        <v>17</v>
      </c>
      <c r="J1722" t="s">
        <v>18</v>
      </c>
      <c r="K1722" t="s">
        <v>19</v>
      </c>
      <c r="L1722" t="s">
        <v>207</v>
      </c>
      <c r="M1722" t="str">
        <f>CONCATENATE(E1722,"-D-P-W")</f>
        <v>52171055-D-P-W</v>
      </c>
      <c r="N1722" t="str">
        <f>$F$2</f>
        <v>D - 508 x 610</v>
      </c>
      <c r="O1722" t="str">
        <f>$C$3</f>
        <v>Photographic Paper</v>
      </c>
      <c r="P1722" t="str">
        <f>$D$4</f>
        <v>White</v>
      </c>
      <c r="Q1722">
        <f>$F$4</f>
        <v>1313</v>
      </c>
      <c r="R1722">
        <v>880</v>
      </c>
      <c r="S1722">
        <v>560</v>
      </c>
      <c r="T1722" t="s">
        <v>32</v>
      </c>
    </row>
    <row r="1723" spans="1:20" x14ac:dyDescent="0.25">
      <c r="A1723" t="s">
        <v>15</v>
      </c>
      <c r="B1723" s="1" t="s">
        <v>32</v>
      </c>
      <c r="C1723">
        <v>1</v>
      </c>
      <c r="D1723" t="s">
        <v>220</v>
      </c>
      <c r="E1723" s="3">
        <v>52171055</v>
      </c>
      <c r="F1723" t="s">
        <v>221</v>
      </c>
      <c r="H1723" t="s">
        <v>16</v>
      </c>
      <c r="I1723" t="s">
        <v>17</v>
      </c>
      <c r="J1723" t="s">
        <v>18</v>
      </c>
      <c r="K1723" t="s">
        <v>19</v>
      </c>
      <c r="L1723" t="s">
        <v>207</v>
      </c>
      <c r="M1723" t="str">
        <f>CONCATENATE(E1723,"-E-P-N")</f>
        <v>52171055-E-P-N</v>
      </c>
      <c r="N1723" t="str">
        <f>$G$2</f>
        <v>E - 508 x 762</v>
      </c>
      <c r="O1723" t="str">
        <f>$C$3</f>
        <v>Photographic Paper</v>
      </c>
      <c r="P1723" t="str">
        <f>$D$3</f>
        <v>None</v>
      </c>
      <c r="Q1723">
        <f>$G$3</f>
        <v>825</v>
      </c>
      <c r="R1723">
        <v>552</v>
      </c>
      <c r="S1723">
        <v>345</v>
      </c>
      <c r="T1723" t="s">
        <v>32</v>
      </c>
    </row>
    <row r="1724" spans="1:20" x14ac:dyDescent="0.25">
      <c r="A1724" t="s">
        <v>15</v>
      </c>
      <c r="B1724" s="1" t="s">
        <v>32</v>
      </c>
      <c r="C1724">
        <v>1</v>
      </c>
      <c r="D1724" t="s">
        <v>220</v>
      </c>
      <c r="E1724" s="3">
        <v>52171055</v>
      </c>
      <c r="F1724" t="s">
        <v>221</v>
      </c>
      <c r="H1724" t="s">
        <v>16</v>
      </c>
      <c r="I1724" t="s">
        <v>17</v>
      </c>
      <c r="J1724" t="s">
        <v>18</v>
      </c>
      <c r="K1724" t="s">
        <v>19</v>
      </c>
      <c r="L1724" t="s">
        <v>207</v>
      </c>
      <c r="M1724" t="str">
        <f>CONCATENATE(E1724,"-E-C-N")</f>
        <v>52171055-E-C-N</v>
      </c>
      <c r="N1724" t="str">
        <f>$G$2</f>
        <v>E - 508 x 762</v>
      </c>
      <c r="O1724" t="str">
        <f>$C$15</f>
        <v>Canvas</v>
      </c>
      <c r="P1724" t="str">
        <f>$D$15</f>
        <v>None</v>
      </c>
      <c r="Q1724">
        <f>$G$15</f>
        <v>1324</v>
      </c>
      <c r="R1724">
        <v>832</v>
      </c>
      <c r="S1724">
        <v>550</v>
      </c>
      <c r="T1724" t="s">
        <v>32</v>
      </c>
    </row>
    <row r="1725" spans="1:20" x14ac:dyDescent="0.25">
      <c r="A1725" t="s">
        <v>15</v>
      </c>
      <c r="B1725" s="1" t="s">
        <v>32</v>
      </c>
      <c r="C1725">
        <v>1</v>
      </c>
      <c r="D1725" t="s">
        <v>220</v>
      </c>
      <c r="E1725" s="3">
        <v>52171055</v>
      </c>
      <c r="F1725" t="s">
        <v>221</v>
      </c>
      <c r="H1725" t="s">
        <v>16</v>
      </c>
      <c r="I1725" t="s">
        <v>17</v>
      </c>
      <c r="J1725" t="s">
        <v>18</v>
      </c>
      <c r="K1725" t="s">
        <v>19</v>
      </c>
      <c r="L1725" t="s">
        <v>207</v>
      </c>
      <c r="M1725" t="str">
        <f>CONCATENATE(E1725,"-E-P-W")</f>
        <v>52171055-E-P-W</v>
      </c>
      <c r="N1725" t="str">
        <f>$G$2</f>
        <v>E - 508 x 762</v>
      </c>
      <c r="O1725" t="str">
        <f>$C$3</f>
        <v>Photographic Paper</v>
      </c>
      <c r="P1725" t="str">
        <f>$D$4</f>
        <v>White</v>
      </c>
      <c r="Q1725">
        <f>$G$4</f>
        <v>1660</v>
      </c>
      <c r="R1725">
        <v>1112</v>
      </c>
      <c r="S1725">
        <v>760</v>
      </c>
      <c r="T1725" t="s">
        <v>32</v>
      </c>
    </row>
    <row r="1726" spans="1:20" x14ac:dyDescent="0.25">
      <c r="A1726" t="s">
        <v>15</v>
      </c>
      <c r="B1726" s="1" t="s">
        <v>32</v>
      </c>
      <c r="C1726">
        <v>1</v>
      </c>
      <c r="D1726" t="s">
        <v>220</v>
      </c>
      <c r="E1726" s="3">
        <v>52171055</v>
      </c>
      <c r="F1726" t="s">
        <v>221</v>
      </c>
      <c r="H1726" t="s">
        <v>16</v>
      </c>
      <c r="I1726" t="s">
        <v>17</v>
      </c>
      <c r="J1726" t="s">
        <v>18</v>
      </c>
      <c r="K1726" t="s">
        <v>19</v>
      </c>
      <c r="L1726" t="s">
        <v>207</v>
      </c>
      <c r="M1726" t="str">
        <f>CONCATENATE(E1726,"-E-C-W")</f>
        <v>52171055-E-C-W</v>
      </c>
      <c r="N1726" t="str">
        <f>$G$2</f>
        <v>E - 508 x 762</v>
      </c>
      <c r="O1726" t="str">
        <f>$C$15</f>
        <v>Canvas</v>
      </c>
      <c r="P1726" t="str">
        <f>$D$16</f>
        <v xml:space="preserve">White </v>
      </c>
      <c r="Q1726">
        <f>$G$16</f>
        <v>1964</v>
      </c>
      <c r="R1726">
        <v>1320</v>
      </c>
      <c r="S1726">
        <v>825</v>
      </c>
      <c r="T1726" t="s">
        <v>32</v>
      </c>
    </row>
    <row r="1727" spans="1:20" x14ac:dyDescent="0.25">
      <c r="A1727" t="s">
        <v>15</v>
      </c>
      <c r="B1727" s="1" t="s">
        <v>32</v>
      </c>
      <c r="C1727">
        <v>1</v>
      </c>
      <c r="D1727" t="s">
        <v>220</v>
      </c>
      <c r="E1727" s="3">
        <v>52171055</v>
      </c>
      <c r="F1727" t="s">
        <v>221</v>
      </c>
      <c r="H1727" t="s">
        <v>16</v>
      </c>
      <c r="I1727" t="s">
        <v>17</v>
      </c>
      <c r="J1727" t="s">
        <v>18</v>
      </c>
      <c r="K1727" t="s">
        <v>19</v>
      </c>
      <c r="L1727" t="s">
        <v>207</v>
      </c>
      <c r="M1727" t="str">
        <f>CONCATENATE(E1727,"-F-P-N")</f>
        <v>52171055-F-P-N</v>
      </c>
      <c r="N1727" t="str">
        <f>$H$2</f>
        <v>F - 762 x 1016</v>
      </c>
      <c r="O1727" t="str">
        <f>$C$3</f>
        <v>Photographic Paper</v>
      </c>
      <c r="P1727" t="str">
        <f>$D$3</f>
        <v>None</v>
      </c>
      <c r="Q1727">
        <f>$H$3</f>
        <v>1410</v>
      </c>
      <c r="R1727">
        <v>944</v>
      </c>
      <c r="S1727">
        <v>590</v>
      </c>
      <c r="T1727" t="s">
        <v>32</v>
      </c>
    </row>
    <row r="1728" spans="1:20" x14ac:dyDescent="0.25">
      <c r="A1728" t="s">
        <v>15</v>
      </c>
      <c r="B1728" s="1" t="s">
        <v>32</v>
      </c>
      <c r="C1728">
        <v>1</v>
      </c>
      <c r="D1728" t="s">
        <v>220</v>
      </c>
      <c r="E1728" s="3">
        <v>52171055</v>
      </c>
      <c r="F1728" t="s">
        <v>221</v>
      </c>
      <c r="H1728" t="s">
        <v>16</v>
      </c>
      <c r="I1728" t="s">
        <v>17</v>
      </c>
      <c r="J1728" t="s">
        <v>18</v>
      </c>
      <c r="K1728" t="s">
        <v>19</v>
      </c>
      <c r="L1728" t="s">
        <v>207</v>
      </c>
      <c r="M1728" t="str">
        <f>CONCATENATE(E1728,"-F-C-N")</f>
        <v>52171055-F-C-N</v>
      </c>
      <c r="N1728" t="str">
        <f>$H$2</f>
        <v>F - 762 x 1016</v>
      </c>
      <c r="O1728" t="str">
        <f>$C$15</f>
        <v>Canvas</v>
      </c>
      <c r="P1728" t="str">
        <f>$D$15</f>
        <v>None</v>
      </c>
      <c r="Q1728">
        <f>$H$15</f>
        <v>1865.6000000000001</v>
      </c>
      <c r="R1728">
        <v>1200</v>
      </c>
      <c r="S1728">
        <v>800</v>
      </c>
      <c r="T1728" t="s">
        <v>32</v>
      </c>
    </row>
    <row r="1729" spans="1:20" x14ac:dyDescent="0.25">
      <c r="A1729" t="s">
        <v>15</v>
      </c>
      <c r="B1729" s="1" t="s">
        <v>32</v>
      </c>
      <c r="C1729">
        <v>1</v>
      </c>
      <c r="D1729" t="s">
        <v>220</v>
      </c>
      <c r="E1729" s="3">
        <v>52171055</v>
      </c>
      <c r="F1729" t="s">
        <v>221</v>
      </c>
      <c r="H1729" t="s">
        <v>16</v>
      </c>
      <c r="I1729" t="s">
        <v>17</v>
      </c>
      <c r="J1729" t="s">
        <v>18</v>
      </c>
      <c r="K1729" t="s">
        <v>19</v>
      </c>
      <c r="L1729" t="s">
        <v>207</v>
      </c>
      <c r="M1729" t="str">
        <f>CONCATENATE(E1729,"-F-P-W")</f>
        <v>52171055-F-P-W</v>
      </c>
      <c r="N1729" t="str">
        <f>$H$2</f>
        <v>F - 762 x 1016</v>
      </c>
      <c r="O1729" t="str">
        <f>$C$3</f>
        <v>Photographic Paper</v>
      </c>
      <c r="P1729" t="str">
        <f>$D$4</f>
        <v>White</v>
      </c>
      <c r="Q1729">
        <f>$H$4</f>
        <v>2387</v>
      </c>
      <c r="R1729">
        <v>1510</v>
      </c>
      <c r="S1729">
        <v>1150</v>
      </c>
      <c r="T1729" t="s">
        <v>32</v>
      </c>
    </row>
    <row r="1730" spans="1:20" x14ac:dyDescent="0.25">
      <c r="A1730" t="s">
        <v>15</v>
      </c>
      <c r="B1730" s="1" t="s">
        <v>32</v>
      </c>
      <c r="C1730">
        <v>1</v>
      </c>
      <c r="D1730" t="s">
        <v>220</v>
      </c>
      <c r="E1730" s="3">
        <v>52171055</v>
      </c>
      <c r="F1730" t="s">
        <v>221</v>
      </c>
      <c r="H1730" t="s">
        <v>16</v>
      </c>
      <c r="I1730" t="s">
        <v>17</v>
      </c>
      <c r="J1730" t="s">
        <v>18</v>
      </c>
      <c r="K1730" t="s">
        <v>19</v>
      </c>
      <c r="L1730" t="s">
        <v>207</v>
      </c>
      <c r="M1730" t="str">
        <f>CONCATENATE(E1730,"-F-C-W")</f>
        <v>52171055-F-C-W</v>
      </c>
      <c r="N1730" t="str">
        <f>$H$2</f>
        <v>F - 762 x 1016</v>
      </c>
      <c r="O1730" t="str">
        <f>$C$15</f>
        <v>Canvas</v>
      </c>
      <c r="P1730" t="str">
        <f>$D$16</f>
        <v xml:space="preserve">White </v>
      </c>
      <c r="Q1730">
        <f>$H$16</f>
        <v>2565.2000000000003</v>
      </c>
      <c r="R1730">
        <v>1760</v>
      </c>
      <c r="S1730">
        <v>1100</v>
      </c>
      <c r="T1730" t="s">
        <v>32</v>
      </c>
    </row>
    <row r="1731" spans="1:20" x14ac:dyDescent="0.25">
      <c r="A1731" t="s">
        <v>15</v>
      </c>
      <c r="B1731" s="1" t="s">
        <v>32</v>
      </c>
      <c r="C1731">
        <v>1</v>
      </c>
      <c r="D1731" t="s">
        <v>220</v>
      </c>
      <c r="E1731" s="3">
        <v>52171055</v>
      </c>
      <c r="F1731" t="s">
        <v>221</v>
      </c>
      <c r="H1731" t="s">
        <v>16</v>
      </c>
      <c r="I1731" t="s">
        <v>17</v>
      </c>
      <c r="J1731" t="s">
        <v>18</v>
      </c>
      <c r="K1731" t="s">
        <v>19</v>
      </c>
      <c r="L1731" t="s">
        <v>207</v>
      </c>
      <c r="M1731" t="str">
        <f>CONCATENATE(E1731,"-G-P-N")</f>
        <v>52171055-G-P-N</v>
      </c>
      <c r="N1731" t="str">
        <f>$I$2</f>
        <v>G - 1016 x 1525</v>
      </c>
      <c r="O1731" t="str">
        <f>$C$3</f>
        <v>Photographic Paper</v>
      </c>
      <c r="P1731" t="str">
        <f>$D$3</f>
        <v>None</v>
      </c>
      <c r="Q1731">
        <f>$I$3</f>
        <v>1763</v>
      </c>
      <c r="R1731">
        <v>1180</v>
      </c>
      <c r="S1731">
        <v>735</v>
      </c>
      <c r="T1731" t="s">
        <v>32</v>
      </c>
    </row>
    <row r="1732" spans="1:20" x14ac:dyDescent="0.25">
      <c r="A1732" t="s">
        <v>15</v>
      </c>
      <c r="B1732" s="1" t="s">
        <v>32</v>
      </c>
      <c r="C1732">
        <v>1</v>
      </c>
      <c r="D1732" t="s">
        <v>220</v>
      </c>
      <c r="E1732" s="3">
        <v>52171055</v>
      </c>
      <c r="F1732" t="s">
        <v>221</v>
      </c>
      <c r="H1732" t="s">
        <v>16</v>
      </c>
      <c r="I1732" t="s">
        <v>17</v>
      </c>
      <c r="J1732" t="s">
        <v>18</v>
      </c>
      <c r="K1732" t="s">
        <v>19</v>
      </c>
      <c r="L1732" t="s">
        <v>207</v>
      </c>
      <c r="M1732" t="str">
        <f>CONCATENATE(E1732,"-G-C-N")</f>
        <v>52171055-G-C-N</v>
      </c>
      <c r="N1732" t="str">
        <f>$I$2</f>
        <v>G - 1016 x 1525</v>
      </c>
      <c r="O1732" t="str">
        <f>$C$15</f>
        <v>Canvas</v>
      </c>
      <c r="P1732" t="str">
        <f>$D$15</f>
        <v>None</v>
      </c>
      <c r="Q1732">
        <f>$I$15</f>
        <v>1982.2</v>
      </c>
      <c r="R1732">
        <v>1275</v>
      </c>
      <c r="S1732">
        <v>850</v>
      </c>
      <c r="T1732" t="s">
        <v>32</v>
      </c>
    </row>
    <row r="1733" spans="1:20" x14ac:dyDescent="0.25">
      <c r="A1733" t="s">
        <v>15</v>
      </c>
      <c r="B1733" s="1" t="s">
        <v>32</v>
      </c>
      <c r="C1733">
        <v>1</v>
      </c>
      <c r="D1733" t="s">
        <v>220</v>
      </c>
      <c r="E1733" s="3">
        <v>52171055</v>
      </c>
      <c r="F1733" t="s">
        <v>221</v>
      </c>
      <c r="H1733" t="s">
        <v>16</v>
      </c>
      <c r="I1733" t="s">
        <v>17</v>
      </c>
      <c r="J1733" t="s">
        <v>18</v>
      </c>
      <c r="K1733" t="s">
        <v>19</v>
      </c>
      <c r="L1733" t="s">
        <v>207</v>
      </c>
      <c r="M1733" t="str">
        <f>CONCATENATE(E1733,"-G-P-W")</f>
        <v>52171055-G-P-W</v>
      </c>
      <c r="N1733" t="str">
        <f>$I$2</f>
        <v>G - 1016 x 1525</v>
      </c>
      <c r="O1733" t="str">
        <f>$C$3</f>
        <v>Photographic Paper</v>
      </c>
      <c r="P1733" t="str">
        <f>$D$4</f>
        <v>White</v>
      </c>
      <c r="Q1733">
        <f>$I$4</f>
        <v>3200</v>
      </c>
      <c r="R1733">
        <v>2000</v>
      </c>
      <c r="S1733">
        <v>1535</v>
      </c>
      <c r="T1733" t="s">
        <v>32</v>
      </c>
    </row>
    <row r="1734" spans="1:20" x14ac:dyDescent="0.25">
      <c r="A1734" t="s">
        <v>15</v>
      </c>
      <c r="B1734" s="1" t="s">
        <v>32</v>
      </c>
      <c r="C1734">
        <v>1</v>
      </c>
      <c r="D1734" t="s">
        <v>220</v>
      </c>
      <c r="E1734" s="3">
        <v>52171055</v>
      </c>
      <c r="F1734" t="s">
        <v>221</v>
      </c>
      <c r="H1734" t="s">
        <v>16</v>
      </c>
      <c r="I1734" t="s">
        <v>17</v>
      </c>
      <c r="J1734" t="s">
        <v>18</v>
      </c>
      <c r="K1734" t="s">
        <v>19</v>
      </c>
      <c r="L1734" t="s">
        <v>207</v>
      </c>
      <c r="M1734" t="str">
        <f>CONCATENATE(E1734,"-G-C-W")</f>
        <v>52171055-G-C-W</v>
      </c>
      <c r="N1734" t="str">
        <f>$I$2</f>
        <v>G - 1016 x 1525</v>
      </c>
      <c r="O1734" t="str">
        <f>$C$15</f>
        <v>Canvas</v>
      </c>
      <c r="P1734" t="str">
        <f>$D$16</f>
        <v xml:space="preserve">White </v>
      </c>
      <c r="Q1734">
        <f>$I$16</f>
        <v>2915</v>
      </c>
      <c r="R1734">
        <v>2000</v>
      </c>
      <c r="S1734">
        <v>1250</v>
      </c>
      <c r="T1734" t="s">
        <v>32</v>
      </c>
    </row>
    <row r="1735" spans="1:20" x14ac:dyDescent="0.25">
      <c r="A1735" t="s">
        <v>15</v>
      </c>
      <c r="B1735" s="1" t="s">
        <v>32</v>
      </c>
      <c r="C1735">
        <v>1</v>
      </c>
      <c r="D1735" t="s">
        <v>222</v>
      </c>
      <c r="E1735" s="3">
        <v>52200181</v>
      </c>
      <c r="F1735" t="s">
        <v>223</v>
      </c>
      <c r="H1735" t="s">
        <v>16</v>
      </c>
      <c r="I1735" t="s">
        <v>17</v>
      </c>
      <c r="J1735" t="s">
        <v>18</v>
      </c>
      <c r="K1735" t="s">
        <v>19</v>
      </c>
      <c r="L1735" t="s">
        <v>207</v>
      </c>
      <c r="M1735" t="str">
        <f>CONCATENATE(E1735,"-C-P-N")</f>
        <v>52200181-C-P-N</v>
      </c>
      <c r="N1735" t="str">
        <f>$E$2</f>
        <v>C - 406 x 508</v>
      </c>
      <c r="O1735" t="str">
        <f>$C$3</f>
        <v>Photographic Paper</v>
      </c>
      <c r="P1735" t="str">
        <f>$D$3</f>
        <v>None</v>
      </c>
      <c r="Q1735">
        <f>$E$3</f>
        <v>553</v>
      </c>
      <c r="R1735">
        <v>360</v>
      </c>
      <c r="S1735">
        <v>230</v>
      </c>
      <c r="T1735" t="s">
        <v>32</v>
      </c>
    </row>
    <row r="1736" spans="1:20" x14ac:dyDescent="0.25">
      <c r="A1736" t="s">
        <v>15</v>
      </c>
      <c r="B1736" s="1" t="s">
        <v>32</v>
      </c>
      <c r="C1736">
        <v>1</v>
      </c>
      <c r="D1736" t="s">
        <v>222</v>
      </c>
      <c r="E1736" s="3">
        <v>52200181</v>
      </c>
      <c r="F1736" t="s">
        <v>223</v>
      </c>
      <c r="H1736" t="s">
        <v>16</v>
      </c>
      <c r="I1736" t="s">
        <v>17</v>
      </c>
      <c r="J1736" t="s">
        <v>18</v>
      </c>
      <c r="K1736" t="s">
        <v>19</v>
      </c>
      <c r="L1736" t="s">
        <v>207</v>
      </c>
      <c r="M1736" t="str">
        <f>CONCATENATE(E1736,"-C-P-W")</f>
        <v>52200181-C-P-W</v>
      </c>
      <c r="N1736" t="str">
        <f>$E$2</f>
        <v>C - 406 x 508</v>
      </c>
      <c r="O1736" t="str">
        <f>$C$3</f>
        <v>Photographic Paper</v>
      </c>
      <c r="P1736" t="str">
        <f>$D$4</f>
        <v>White</v>
      </c>
      <c r="Q1736">
        <f>$E$4</f>
        <v>1052</v>
      </c>
      <c r="R1736">
        <v>704</v>
      </c>
      <c r="S1736">
        <v>440</v>
      </c>
      <c r="T1736" t="s">
        <v>32</v>
      </c>
    </row>
    <row r="1737" spans="1:20" x14ac:dyDescent="0.25">
      <c r="A1737" t="s">
        <v>15</v>
      </c>
      <c r="B1737" s="1" t="s">
        <v>32</v>
      </c>
      <c r="C1737">
        <v>1</v>
      </c>
      <c r="D1737" t="s">
        <v>222</v>
      </c>
      <c r="E1737" s="3">
        <v>52200181</v>
      </c>
      <c r="F1737" t="s">
        <v>223</v>
      </c>
      <c r="H1737" t="s">
        <v>16</v>
      </c>
      <c r="I1737" t="s">
        <v>17</v>
      </c>
      <c r="J1737" t="s">
        <v>18</v>
      </c>
      <c r="K1737" t="s">
        <v>19</v>
      </c>
      <c r="L1737" t="s">
        <v>207</v>
      </c>
      <c r="M1737" t="str">
        <f>CONCATENATE(E1737,"-D-P-N")</f>
        <v>52200181-D-P-N</v>
      </c>
      <c r="N1737" t="str">
        <f>$F$2</f>
        <v>D - 508 x 610</v>
      </c>
      <c r="O1737" t="str">
        <f>$C$3</f>
        <v>Photographic Paper</v>
      </c>
      <c r="P1737" t="str">
        <f>$D$3</f>
        <v>None</v>
      </c>
      <c r="Q1737">
        <f>$F$3</f>
        <v>646</v>
      </c>
      <c r="R1737">
        <v>432</v>
      </c>
      <c r="S1737">
        <v>270</v>
      </c>
      <c r="T1737" t="s">
        <v>32</v>
      </c>
    </row>
    <row r="1738" spans="1:20" x14ac:dyDescent="0.25">
      <c r="A1738" t="s">
        <v>15</v>
      </c>
      <c r="B1738" s="1" t="s">
        <v>32</v>
      </c>
      <c r="C1738">
        <v>1</v>
      </c>
      <c r="D1738" t="s">
        <v>222</v>
      </c>
      <c r="E1738" s="3">
        <v>52200181</v>
      </c>
      <c r="F1738" t="s">
        <v>223</v>
      </c>
      <c r="H1738" t="s">
        <v>16</v>
      </c>
      <c r="I1738" t="s">
        <v>17</v>
      </c>
      <c r="J1738" t="s">
        <v>18</v>
      </c>
      <c r="K1738" t="s">
        <v>19</v>
      </c>
      <c r="L1738" t="s">
        <v>207</v>
      </c>
      <c r="M1738" t="str">
        <f>CONCATENATE(E1738,"-D-P-W")</f>
        <v>52200181-D-P-W</v>
      </c>
      <c r="N1738" t="str">
        <f>$F$2</f>
        <v>D - 508 x 610</v>
      </c>
      <c r="O1738" t="str">
        <f>$C$3</f>
        <v>Photographic Paper</v>
      </c>
      <c r="P1738" t="str">
        <f>$D$4</f>
        <v>White</v>
      </c>
      <c r="Q1738">
        <f>$F$4</f>
        <v>1313</v>
      </c>
      <c r="R1738">
        <v>880</v>
      </c>
      <c r="S1738">
        <v>560</v>
      </c>
      <c r="T1738" t="s">
        <v>32</v>
      </c>
    </row>
    <row r="1739" spans="1:20" x14ac:dyDescent="0.25">
      <c r="A1739" t="s">
        <v>15</v>
      </c>
      <c r="B1739" s="1" t="s">
        <v>32</v>
      </c>
      <c r="C1739">
        <v>1</v>
      </c>
      <c r="D1739" t="s">
        <v>222</v>
      </c>
      <c r="E1739" s="3">
        <v>52200181</v>
      </c>
      <c r="F1739" t="s">
        <v>223</v>
      </c>
      <c r="H1739" t="s">
        <v>16</v>
      </c>
      <c r="I1739" t="s">
        <v>17</v>
      </c>
      <c r="J1739" t="s">
        <v>18</v>
      </c>
      <c r="K1739" t="s">
        <v>19</v>
      </c>
      <c r="L1739" t="s">
        <v>207</v>
      </c>
      <c r="M1739" t="str">
        <f>CONCATENATE(E1739,"-E-P-N")</f>
        <v>52200181-E-P-N</v>
      </c>
      <c r="N1739" t="str">
        <f>$G$2</f>
        <v>E - 508 x 762</v>
      </c>
      <c r="O1739" t="str">
        <f>$C$3</f>
        <v>Photographic Paper</v>
      </c>
      <c r="P1739" t="str">
        <f>$D$3</f>
        <v>None</v>
      </c>
      <c r="Q1739">
        <f>$G$3</f>
        <v>825</v>
      </c>
      <c r="R1739">
        <v>552</v>
      </c>
      <c r="S1739">
        <v>345</v>
      </c>
      <c r="T1739" t="s">
        <v>32</v>
      </c>
    </row>
    <row r="1740" spans="1:20" x14ac:dyDescent="0.25">
      <c r="A1740" t="s">
        <v>15</v>
      </c>
      <c r="B1740" s="1" t="s">
        <v>32</v>
      </c>
      <c r="C1740">
        <v>1</v>
      </c>
      <c r="D1740" t="s">
        <v>222</v>
      </c>
      <c r="E1740" s="3">
        <v>52200181</v>
      </c>
      <c r="F1740" t="s">
        <v>223</v>
      </c>
      <c r="H1740" t="s">
        <v>16</v>
      </c>
      <c r="I1740" t="s">
        <v>17</v>
      </c>
      <c r="J1740" t="s">
        <v>18</v>
      </c>
      <c r="K1740" t="s">
        <v>19</v>
      </c>
      <c r="L1740" t="s">
        <v>207</v>
      </c>
      <c r="M1740" t="str">
        <f>CONCATENATE(E1740,"-E-C-N")</f>
        <v>52200181-E-C-N</v>
      </c>
      <c r="N1740" t="str">
        <f>$G$2</f>
        <v>E - 508 x 762</v>
      </c>
      <c r="O1740" t="str">
        <f>$C$15</f>
        <v>Canvas</v>
      </c>
      <c r="P1740" t="str">
        <f>$D$15</f>
        <v>None</v>
      </c>
      <c r="Q1740">
        <f>$G$15</f>
        <v>1324</v>
      </c>
      <c r="R1740">
        <v>832</v>
      </c>
      <c r="S1740">
        <v>550</v>
      </c>
      <c r="T1740" t="s">
        <v>32</v>
      </c>
    </row>
    <row r="1741" spans="1:20" x14ac:dyDescent="0.25">
      <c r="A1741" t="s">
        <v>15</v>
      </c>
      <c r="B1741" s="1" t="s">
        <v>32</v>
      </c>
      <c r="C1741">
        <v>1</v>
      </c>
      <c r="D1741" t="s">
        <v>222</v>
      </c>
      <c r="E1741" s="3">
        <v>52200181</v>
      </c>
      <c r="F1741" t="s">
        <v>223</v>
      </c>
      <c r="H1741" t="s">
        <v>16</v>
      </c>
      <c r="I1741" t="s">
        <v>17</v>
      </c>
      <c r="J1741" t="s">
        <v>18</v>
      </c>
      <c r="K1741" t="s">
        <v>19</v>
      </c>
      <c r="L1741" t="s">
        <v>207</v>
      </c>
      <c r="M1741" t="str">
        <f>CONCATENATE(E1741,"-E-P-W")</f>
        <v>52200181-E-P-W</v>
      </c>
      <c r="N1741" t="str">
        <f>$G$2</f>
        <v>E - 508 x 762</v>
      </c>
      <c r="O1741" t="str">
        <f>$C$3</f>
        <v>Photographic Paper</v>
      </c>
      <c r="P1741" t="str">
        <f>$D$4</f>
        <v>White</v>
      </c>
      <c r="Q1741">
        <f>$G$4</f>
        <v>1660</v>
      </c>
      <c r="R1741">
        <v>1112</v>
      </c>
      <c r="S1741">
        <v>760</v>
      </c>
      <c r="T1741" t="s">
        <v>32</v>
      </c>
    </row>
    <row r="1742" spans="1:20" x14ac:dyDescent="0.25">
      <c r="A1742" t="s">
        <v>15</v>
      </c>
      <c r="B1742" s="1" t="s">
        <v>32</v>
      </c>
      <c r="C1742">
        <v>1</v>
      </c>
      <c r="D1742" t="s">
        <v>222</v>
      </c>
      <c r="E1742" s="3">
        <v>52200181</v>
      </c>
      <c r="F1742" t="s">
        <v>223</v>
      </c>
      <c r="H1742" t="s">
        <v>16</v>
      </c>
      <c r="I1742" t="s">
        <v>17</v>
      </c>
      <c r="J1742" t="s">
        <v>18</v>
      </c>
      <c r="K1742" t="s">
        <v>19</v>
      </c>
      <c r="L1742" t="s">
        <v>207</v>
      </c>
      <c r="M1742" t="str">
        <f>CONCATENATE(E1742,"-E-C-W")</f>
        <v>52200181-E-C-W</v>
      </c>
      <c r="N1742" t="str">
        <f>$G$2</f>
        <v>E - 508 x 762</v>
      </c>
      <c r="O1742" t="str">
        <f>$C$15</f>
        <v>Canvas</v>
      </c>
      <c r="P1742" t="str">
        <f>$D$16</f>
        <v xml:space="preserve">White </v>
      </c>
      <c r="Q1742">
        <f>$G$16</f>
        <v>1964</v>
      </c>
      <c r="R1742">
        <v>1320</v>
      </c>
      <c r="S1742">
        <v>825</v>
      </c>
      <c r="T1742" t="s">
        <v>32</v>
      </c>
    </row>
    <row r="1743" spans="1:20" x14ac:dyDescent="0.25">
      <c r="A1743" t="s">
        <v>15</v>
      </c>
      <c r="B1743" s="1" t="s">
        <v>32</v>
      </c>
      <c r="C1743">
        <v>1</v>
      </c>
      <c r="D1743" t="s">
        <v>222</v>
      </c>
      <c r="E1743" s="3">
        <v>52200181</v>
      </c>
      <c r="F1743" t="s">
        <v>223</v>
      </c>
      <c r="H1743" t="s">
        <v>16</v>
      </c>
      <c r="I1743" t="s">
        <v>17</v>
      </c>
      <c r="J1743" t="s">
        <v>18</v>
      </c>
      <c r="K1743" t="s">
        <v>19</v>
      </c>
      <c r="L1743" t="s">
        <v>207</v>
      </c>
      <c r="M1743" t="str">
        <f>CONCATENATE(E1743,"-F-P-N")</f>
        <v>52200181-F-P-N</v>
      </c>
      <c r="N1743" t="str">
        <f>$H$2</f>
        <v>F - 762 x 1016</v>
      </c>
      <c r="O1743" t="str">
        <f>$C$3</f>
        <v>Photographic Paper</v>
      </c>
      <c r="P1743" t="str">
        <f>$D$3</f>
        <v>None</v>
      </c>
      <c r="Q1743">
        <f>$H$3</f>
        <v>1410</v>
      </c>
      <c r="R1743">
        <v>944</v>
      </c>
      <c r="S1743">
        <v>590</v>
      </c>
      <c r="T1743" t="s">
        <v>32</v>
      </c>
    </row>
    <row r="1744" spans="1:20" x14ac:dyDescent="0.25">
      <c r="A1744" t="s">
        <v>15</v>
      </c>
      <c r="B1744" s="1" t="s">
        <v>32</v>
      </c>
      <c r="C1744">
        <v>1</v>
      </c>
      <c r="D1744" t="s">
        <v>222</v>
      </c>
      <c r="E1744" s="3">
        <v>52200181</v>
      </c>
      <c r="F1744" t="s">
        <v>223</v>
      </c>
      <c r="H1744" t="s">
        <v>16</v>
      </c>
      <c r="I1744" t="s">
        <v>17</v>
      </c>
      <c r="J1744" t="s">
        <v>18</v>
      </c>
      <c r="K1744" t="s">
        <v>19</v>
      </c>
      <c r="L1744" t="s">
        <v>207</v>
      </c>
      <c r="M1744" t="str">
        <f>CONCATENATE(E1744,"-F-C-N")</f>
        <v>52200181-F-C-N</v>
      </c>
      <c r="N1744" t="str">
        <f>$H$2</f>
        <v>F - 762 x 1016</v>
      </c>
      <c r="O1744" t="str">
        <f>$C$15</f>
        <v>Canvas</v>
      </c>
      <c r="P1744" t="str">
        <f>$D$15</f>
        <v>None</v>
      </c>
      <c r="Q1744">
        <f>$H$15</f>
        <v>1865.6000000000001</v>
      </c>
      <c r="R1744">
        <v>1200</v>
      </c>
      <c r="S1744">
        <v>800</v>
      </c>
      <c r="T1744" t="s">
        <v>32</v>
      </c>
    </row>
    <row r="1745" spans="1:20" x14ac:dyDescent="0.25">
      <c r="A1745" t="s">
        <v>15</v>
      </c>
      <c r="B1745" s="1" t="s">
        <v>32</v>
      </c>
      <c r="C1745">
        <v>1</v>
      </c>
      <c r="D1745" t="s">
        <v>222</v>
      </c>
      <c r="E1745" s="3">
        <v>52200181</v>
      </c>
      <c r="F1745" t="s">
        <v>223</v>
      </c>
      <c r="H1745" t="s">
        <v>16</v>
      </c>
      <c r="I1745" t="s">
        <v>17</v>
      </c>
      <c r="J1745" t="s">
        <v>18</v>
      </c>
      <c r="K1745" t="s">
        <v>19</v>
      </c>
      <c r="L1745" t="s">
        <v>207</v>
      </c>
      <c r="M1745" t="str">
        <f>CONCATENATE(E1745,"-F-P-W")</f>
        <v>52200181-F-P-W</v>
      </c>
      <c r="N1745" t="str">
        <f>$H$2</f>
        <v>F - 762 x 1016</v>
      </c>
      <c r="O1745" t="str">
        <f>$C$3</f>
        <v>Photographic Paper</v>
      </c>
      <c r="P1745" t="str">
        <f>$D$4</f>
        <v>White</v>
      </c>
      <c r="Q1745">
        <f>$H$4</f>
        <v>2387</v>
      </c>
      <c r="R1745">
        <v>1510</v>
      </c>
      <c r="S1745">
        <v>1150</v>
      </c>
      <c r="T1745" t="s">
        <v>32</v>
      </c>
    </row>
    <row r="1746" spans="1:20" x14ac:dyDescent="0.25">
      <c r="A1746" t="s">
        <v>15</v>
      </c>
      <c r="B1746" s="1" t="s">
        <v>32</v>
      </c>
      <c r="C1746">
        <v>1</v>
      </c>
      <c r="D1746" t="s">
        <v>222</v>
      </c>
      <c r="E1746" s="3">
        <v>52200181</v>
      </c>
      <c r="F1746" t="s">
        <v>223</v>
      </c>
      <c r="H1746" t="s">
        <v>16</v>
      </c>
      <c r="I1746" t="s">
        <v>17</v>
      </c>
      <c r="J1746" t="s">
        <v>18</v>
      </c>
      <c r="K1746" t="s">
        <v>19</v>
      </c>
      <c r="L1746" t="s">
        <v>207</v>
      </c>
      <c r="M1746" t="str">
        <f>CONCATENATE(E1746,"-F-C-W")</f>
        <v>52200181-F-C-W</v>
      </c>
      <c r="N1746" t="str">
        <f>$H$2</f>
        <v>F - 762 x 1016</v>
      </c>
      <c r="O1746" t="str">
        <f>$C$15</f>
        <v>Canvas</v>
      </c>
      <c r="P1746" t="str">
        <f>$D$16</f>
        <v xml:space="preserve">White </v>
      </c>
      <c r="Q1746">
        <f>$H$16</f>
        <v>2565.2000000000003</v>
      </c>
      <c r="R1746">
        <v>1760</v>
      </c>
      <c r="S1746">
        <v>1100</v>
      </c>
      <c r="T1746" t="s">
        <v>32</v>
      </c>
    </row>
    <row r="1747" spans="1:20" x14ac:dyDescent="0.25">
      <c r="A1747" t="s">
        <v>15</v>
      </c>
      <c r="B1747" s="1" t="s">
        <v>32</v>
      </c>
      <c r="C1747">
        <v>1</v>
      </c>
      <c r="D1747" t="s">
        <v>222</v>
      </c>
      <c r="E1747" s="3">
        <v>52200181</v>
      </c>
      <c r="F1747" t="s">
        <v>223</v>
      </c>
      <c r="H1747" t="s">
        <v>16</v>
      </c>
      <c r="I1747" t="s">
        <v>17</v>
      </c>
      <c r="J1747" t="s">
        <v>18</v>
      </c>
      <c r="K1747" t="s">
        <v>19</v>
      </c>
      <c r="L1747" t="s">
        <v>207</v>
      </c>
      <c r="M1747" t="str">
        <f>CONCATENATE(E1747,"-G-P-N")</f>
        <v>52200181-G-P-N</v>
      </c>
      <c r="N1747" t="str">
        <f>$I$2</f>
        <v>G - 1016 x 1525</v>
      </c>
      <c r="O1747" t="str">
        <f>$C$3</f>
        <v>Photographic Paper</v>
      </c>
      <c r="P1747" t="str">
        <f>$D$3</f>
        <v>None</v>
      </c>
      <c r="Q1747">
        <f>$I$3</f>
        <v>1763</v>
      </c>
      <c r="R1747">
        <v>1180</v>
      </c>
      <c r="S1747">
        <v>735</v>
      </c>
      <c r="T1747" t="s">
        <v>32</v>
      </c>
    </row>
    <row r="1748" spans="1:20" x14ac:dyDescent="0.25">
      <c r="A1748" t="s">
        <v>15</v>
      </c>
      <c r="B1748" s="1" t="s">
        <v>32</v>
      </c>
      <c r="C1748">
        <v>1</v>
      </c>
      <c r="D1748" t="s">
        <v>222</v>
      </c>
      <c r="E1748" s="3">
        <v>52200181</v>
      </c>
      <c r="F1748" t="s">
        <v>223</v>
      </c>
      <c r="H1748" t="s">
        <v>16</v>
      </c>
      <c r="I1748" t="s">
        <v>17</v>
      </c>
      <c r="J1748" t="s">
        <v>18</v>
      </c>
      <c r="K1748" t="s">
        <v>19</v>
      </c>
      <c r="L1748" t="s">
        <v>207</v>
      </c>
      <c r="M1748" t="str">
        <f>CONCATENATE(E1748,"-G-C-N")</f>
        <v>52200181-G-C-N</v>
      </c>
      <c r="N1748" t="str">
        <f>$I$2</f>
        <v>G - 1016 x 1525</v>
      </c>
      <c r="O1748" t="str">
        <f>$C$15</f>
        <v>Canvas</v>
      </c>
      <c r="P1748" t="str">
        <f>$D$15</f>
        <v>None</v>
      </c>
      <c r="Q1748">
        <f>$I$15</f>
        <v>1982.2</v>
      </c>
      <c r="R1748">
        <v>1275</v>
      </c>
      <c r="S1748">
        <v>850</v>
      </c>
      <c r="T1748" t="s">
        <v>32</v>
      </c>
    </row>
    <row r="1749" spans="1:20" x14ac:dyDescent="0.25">
      <c r="A1749" t="s">
        <v>15</v>
      </c>
      <c r="B1749" s="1" t="s">
        <v>32</v>
      </c>
      <c r="C1749">
        <v>1</v>
      </c>
      <c r="D1749" t="s">
        <v>222</v>
      </c>
      <c r="E1749" s="3">
        <v>52200181</v>
      </c>
      <c r="F1749" t="s">
        <v>223</v>
      </c>
      <c r="H1749" t="s">
        <v>16</v>
      </c>
      <c r="I1749" t="s">
        <v>17</v>
      </c>
      <c r="J1749" t="s">
        <v>18</v>
      </c>
      <c r="K1749" t="s">
        <v>19</v>
      </c>
      <c r="L1749" t="s">
        <v>207</v>
      </c>
      <c r="M1749" t="str">
        <f>CONCATENATE(E1749,"-G-P-W")</f>
        <v>52200181-G-P-W</v>
      </c>
      <c r="N1749" t="str">
        <f>$I$2</f>
        <v>G - 1016 x 1525</v>
      </c>
      <c r="O1749" t="str">
        <f>$C$3</f>
        <v>Photographic Paper</v>
      </c>
      <c r="P1749" t="str">
        <f>$D$4</f>
        <v>White</v>
      </c>
      <c r="Q1749">
        <f>$I$4</f>
        <v>3200</v>
      </c>
      <c r="R1749">
        <v>2000</v>
      </c>
      <c r="S1749">
        <v>1535</v>
      </c>
      <c r="T1749" t="s">
        <v>32</v>
      </c>
    </row>
    <row r="1750" spans="1:20" x14ac:dyDescent="0.25">
      <c r="A1750" t="s">
        <v>15</v>
      </c>
      <c r="B1750" s="1" t="s">
        <v>32</v>
      </c>
      <c r="C1750">
        <v>1</v>
      </c>
      <c r="D1750" t="s">
        <v>222</v>
      </c>
      <c r="E1750" s="3">
        <v>52200181</v>
      </c>
      <c r="F1750" t="s">
        <v>223</v>
      </c>
      <c r="H1750" t="s">
        <v>16</v>
      </c>
      <c r="I1750" t="s">
        <v>17</v>
      </c>
      <c r="J1750" t="s">
        <v>18</v>
      </c>
      <c r="K1750" t="s">
        <v>19</v>
      </c>
      <c r="L1750" t="s">
        <v>207</v>
      </c>
      <c r="M1750" t="str">
        <f>CONCATENATE(E1750,"-G-C-W")</f>
        <v>52200181-G-C-W</v>
      </c>
      <c r="N1750" t="str">
        <f>$I$2</f>
        <v>G - 1016 x 1525</v>
      </c>
      <c r="O1750" t="str">
        <f>$C$15</f>
        <v>Canvas</v>
      </c>
      <c r="P1750" t="str">
        <f>$D$16</f>
        <v xml:space="preserve">White </v>
      </c>
      <c r="Q1750">
        <f>$I$16</f>
        <v>2915</v>
      </c>
      <c r="R1750">
        <v>2000</v>
      </c>
      <c r="S1750">
        <v>1250</v>
      </c>
      <c r="T1750" t="s">
        <v>32</v>
      </c>
    </row>
    <row r="1751" spans="1:20" x14ac:dyDescent="0.25">
      <c r="A1751" t="s">
        <v>15</v>
      </c>
      <c r="B1751" s="1" t="s">
        <v>32</v>
      </c>
      <c r="C1751">
        <v>1</v>
      </c>
      <c r="D1751" t="s">
        <v>222</v>
      </c>
      <c r="E1751" s="3">
        <v>52200181</v>
      </c>
      <c r="F1751" t="s">
        <v>223</v>
      </c>
      <c r="H1751" t="s">
        <v>16</v>
      </c>
      <c r="I1751" t="s">
        <v>17</v>
      </c>
      <c r="J1751" t="s">
        <v>18</v>
      </c>
      <c r="K1751" t="s">
        <v>19</v>
      </c>
      <c r="L1751" t="s">
        <v>207</v>
      </c>
      <c r="M1751" t="str">
        <f>CONCATENATE(E1751,"-C-P-N")</f>
        <v>52200181-C-P-N</v>
      </c>
      <c r="N1751" t="str">
        <f>$E$2</f>
        <v>C - 406 x 508</v>
      </c>
      <c r="O1751" t="str">
        <f>$C$3</f>
        <v>Photographic Paper</v>
      </c>
      <c r="P1751" t="str">
        <f>$D$3</f>
        <v>None</v>
      </c>
      <c r="Q1751">
        <f>$E$3</f>
        <v>553</v>
      </c>
      <c r="R1751">
        <v>360</v>
      </c>
      <c r="S1751">
        <v>230</v>
      </c>
      <c r="T1751" t="s">
        <v>32</v>
      </c>
    </row>
    <row r="1752" spans="1:20" x14ac:dyDescent="0.25">
      <c r="A1752" t="s">
        <v>15</v>
      </c>
      <c r="B1752" s="1" t="s">
        <v>32</v>
      </c>
      <c r="C1752">
        <v>1</v>
      </c>
      <c r="D1752" t="s">
        <v>222</v>
      </c>
      <c r="E1752" s="3">
        <v>52200181</v>
      </c>
      <c r="F1752" t="s">
        <v>223</v>
      </c>
      <c r="H1752" t="s">
        <v>16</v>
      </c>
      <c r="I1752" t="s">
        <v>17</v>
      </c>
      <c r="J1752" t="s">
        <v>18</v>
      </c>
      <c r="K1752" t="s">
        <v>19</v>
      </c>
      <c r="L1752" t="s">
        <v>207</v>
      </c>
      <c r="M1752" t="str">
        <f>CONCATENATE(E1752,"-C-P-W")</f>
        <v>52200181-C-P-W</v>
      </c>
      <c r="N1752" t="str">
        <f>$E$2</f>
        <v>C - 406 x 508</v>
      </c>
      <c r="O1752" t="str">
        <f>$C$3</f>
        <v>Photographic Paper</v>
      </c>
      <c r="P1752" t="str">
        <f>$D$4</f>
        <v>White</v>
      </c>
      <c r="Q1752">
        <f>$E$4</f>
        <v>1052</v>
      </c>
      <c r="R1752">
        <v>704</v>
      </c>
      <c r="S1752">
        <v>440</v>
      </c>
      <c r="T1752" t="s">
        <v>32</v>
      </c>
    </row>
    <row r="1753" spans="1:20" x14ac:dyDescent="0.25">
      <c r="A1753" t="s">
        <v>15</v>
      </c>
      <c r="B1753" s="1" t="s">
        <v>32</v>
      </c>
      <c r="C1753">
        <v>1</v>
      </c>
      <c r="D1753" t="s">
        <v>222</v>
      </c>
      <c r="E1753" s="3">
        <v>52200181</v>
      </c>
      <c r="F1753" t="s">
        <v>223</v>
      </c>
      <c r="H1753" t="s">
        <v>16</v>
      </c>
      <c r="I1753" t="s">
        <v>17</v>
      </c>
      <c r="J1753" t="s">
        <v>18</v>
      </c>
      <c r="K1753" t="s">
        <v>19</v>
      </c>
      <c r="L1753" t="s">
        <v>207</v>
      </c>
      <c r="M1753" t="str">
        <f>CONCATENATE(E1753,"-D-P-N")</f>
        <v>52200181-D-P-N</v>
      </c>
      <c r="N1753" t="str">
        <f>$F$2</f>
        <v>D - 508 x 610</v>
      </c>
      <c r="O1753" t="str">
        <f>$C$3</f>
        <v>Photographic Paper</v>
      </c>
      <c r="P1753" t="str">
        <f>$D$3</f>
        <v>None</v>
      </c>
      <c r="Q1753">
        <f>$F$3</f>
        <v>646</v>
      </c>
      <c r="R1753">
        <v>432</v>
      </c>
      <c r="S1753">
        <v>270</v>
      </c>
      <c r="T1753" t="s">
        <v>32</v>
      </c>
    </row>
    <row r="1754" spans="1:20" x14ac:dyDescent="0.25">
      <c r="A1754" t="s">
        <v>15</v>
      </c>
      <c r="B1754" s="1" t="s">
        <v>32</v>
      </c>
      <c r="C1754">
        <v>1</v>
      </c>
      <c r="D1754" t="s">
        <v>222</v>
      </c>
      <c r="E1754" s="3">
        <v>52200181</v>
      </c>
      <c r="F1754" t="s">
        <v>223</v>
      </c>
      <c r="H1754" t="s">
        <v>16</v>
      </c>
      <c r="I1754" t="s">
        <v>17</v>
      </c>
      <c r="J1754" t="s">
        <v>18</v>
      </c>
      <c r="K1754" t="s">
        <v>19</v>
      </c>
      <c r="L1754" t="s">
        <v>207</v>
      </c>
      <c r="M1754" t="str">
        <f>CONCATENATE(E1754,"-D-P-W")</f>
        <v>52200181-D-P-W</v>
      </c>
      <c r="N1754" t="str">
        <f>$F$2</f>
        <v>D - 508 x 610</v>
      </c>
      <c r="O1754" t="str">
        <f>$C$3</f>
        <v>Photographic Paper</v>
      </c>
      <c r="P1754" t="str">
        <f>$D$4</f>
        <v>White</v>
      </c>
      <c r="Q1754">
        <f>$F$4</f>
        <v>1313</v>
      </c>
      <c r="R1754">
        <v>880</v>
      </c>
      <c r="S1754">
        <v>560</v>
      </c>
      <c r="T1754" t="s">
        <v>32</v>
      </c>
    </row>
    <row r="1755" spans="1:20" x14ac:dyDescent="0.25">
      <c r="A1755" t="s">
        <v>15</v>
      </c>
      <c r="B1755" s="1" t="s">
        <v>32</v>
      </c>
      <c r="C1755">
        <v>1</v>
      </c>
      <c r="D1755" t="s">
        <v>222</v>
      </c>
      <c r="E1755" s="3">
        <v>52200181</v>
      </c>
      <c r="F1755" t="s">
        <v>223</v>
      </c>
      <c r="H1755" t="s">
        <v>16</v>
      </c>
      <c r="I1755" t="s">
        <v>17</v>
      </c>
      <c r="J1755" t="s">
        <v>18</v>
      </c>
      <c r="K1755" t="s">
        <v>19</v>
      </c>
      <c r="L1755" t="s">
        <v>207</v>
      </c>
      <c r="M1755" t="str">
        <f>CONCATENATE(E1755,"-E-P-N")</f>
        <v>52200181-E-P-N</v>
      </c>
      <c r="N1755" t="str">
        <f>$G$2</f>
        <v>E - 508 x 762</v>
      </c>
      <c r="O1755" t="str">
        <f>$C$3</f>
        <v>Photographic Paper</v>
      </c>
      <c r="P1755" t="str">
        <f>$D$3</f>
        <v>None</v>
      </c>
      <c r="Q1755">
        <f>$G$3</f>
        <v>825</v>
      </c>
      <c r="R1755">
        <v>552</v>
      </c>
      <c r="S1755">
        <v>345</v>
      </c>
      <c r="T1755" t="s">
        <v>32</v>
      </c>
    </row>
    <row r="1756" spans="1:20" x14ac:dyDescent="0.25">
      <c r="A1756" t="s">
        <v>15</v>
      </c>
      <c r="B1756" s="1" t="s">
        <v>32</v>
      </c>
      <c r="C1756">
        <v>1</v>
      </c>
      <c r="D1756" t="s">
        <v>222</v>
      </c>
      <c r="E1756" s="3">
        <v>52200181</v>
      </c>
      <c r="F1756" t="s">
        <v>223</v>
      </c>
      <c r="H1756" t="s">
        <v>16</v>
      </c>
      <c r="I1756" t="s">
        <v>17</v>
      </c>
      <c r="J1756" t="s">
        <v>18</v>
      </c>
      <c r="K1756" t="s">
        <v>19</v>
      </c>
      <c r="L1756" t="s">
        <v>207</v>
      </c>
      <c r="M1756" t="str">
        <f>CONCATENATE(E1756,"-E-C-N")</f>
        <v>52200181-E-C-N</v>
      </c>
      <c r="N1756" t="str">
        <f>$G$2</f>
        <v>E - 508 x 762</v>
      </c>
      <c r="O1756" t="str">
        <f>$C$15</f>
        <v>Canvas</v>
      </c>
      <c r="P1756" t="str">
        <f>$D$15</f>
        <v>None</v>
      </c>
      <c r="Q1756">
        <f>$G$15</f>
        <v>1324</v>
      </c>
      <c r="R1756">
        <v>832</v>
      </c>
      <c r="S1756">
        <v>550</v>
      </c>
      <c r="T1756" t="s">
        <v>32</v>
      </c>
    </row>
    <row r="1757" spans="1:20" x14ac:dyDescent="0.25">
      <c r="A1757" t="s">
        <v>15</v>
      </c>
      <c r="B1757" s="1" t="s">
        <v>32</v>
      </c>
      <c r="C1757">
        <v>1</v>
      </c>
      <c r="D1757" t="s">
        <v>222</v>
      </c>
      <c r="E1757" s="3">
        <v>52200181</v>
      </c>
      <c r="F1757" t="s">
        <v>223</v>
      </c>
      <c r="H1757" t="s">
        <v>16</v>
      </c>
      <c r="I1757" t="s">
        <v>17</v>
      </c>
      <c r="J1757" t="s">
        <v>18</v>
      </c>
      <c r="K1757" t="s">
        <v>19</v>
      </c>
      <c r="L1757" t="s">
        <v>207</v>
      </c>
      <c r="M1757" t="str">
        <f>CONCATENATE(E1757,"-E-P-W")</f>
        <v>52200181-E-P-W</v>
      </c>
      <c r="N1757" t="str">
        <f>$G$2</f>
        <v>E - 508 x 762</v>
      </c>
      <c r="O1757" t="str">
        <f>$C$3</f>
        <v>Photographic Paper</v>
      </c>
      <c r="P1757" t="str">
        <f>$D$4</f>
        <v>White</v>
      </c>
      <c r="Q1757">
        <f>$G$4</f>
        <v>1660</v>
      </c>
      <c r="R1757">
        <v>1112</v>
      </c>
      <c r="S1757">
        <v>760</v>
      </c>
      <c r="T1757" t="s">
        <v>32</v>
      </c>
    </row>
    <row r="1758" spans="1:20" x14ac:dyDescent="0.25">
      <c r="A1758" t="s">
        <v>15</v>
      </c>
      <c r="B1758" s="1" t="s">
        <v>32</v>
      </c>
      <c r="C1758">
        <v>1</v>
      </c>
      <c r="D1758" t="s">
        <v>222</v>
      </c>
      <c r="E1758" s="3">
        <v>52200181</v>
      </c>
      <c r="F1758" t="s">
        <v>223</v>
      </c>
      <c r="H1758" t="s">
        <v>16</v>
      </c>
      <c r="I1758" t="s">
        <v>17</v>
      </c>
      <c r="J1758" t="s">
        <v>18</v>
      </c>
      <c r="K1758" t="s">
        <v>19</v>
      </c>
      <c r="L1758" t="s">
        <v>207</v>
      </c>
      <c r="M1758" t="str">
        <f>CONCATENATE(E1758,"-E-C-W")</f>
        <v>52200181-E-C-W</v>
      </c>
      <c r="N1758" t="str">
        <f>$G$2</f>
        <v>E - 508 x 762</v>
      </c>
      <c r="O1758" t="str">
        <f>$C$15</f>
        <v>Canvas</v>
      </c>
      <c r="P1758" t="str">
        <f>$D$16</f>
        <v xml:space="preserve">White </v>
      </c>
      <c r="Q1758">
        <f>$G$16</f>
        <v>1964</v>
      </c>
      <c r="R1758">
        <v>1320</v>
      </c>
      <c r="S1758">
        <v>825</v>
      </c>
      <c r="T1758" t="s">
        <v>32</v>
      </c>
    </row>
    <row r="1759" spans="1:20" x14ac:dyDescent="0.25">
      <c r="A1759" t="s">
        <v>15</v>
      </c>
      <c r="B1759" s="1" t="s">
        <v>32</v>
      </c>
      <c r="C1759">
        <v>1</v>
      </c>
      <c r="D1759" t="s">
        <v>222</v>
      </c>
      <c r="E1759" s="3">
        <v>52200181</v>
      </c>
      <c r="F1759" t="s">
        <v>223</v>
      </c>
      <c r="H1759" t="s">
        <v>16</v>
      </c>
      <c r="I1759" t="s">
        <v>17</v>
      </c>
      <c r="J1759" t="s">
        <v>18</v>
      </c>
      <c r="K1759" t="s">
        <v>19</v>
      </c>
      <c r="L1759" t="s">
        <v>207</v>
      </c>
      <c r="M1759" t="str">
        <f>CONCATENATE(E1759,"-F-P-N")</f>
        <v>52200181-F-P-N</v>
      </c>
      <c r="N1759" t="str">
        <f>$H$2</f>
        <v>F - 762 x 1016</v>
      </c>
      <c r="O1759" t="str">
        <f>$C$3</f>
        <v>Photographic Paper</v>
      </c>
      <c r="P1759" t="str">
        <f>$D$3</f>
        <v>None</v>
      </c>
      <c r="Q1759">
        <f>$H$3</f>
        <v>1410</v>
      </c>
      <c r="R1759">
        <v>944</v>
      </c>
      <c r="S1759">
        <v>590</v>
      </c>
      <c r="T1759" t="s">
        <v>32</v>
      </c>
    </row>
    <row r="1760" spans="1:20" x14ac:dyDescent="0.25">
      <c r="A1760" t="s">
        <v>15</v>
      </c>
      <c r="B1760" s="1" t="s">
        <v>32</v>
      </c>
      <c r="C1760">
        <v>1</v>
      </c>
      <c r="D1760" t="s">
        <v>222</v>
      </c>
      <c r="E1760" s="3">
        <v>52200181</v>
      </c>
      <c r="F1760" t="s">
        <v>223</v>
      </c>
      <c r="H1760" t="s">
        <v>16</v>
      </c>
      <c r="I1760" t="s">
        <v>17</v>
      </c>
      <c r="J1760" t="s">
        <v>18</v>
      </c>
      <c r="K1760" t="s">
        <v>19</v>
      </c>
      <c r="L1760" t="s">
        <v>207</v>
      </c>
      <c r="M1760" t="str">
        <f>CONCATENATE(E1760,"-F-C-N")</f>
        <v>52200181-F-C-N</v>
      </c>
      <c r="N1760" t="str">
        <f>$H$2</f>
        <v>F - 762 x 1016</v>
      </c>
      <c r="O1760" t="str">
        <f>$C$15</f>
        <v>Canvas</v>
      </c>
      <c r="P1760" t="str">
        <f>$D$15</f>
        <v>None</v>
      </c>
      <c r="Q1760">
        <f>$H$15</f>
        <v>1865.6000000000001</v>
      </c>
      <c r="R1760">
        <v>1200</v>
      </c>
      <c r="S1760">
        <v>800</v>
      </c>
      <c r="T1760" t="s">
        <v>32</v>
      </c>
    </row>
    <row r="1761" spans="1:20" x14ac:dyDescent="0.25">
      <c r="A1761" t="s">
        <v>15</v>
      </c>
      <c r="B1761" s="1" t="s">
        <v>32</v>
      </c>
      <c r="C1761">
        <v>1</v>
      </c>
      <c r="D1761" t="s">
        <v>222</v>
      </c>
      <c r="E1761" s="3">
        <v>52200181</v>
      </c>
      <c r="F1761" t="s">
        <v>223</v>
      </c>
      <c r="H1761" t="s">
        <v>16</v>
      </c>
      <c r="I1761" t="s">
        <v>17</v>
      </c>
      <c r="J1761" t="s">
        <v>18</v>
      </c>
      <c r="K1761" t="s">
        <v>19</v>
      </c>
      <c r="L1761" t="s">
        <v>207</v>
      </c>
      <c r="M1761" t="str">
        <f>CONCATENATE(E1761,"-F-P-W")</f>
        <v>52200181-F-P-W</v>
      </c>
      <c r="N1761" t="str">
        <f>$H$2</f>
        <v>F - 762 x 1016</v>
      </c>
      <c r="O1761" t="str">
        <f>$C$3</f>
        <v>Photographic Paper</v>
      </c>
      <c r="P1761" t="str">
        <f>$D$4</f>
        <v>White</v>
      </c>
      <c r="Q1761">
        <f>$H$4</f>
        <v>2387</v>
      </c>
      <c r="R1761">
        <v>1510</v>
      </c>
      <c r="S1761">
        <v>1150</v>
      </c>
      <c r="T1761" t="s">
        <v>32</v>
      </c>
    </row>
    <row r="1762" spans="1:20" x14ac:dyDescent="0.25">
      <c r="A1762" t="s">
        <v>15</v>
      </c>
      <c r="B1762" s="1" t="s">
        <v>32</v>
      </c>
      <c r="C1762">
        <v>1</v>
      </c>
      <c r="D1762" t="s">
        <v>222</v>
      </c>
      <c r="E1762" s="3">
        <v>52200181</v>
      </c>
      <c r="F1762" t="s">
        <v>223</v>
      </c>
      <c r="H1762" t="s">
        <v>16</v>
      </c>
      <c r="I1762" t="s">
        <v>17</v>
      </c>
      <c r="J1762" t="s">
        <v>18</v>
      </c>
      <c r="K1762" t="s">
        <v>19</v>
      </c>
      <c r="L1762" t="s">
        <v>207</v>
      </c>
      <c r="M1762" t="str">
        <f>CONCATENATE(E1762,"-F-C-W")</f>
        <v>52200181-F-C-W</v>
      </c>
      <c r="N1762" t="str">
        <f>$H$2</f>
        <v>F - 762 x 1016</v>
      </c>
      <c r="O1762" t="str">
        <f>$C$15</f>
        <v>Canvas</v>
      </c>
      <c r="P1762" t="str">
        <f>$D$16</f>
        <v xml:space="preserve">White </v>
      </c>
      <c r="Q1762">
        <f>$H$16</f>
        <v>2565.2000000000003</v>
      </c>
      <c r="R1762">
        <v>1760</v>
      </c>
      <c r="S1762">
        <v>1100</v>
      </c>
      <c r="T1762" t="s">
        <v>32</v>
      </c>
    </row>
    <row r="1763" spans="1:20" x14ac:dyDescent="0.25">
      <c r="A1763" t="s">
        <v>15</v>
      </c>
      <c r="B1763" s="1" t="s">
        <v>32</v>
      </c>
      <c r="C1763">
        <v>1</v>
      </c>
      <c r="D1763" t="s">
        <v>222</v>
      </c>
      <c r="E1763" s="3">
        <v>52200181</v>
      </c>
      <c r="F1763" t="s">
        <v>223</v>
      </c>
      <c r="H1763" t="s">
        <v>16</v>
      </c>
      <c r="I1763" t="s">
        <v>17</v>
      </c>
      <c r="J1763" t="s">
        <v>18</v>
      </c>
      <c r="K1763" t="s">
        <v>19</v>
      </c>
      <c r="L1763" t="s">
        <v>207</v>
      </c>
      <c r="M1763" t="str">
        <f>CONCATENATE(E1763,"-G-P-N")</f>
        <v>52200181-G-P-N</v>
      </c>
      <c r="N1763" t="str">
        <f>$I$2</f>
        <v>G - 1016 x 1525</v>
      </c>
      <c r="O1763" t="str">
        <f>$C$3</f>
        <v>Photographic Paper</v>
      </c>
      <c r="P1763" t="str">
        <f>$D$3</f>
        <v>None</v>
      </c>
      <c r="Q1763">
        <f>$I$3</f>
        <v>1763</v>
      </c>
      <c r="R1763">
        <v>1180</v>
      </c>
      <c r="S1763">
        <v>735</v>
      </c>
      <c r="T1763" t="s">
        <v>32</v>
      </c>
    </row>
    <row r="1764" spans="1:20" x14ac:dyDescent="0.25">
      <c r="A1764" t="s">
        <v>15</v>
      </c>
      <c r="B1764" s="1" t="s">
        <v>32</v>
      </c>
      <c r="C1764">
        <v>1</v>
      </c>
      <c r="D1764" t="s">
        <v>222</v>
      </c>
      <c r="E1764" s="3">
        <v>52200181</v>
      </c>
      <c r="F1764" t="s">
        <v>223</v>
      </c>
      <c r="H1764" t="s">
        <v>16</v>
      </c>
      <c r="I1764" t="s">
        <v>17</v>
      </c>
      <c r="J1764" t="s">
        <v>18</v>
      </c>
      <c r="K1764" t="s">
        <v>19</v>
      </c>
      <c r="L1764" t="s">
        <v>207</v>
      </c>
      <c r="M1764" t="str">
        <f>CONCATENATE(E1764,"-G-C-N")</f>
        <v>52200181-G-C-N</v>
      </c>
      <c r="N1764" t="str">
        <f>$I$2</f>
        <v>G - 1016 x 1525</v>
      </c>
      <c r="O1764" t="str">
        <f>$C$15</f>
        <v>Canvas</v>
      </c>
      <c r="P1764" t="str">
        <f>$D$15</f>
        <v>None</v>
      </c>
      <c r="Q1764">
        <f>$I$15</f>
        <v>1982.2</v>
      </c>
      <c r="R1764">
        <v>1275</v>
      </c>
      <c r="S1764">
        <v>850</v>
      </c>
      <c r="T1764" t="s">
        <v>32</v>
      </c>
    </row>
    <row r="1765" spans="1:20" x14ac:dyDescent="0.25">
      <c r="A1765" t="s">
        <v>15</v>
      </c>
      <c r="B1765" s="1" t="s">
        <v>32</v>
      </c>
      <c r="C1765">
        <v>1</v>
      </c>
      <c r="D1765" t="s">
        <v>222</v>
      </c>
      <c r="E1765" s="3">
        <v>52200181</v>
      </c>
      <c r="F1765" t="s">
        <v>223</v>
      </c>
      <c r="H1765" t="s">
        <v>16</v>
      </c>
      <c r="I1765" t="s">
        <v>17</v>
      </c>
      <c r="J1765" t="s">
        <v>18</v>
      </c>
      <c r="K1765" t="s">
        <v>19</v>
      </c>
      <c r="L1765" t="s">
        <v>207</v>
      </c>
      <c r="M1765" t="str">
        <f>CONCATENATE(E1765,"-G-P-W")</f>
        <v>52200181-G-P-W</v>
      </c>
      <c r="N1765" t="str">
        <f>$I$2</f>
        <v>G - 1016 x 1525</v>
      </c>
      <c r="O1765" t="str">
        <f>$C$3</f>
        <v>Photographic Paper</v>
      </c>
      <c r="P1765" t="str">
        <f>$D$4</f>
        <v>White</v>
      </c>
      <c r="Q1765">
        <f>$I$4</f>
        <v>3200</v>
      </c>
      <c r="R1765">
        <v>2000</v>
      </c>
      <c r="S1765">
        <v>1535</v>
      </c>
      <c r="T1765" t="s">
        <v>32</v>
      </c>
    </row>
    <row r="1766" spans="1:20" x14ac:dyDescent="0.25">
      <c r="A1766" t="s">
        <v>15</v>
      </c>
      <c r="B1766" s="1" t="s">
        <v>32</v>
      </c>
      <c r="C1766">
        <v>1</v>
      </c>
      <c r="D1766" t="s">
        <v>222</v>
      </c>
      <c r="E1766" s="3">
        <v>52200181</v>
      </c>
      <c r="F1766" t="s">
        <v>223</v>
      </c>
      <c r="H1766" t="s">
        <v>16</v>
      </c>
      <c r="I1766" t="s">
        <v>17</v>
      </c>
      <c r="J1766" t="s">
        <v>18</v>
      </c>
      <c r="K1766" t="s">
        <v>19</v>
      </c>
      <c r="L1766" t="s">
        <v>207</v>
      </c>
      <c r="M1766" t="str">
        <f>CONCATENATE(E1766,"-G-C-W")</f>
        <v>52200181-G-C-W</v>
      </c>
      <c r="N1766" t="str">
        <f>$I$2</f>
        <v>G - 1016 x 1525</v>
      </c>
      <c r="O1766" t="str">
        <f>$C$15</f>
        <v>Canvas</v>
      </c>
      <c r="P1766" t="str">
        <f>$D$16</f>
        <v xml:space="preserve">White </v>
      </c>
      <c r="Q1766">
        <f>$I$16</f>
        <v>2915</v>
      </c>
      <c r="R1766">
        <v>2000</v>
      </c>
      <c r="S1766">
        <v>1250</v>
      </c>
      <c r="T1766" t="s">
        <v>32</v>
      </c>
    </row>
    <row r="1767" spans="1:20" x14ac:dyDescent="0.25">
      <c r="A1767" t="s">
        <v>15</v>
      </c>
      <c r="B1767" s="1" t="s">
        <v>32</v>
      </c>
      <c r="C1767">
        <v>1</v>
      </c>
      <c r="D1767" t="s">
        <v>224</v>
      </c>
      <c r="E1767" s="3">
        <v>53438289</v>
      </c>
      <c r="F1767" t="s">
        <v>225</v>
      </c>
      <c r="H1767" t="s">
        <v>16</v>
      </c>
      <c r="I1767" t="s">
        <v>17</v>
      </c>
      <c r="J1767" t="s">
        <v>18</v>
      </c>
      <c r="K1767" t="s">
        <v>19</v>
      </c>
      <c r="L1767" t="s">
        <v>207</v>
      </c>
      <c r="M1767" t="str">
        <f>CONCATENATE(E1767,"-C-P-N")</f>
        <v>53438289-C-P-N</v>
      </c>
      <c r="N1767" t="str">
        <f>$E$2</f>
        <v>C - 406 x 508</v>
      </c>
      <c r="O1767" t="str">
        <f>$C$3</f>
        <v>Photographic Paper</v>
      </c>
      <c r="P1767" t="str">
        <f>$D$3</f>
        <v>None</v>
      </c>
      <c r="Q1767">
        <f>$E$3</f>
        <v>553</v>
      </c>
      <c r="R1767">
        <v>360</v>
      </c>
      <c r="S1767">
        <v>230</v>
      </c>
      <c r="T1767" t="s">
        <v>32</v>
      </c>
    </row>
    <row r="1768" spans="1:20" x14ac:dyDescent="0.25">
      <c r="A1768" t="s">
        <v>15</v>
      </c>
      <c r="B1768" s="1" t="s">
        <v>32</v>
      </c>
      <c r="C1768">
        <v>1</v>
      </c>
      <c r="D1768" t="s">
        <v>224</v>
      </c>
      <c r="E1768" s="3">
        <v>53438289</v>
      </c>
      <c r="F1768" t="s">
        <v>225</v>
      </c>
      <c r="H1768" t="s">
        <v>16</v>
      </c>
      <c r="I1768" t="s">
        <v>17</v>
      </c>
      <c r="J1768" t="s">
        <v>18</v>
      </c>
      <c r="K1768" t="s">
        <v>19</v>
      </c>
      <c r="L1768" t="s">
        <v>207</v>
      </c>
      <c r="M1768" t="str">
        <f>CONCATENATE(E1768,"-C-P-W")</f>
        <v>53438289-C-P-W</v>
      </c>
      <c r="N1768" t="str">
        <f>$E$2</f>
        <v>C - 406 x 508</v>
      </c>
      <c r="O1768" t="str">
        <f>$C$3</f>
        <v>Photographic Paper</v>
      </c>
      <c r="P1768" t="str">
        <f>$D$4</f>
        <v>White</v>
      </c>
      <c r="Q1768">
        <f>$E$4</f>
        <v>1052</v>
      </c>
      <c r="R1768">
        <v>704</v>
      </c>
      <c r="S1768">
        <v>440</v>
      </c>
      <c r="T1768" t="s">
        <v>32</v>
      </c>
    </row>
    <row r="1769" spans="1:20" x14ac:dyDescent="0.25">
      <c r="A1769" t="s">
        <v>15</v>
      </c>
      <c r="B1769" s="1" t="s">
        <v>32</v>
      </c>
      <c r="C1769">
        <v>1</v>
      </c>
      <c r="D1769" t="s">
        <v>224</v>
      </c>
      <c r="E1769" s="3">
        <v>53438289</v>
      </c>
      <c r="F1769" t="s">
        <v>225</v>
      </c>
      <c r="H1769" t="s">
        <v>16</v>
      </c>
      <c r="I1769" t="s">
        <v>17</v>
      </c>
      <c r="J1769" t="s">
        <v>18</v>
      </c>
      <c r="K1769" t="s">
        <v>19</v>
      </c>
      <c r="L1769" t="s">
        <v>207</v>
      </c>
      <c r="M1769" t="str">
        <f>CONCATENATE(E1769,"-D-P-N")</f>
        <v>53438289-D-P-N</v>
      </c>
      <c r="N1769" t="str">
        <f>$F$2</f>
        <v>D - 508 x 610</v>
      </c>
      <c r="O1769" t="str">
        <f>$C$3</f>
        <v>Photographic Paper</v>
      </c>
      <c r="P1769" t="str">
        <f>$D$3</f>
        <v>None</v>
      </c>
      <c r="Q1769">
        <f>$F$3</f>
        <v>646</v>
      </c>
      <c r="R1769">
        <v>432</v>
      </c>
      <c r="S1769">
        <v>270</v>
      </c>
      <c r="T1769" t="s">
        <v>32</v>
      </c>
    </row>
    <row r="1770" spans="1:20" x14ac:dyDescent="0.25">
      <c r="A1770" t="s">
        <v>15</v>
      </c>
      <c r="B1770" s="1" t="s">
        <v>32</v>
      </c>
      <c r="C1770">
        <v>1</v>
      </c>
      <c r="D1770" t="s">
        <v>224</v>
      </c>
      <c r="E1770" s="3">
        <v>53438289</v>
      </c>
      <c r="F1770" t="s">
        <v>225</v>
      </c>
      <c r="H1770" t="s">
        <v>16</v>
      </c>
      <c r="I1770" t="s">
        <v>17</v>
      </c>
      <c r="J1770" t="s">
        <v>18</v>
      </c>
      <c r="K1770" t="s">
        <v>19</v>
      </c>
      <c r="L1770" t="s">
        <v>207</v>
      </c>
      <c r="M1770" t="str">
        <f>CONCATENATE(E1770,"-D-P-W")</f>
        <v>53438289-D-P-W</v>
      </c>
      <c r="N1770" t="str">
        <f>$F$2</f>
        <v>D - 508 x 610</v>
      </c>
      <c r="O1770" t="str">
        <f>$C$3</f>
        <v>Photographic Paper</v>
      </c>
      <c r="P1770" t="str">
        <f>$D$4</f>
        <v>White</v>
      </c>
      <c r="Q1770">
        <f>$F$4</f>
        <v>1313</v>
      </c>
      <c r="R1770">
        <v>880</v>
      </c>
      <c r="S1770">
        <v>560</v>
      </c>
      <c r="T1770" t="s">
        <v>32</v>
      </c>
    </row>
    <row r="1771" spans="1:20" x14ac:dyDescent="0.25">
      <c r="A1771" t="s">
        <v>15</v>
      </c>
      <c r="B1771" s="1" t="s">
        <v>32</v>
      </c>
      <c r="C1771">
        <v>1</v>
      </c>
      <c r="D1771" t="s">
        <v>224</v>
      </c>
      <c r="E1771" s="3">
        <v>53438289</v>
      </c>
      <c r="F1771" t="s">
        <v>225</v>
      </c>
      <c r="H1771" t="s">
        <v>16</v>
      </c>
      <c r="I1771" t="s">
        <v>17</v>
      </c>
      <c r="J1771" t="s">
        <v>18</v>
      </c>
      <c r="K1771" t="s">
        <v>19</v>
      </c>
      <c r="L1771" t="s">
        <v>207</v>
      </c>
      <c r="M1771" t="str">
        <f>CONCATENATE(E1771,"-E-P-N")</f>
        <v>53438289-E-P-N</v>
      </c>
      <c r="N1771" t="str">
        <f>$G$2</f>
        <v>E - 508 x 762</v>
      </c>
      <c r="O1771" t="str">
        <f>$C$3</f>
        <v>Photographic Paper</v>
      </c>
      <c r="P1771" t="str">
        <f>$D$3</f>
        <v>None</v>
      </c>
      <c r="Q1771">
        <f>$G$3</f>
        <v>825</v>
      </c>
      <c r="R1771">
        <v>552</v>
      </c>
      <c r="S1771">
        <v>345</v>
      </c>
      <c r="T1771" t="s">
        <v>32</v>
      </c>
    </row>
    <row r="1772" spans="1:20" x14ac:dyDescent="0.25">
      <c r="A1772" t="s">
        <v>15</v>
      </c>
      <c r="B1772" s="1" t="s">
        <v>32</v>
      </c>
      <c r="C1772">
        <v>1</v>
      </c>
      <c r="D1772" t="s">
        <v>224</v>
      </c>
      <c r="E1772" s="3">
        <v>53438289</v>
      </c>
      <c r="F1772" t="s">
        <v>225</v>
      </c>
      <c r="H1772" t="s">
        <v>16</v>
      </c>
      <c r="I1772" t="s">
        <v>17</v>
      </c>
      <c r="J1772" t="s">
        <v>18</v>
      </c>
      <c r="K1772" t="s">
        <v>19</v>
      </c>
      <c r="L1772" t="s">
        <v>207</v>
      </c>
      <c r="M1772" t="str">
        <f>CONCATENATE(E1772,"-E-C-N")</f>
        <v>53438289-E-C-N</v>
      </c>
      <c r="N1772" t="str">
        <f>$G$2</f>
        <v>E - 508 x 762</v>
      </c>
      <c r="O1772" t="str">
        <f>$C$15</f>
        <v>Canvas</v>
      </c>
      <c r="P1772" t="str">
        <f>$D$15</f>
        <v>None</v>
      </c>
      <c r="Q1772">
        <f>$G$15</f>
        <v>1324</v>
      </c>
      <c r="R1772">
        <v>832</v>
      </c>
      <c r="S1772">
        <v>550</v>
      </c>
      <c r="T1772" t="s">
        <v>32</v>
      </c>
    </row>
    <row r="1773" spans="1:20" x14ac:dyDescent="0.25">
      <c r="A1773" t="s">
        <v>15</v>
      </c>
      <c r="B1773" s="1" t="s">
        <v>32</v>
      </c>
      <c r="C1773">
        <v>1</v>
      </c>
      <c r="D1773" t="s">
        <v>224</v>
      </c>
      <c r="E1773" s="3">
        <v>53438289</v>
      </c>
      <c r="F1773" t="s">
        <v>225</v>
      </c>
      <c r="H1773" t="s">
        <v>16</v>
      </c>
      <c r="I1773" t="s">
        <v>17</v>
      </c>
      <c r="J1773" t="s">
        <v>18</v>
      </c>
      <c r="K1773" t="s">
        <v>19</v>
      </c>
      <c r="L1773" t="s">
        <v>207</v>
      </c>
      <c r="M1773" t="str">
        <f>CONCATENATE(E1773,"-E-P-W")</f>
        <v>53438289-E-P-W</v>
      </c>
      <c r="N1773" t="str">
        <f>$G$2</f>
        <v>E - 508 x 762</v>
      </c>
      <c r="O1773" t="str">
        <f>$C$3</f>
        <v>Photographic Paper</v>
      </c>
      <c r="P1773" t="str">
        <f>$D$4</f>
        <v>White</v>
      </c>
      <c r="Q1773">
        <f>$G$4</f>
        <v>1660</v>
      </c>
      <c r="R1773">
        <v>1112</v>
      </c>
      <c r="S1773">
        <v>760</v>
      </c>
      <c r="T1773" t="s">
        <v>32</v>
      </c>
    </row>
    <row r="1774" spans="1:20" x14ac:dyDescent="0.25">
      <c r="A1774" t="s">
        <v>15</v>
      </c>
      <c r="B1774" s="1" t="s">
        <v>32</v>
      </c>
      <c r="C1774">
        <v>1</v>
      </c>
      <c r="D1774" t="s">
        <v>224</v>
      </c>
      <c r="E1774" s="3">
        <v>53438289</v>
      </c>
      <c r="F1774" t="s">
        <v>225</v>
      </c>
      <c r="H1774" t="s">
        <v>16</v>
      </c>
      <c r="I1774" t="s">
        <v>17</v>
      </c>
      <c r="J1774" t="s">
        <v>18</v>
      </c>
      <c r="K1774" t="s">
        <v>19</v>
      </c>
      <c r="L1774" t="s">
        <v>207</v>
      </c>
      <c r="M1774" t="str">
        <f>CONCATENATE(E1774,"-E-C-W")</f>
        <v>53438289-E-C-W</v>
      </c>
      <c r="N1774" t="str">
        <f>$G$2</f>
        <v>E - 508 x 762</v>
      </c>
      <c r="O1774" t="str">
        <f>$C$15</f>
        <v>Canvas</v>
      </c>
      <c r="P1774" t="str">
        <f>$D$16</f>
        <v xml:space="preserve">White </v>
      </c>
      <c r="Q1774">
        <f>$G$16</f>
        <v>1964</v>
      </c>
      <c r="R1774">
        <v>1320</v>
      </c>
      <c r="S1774">
        <v>825</v>
      </c>
      <c r="T1774" t="s">
        <v>32</v>
      </c>
    </row>
    <row r="1775" spans="1:20" x14ac:dyDescent="0.25">
      <c r="A1775" t="s">
        <v>15</v>
      </c>
      <c r="B1775" s="1" t="s">
        <v>32</v>
      </c>
      <c r="C1775">
        <v>1</v>
      </c>
      <c r="D1775" t="s">
        <v>224</v>
      </c>
      <c r="E1775" s="3">
        <v>53438289</v>
      </c>
      <c r="F1775" t="s">
        <v>225</v>
      </c>
      <c r="H1775" t="s">
        <v>16</v>
      </c>
      <c r="I1775" t="s">
        <v>17</v>
      </c>
      <c r="J1775" t="s">
        <v>18</v>
      </c>
      <c r="K1775" t="s">
        <v>19</v>
      </c>
      <c r="L1775" t="s">
        <v>207</v>
      </c>
      <c r="M1775" t="str">
        <f>CONCATENATE(E1775,"-F-P-N")</f>
        <v>53438289-F-P-N</v>
      </c>
      <c r="N1775" t="str">
        <f>$H$2</f>
        <v>F - 762 x 1016</v>
      </c>
      <c r="O1775" t="str">
        <f>$C$3</f>
        <v>Photographic Paper</v>
      </c>
      <c r="P1775" t="str">
        <f>$D$3</f>
        <v>None</v>
      </c>
      <c r="Q1775">
        <f>$H$3</f>
        <v>1410</v>
      </c>
      <c r="R1775">
        <v>944</v>
      </c>
      <c r="S1775">
        <v>590</v>
      </c>
      <c r="T1775" t="s">
        <v>32</v>
      </c>
    </row>
    <row r="1776" spans="1:20" x14ac:dyDescent="0.25">
      <c r="A1776" t="s">
        <v>15</v>
      </c>
      <c r="B1776" s="1" t="s">
        <v>32</v>
      </c>
      <c r="C1776">
        <v>1</v>
      </c>
      <c r="D1776" t="s">
        <v>224</v>
      </c>
      <c r="E1776" s="3">
        <v>53438289</v>
      </c>
      <c r="F1776" t="s">
        <v>225</v>
      </c>
      <c r="H1776" t="s">
        <v>16</v>
      </c>
      <c r="I1776" t="s">
        <v>17</v>
      </c>
      <c r="J1776" t="s">
        <v>18</v>
      </c>
      <c r="K1776" t="s">
        <v>19</v>
      </c>
      <c r="L1776" t="s">
        <v>207</v>
      </c>
      <c r="M1776" t="str">
        <f>CONCATENATE(E1776,"-F-C-N")</f>
        <v>53438289-F-C-N</v>
      </c>
      <c r="N1776" t="str">
        <f>$H$2</f>
        <v>F - 762 x 1016</v>
      </c>
      <c r="O1776" t="str">
        <f>$C$15</f>
        <v>Canvas</v>
      </c>
      <c r="P1776" t="str">
        <f>$D$15</f>
        <v>None</v>
      </c>
      <c r="Q1776">
        <f>$H$15</f>
        <v>1865.6000000000001</v>
      </c>
      <c r="R1776">
        <v>1200</v>
      </c>
      <c r="S1776">
        <v>800</v>
      </c>
      <c r="T1776" t="s">
        <v>32</v>
      </c>
    </row>
    <row r="1777" spans="1:20" x14ac:dyDescent="0.25">
      <c r="A1777" t="s">
        <v>15</v>
      </c>
      <c r="B1777" s="1" t="s">
        <v>32</v>
      </c>
      <c r="C1777">
        <v>1</v>
      </c>
      <c r="D1777" t="s">
        <v>224</v>
      </c>
      <c r="E1777" s="3">
        <v>53438289</v>
      </c>
      <c r="F1777" t="s">
        <v>225</v>
      </c>
      <c r="H1777" t="s">
        <v>16</v>
      </c>
      <c r="I1777" t="s">
        <v>17</v>
      </c>
      <c r="J1777" t="s">
        <v>18</v>
      </c>
      <c r="K1777" t="s">
        <v>19</v>
      </c>
      <c r="L1777" t="s">
        <v>207</v>
      </c>
      <c r="M1777" t="str">
        <f>CONCATENATE(E1777,"-F-P-W")</f>
        <v>53438289-F-P-W</v>
      </c>
      <c r="N1777" t="str">
        <f>$H$2</f>
        <v>F - 762 x 1016</v>
      </c>
      <c r="O1777" t="str">
        <f>$C$3</f>
        <v>Photographic Paper</v>
      </c>
      <c r="P1777" t="str">
        <f>$D$4</f>
        <v>White</v>
      </c>
      <c r="Q1777">
        <f>$H$4</f>
        <v>2387</v>
      </c>
      <c r="R1777">
        <v>1510</v>
      </c>
      <c r="S1777">
        <v>1150</v>
      </c>
      <c r="T1777" t="s">
        <v>32</v>
      </c>
    </row>
    <row r="1778" spans="1:20" x14ac:dyDescent="0.25">
      <c r="A1778" t="s">
        <v>15</v>
      </c>
      <c r="B1778" s="1" t="s">
        <v>32</v>
      </c>
      <c r="C1778">
        <v>1</v>
      </c>
      <c r="D1778" t="s">
        <v>224</v>
      </c>
      <c r="E1778" s="3">
        <v>53438289</v>
      </c>
      <c r="F1778" t="s">
        <v>225</v>
      </c>
      <c r="H1778" t="s">
        <v>16</v>
      </c>
      <c r="I1778" t="s">
        <v>17</v>
      </c>
      <c r="J1778" t="s">
        <v>18</v>
      </c>
      <c r="K1778" t="s">
        <v>19</v>
      </c>
      <c r="L1778" t="s">
        <v>207</v>
      </c>
      <c r="M1778" t="str">
        <f>CONCATENATE(E1778,"-F-C-W")</f>
        <v>53438289-F-C-W</v>
      </c>
      <c r="N1778" t="str">
        <f>$H$2</f>
        <v>F - 762 x 1016</v>
      </c>
      <c r="O1778" t="str">
        <f>$C$15</f>
        <v>Canvas</v>
      </c>
      <c r="P1778" t="str">
        <f>$D$16</f>
        <v xml:space="preserve">White </v>
      </c>
      <c r="Q1778">
        <f>$H$16</f>
        <v>2565.2000000000003</v>
      </c>
      <c r="R1778">
        <v>1760</v>
      </c>
      <c r="S1778">
        <v>1100</v>
      </c>
      <c r="T1778" t="s">
        <v>32</v>
      </c>
    </row>
    <row r="1779" spans="1:20" x14ac:dyDescent="0.25">
      <c r="A1779" t="s">
        <v>15</v>
      </c>
      <c r="B1779" s="1" t="s">
        <v>32</v>
      </c>
      <c r="C1779">
        <v>1</v>
      </c>
      <c r="D1779" t="s">
        <v>224</v>
      </c>
      <c r="E1779" s="3">
        <v>53438289</v>
      </c>
      <c r="F1779" t="s">
        <v>225</v>
      </c>
      <c r="H1779" t="s">
        <v>16</v>
      </c>
      <c r="I1779" t="s">
        <v>17</v>
      </c>
      <c r="J1779" t="s">
        <v>18</v>
      </c>
      <c r="K1779" t="s">
        <v>19</v>
      </c>
      <c r="L1779" t="s">
        <v>207</v>
      </c>
      <c r="M1779" t="str">
        <f>CONCATENATE(E1779,"-G-P-N")</f>
        <v>53438289-G-P-N</v>
      </c>
      <c r="N1779" t="str">
        <f>$I$2</f>
        <v>G - 1016 x 1525</v>
      </c>
      <c r="O1779" t="str">
        <f>$C$3</f>
        <v>Photographic Paper</v>
      </c>
      <c r="P1779" t="str">
        <f>$D$3</f>
        <v>None</v>
      </c>
      <c r="Q1779">
        <f>$I$3</f>
        <v>1763</v>
      </c>
      <c r="R1779">
        <v>1180</v>
      </c>
      <c r="S1779">
        <v>735</v>
      </c>
      <c r="T1779" t="s">
        <v>32</v>
      </c>
    </row>
    <row r="1780" spans="1:20" x14ac:dyDescent="0.25">
      <c r="A1780" t="s">
        <v>15</v>
      </c>
      <c r="B1780" s="1" t="s">
        <v>32</v>
      </c>
      <c r="C1780">
        <v>1</v>
      </c>
      <c r="D1780" t="s">
        <v>224</v>
      </c>
      <c r="E1780" s="3">
        <v>53438289</v>
      </c>
      <c r="F1780" t="s">
        <v>225</v>
      </c>
      <c r="H1780" t="s">
        <v>16</v>
      </c>
      <c r="I1780" t="s">
        <v>17</v>
      </c>
      <c r="J1780" t="s">
        <v>18</v>
      </c>
      <c r="K1780" t="s">
        <v>19</v>
      </c>
      <c r="L1780" t="s">
        <v>207</v>
      </c>
      <c r="M1780" t="str">
        <f>CONCATENATE(E1780,"-G-C-N")</f>
        <v>53438289-G-C-N</v>
      </c>
      <c r="N1780" t="str">
        <f>$I$2</f>
        <v>G - 1016 x 1525</v>
      </c>
      <c r="O1780" t="str">
        <f>$C$15</f>
        <v>Canvas</v>
      </c>
      <c r="P1780" t="str">
        <f>$D$15</f>
        <v>None</v>
      </c>
      <c r="Q1780">
        <f>$I$15</f>
        <v>1982.2</v>
      </c>
      <c r="R1780">
        <v>1275</v>
      </c>
      <c r="S1780">
        <v>850</v>
      </c>
      <c r="T1780" t="s">
        <v>32</v>
      </c>
    </row>
    <row r="1781" spans="1:20" x14ac:dyDescent="0.25">
      <c r="A1781" t="s">
        <v>15</v>
      </c>
      <c r="B1781" s="1" t="s">
        <v>32</v>
      </c>
      <c r="C1781">
        <v>1</v>
      </c>
      <c r="D1781" t="s">
        <v>224</v>
      </c>
      <c r="E1781" s="3">
        <v>53438289</v>
      </c>
      <c r="F1781" t="s">
        <v>225</v>
      </c>
      <c r="H1781" t="s">
        <v>16</v>
      </c>
      <c r="I1781" t="s">
        <v>17</v>
      </c>
      <c r="J1781" t="s">
        <v>18</v>
      </c>
      <c r="K1781" t="s">
        <v>19</v>
      </c>
      <c r="L1781" t="s">
        <v>207</v>
      </c>
      <c r="M1781" t="str">
        <f>CONCATENATE(E1781,"-G-P-W")</f>
        <v>53438289-G-P-W</v>
      </c>
      <c r="N1781" t="str">
        <f>$I$2</f>
        <v>G - 1016 x 1525</v>
      </c>
      <c r="O1781" t="str">
        <f>$C$3</f>
        <v>Photographic Paper</v>
      </c>
      <c r="P1781" t="str">
        <f>$D$4</f>
        <v>White</v>
      </c>
      <c r="Q1781">
        <f>$I$4</f>
        <v>3200</v>
      </c>
      <c r="R1781">
        <v>2000</v>
      </c>
      <c r="S1781">
        <v>1535</v>
      </c>
      <c r="T1781" t="s">
        <v>32</v>
      </c>
    </row>
    <row r="1782" spans="1:20" x14ac:dyDescent="0.25">
      <c r="A1782" t="s">
        <v>15</v>
      </c>
      <c r="B1782" s="1" t="s">
        <v>32</v>
      </c>
      <c r="C1782">
        <v>1</v>
      </c>
      <c r="D1782" t="s">
        <v>224</v>
      </c>
      <c r="E1782" s="3">
        <v>53438289</v>
      </c>
      <c r="F1782" t="s">
        <v>225</v>
      </c>
      <c r="H1782" t="s">
        <v>16</v>
      </c>
      <c r="I1782" t="s">
        <v>17</v>
      </c>
      <c r="J1782" t="s">
        <v>18</v>
      </c>
      <c r="K1782" t="s">
        <v>19</v>
      </c>
      <c r="L1782" t="s">
        <v>207</v>
      </c>
      <c r="M1782" t="str">
        <f>CONCATENATE(E1782,"-G-C-W")</f>
        <v>53438289-G-C-W</v>
      </c>
      <c r="N1782" t="str">
        <f>$I$2</f>
        <v>G - 1016 x 1525</v>
      </c>
      <c r="O1782" t="str">
        <f>$C$15</f>
        <v>Canvas</v>
      </c>
      <c r="P1782" t="str">
        <f>$D$16</f>
        <v xml:space="preserve">White </v>
      </c>
      <c r="Q1782">
        <f>$I$16</f>
        <v>2915</v>
      </c>
      <c r="R1782">
        <v>2000</v>
      </c>
      <c r="S1782">
        <v>1250</v>
      </c>
      <c r="T1782" t="s">
        <v>32</v>
      </c>
    </row>
    <row r="1783" spans="1:20" x14ac:dyDescent="0.25">
      <c r="A1783" t="s">
        <v>15</v>
      </c>
      <c r="B1783" s="1" t="s">
        <v>32</v>
      </c>
      <c r="C1783">
        <v>1</v>
      </c>
      <c r="D1783" t="s">
        <v>224</v>
      </c>
      <c r="E1783" s="3">
        <v>53438289</v>
      </c>
      <c r="F1783" t="s">
        <v>225</v>
      </c>
      <c r="H1783" t="s">
        <v>16</v>
      </c>
      <c r="I1783" t="s">
        <v>17</v>
      </c>
      <c r="J1783" t="s">
        <v>18</v>
      </c>
      <c r="K1783" t="s">
        <v>19</v>
      </c>
      <c r="L1783" t="s">
        <v>207</v>
      </c>
      <c r="M1783" t="str">
        <f>CONCATENATE(E1783,"-C-P-N")</f>
        <v>53438289-C-P-N</v>
      </c>
      <c r="N1783" t="str">
        <f>$E$2</f>
        <v>C - 406 x 508</v>
      </c>
      <c r="O1783" t="str">
        <f>$C$3</f>
        <v>Photographic Paper</v>
      </c>
      <c r="P1783" t="str">
        <f>$D$3</f>
        <v>None</v>
      </c>
      <c r="Q1783">
        <f>$E$3</f>
        <v>553</v>
      </c>
      <c r="R1783">
        <v>360</v>
      </c>
      <c r="S1783">
        <v>230</v>
      </c>
      <c r="T1783" t="s">
        <v>32</v>
      </c>
    </row>
    <row r="1784" spans="1:20" x14ac:dyDescent="0.25">
      <c r="A1784" t="s">
        <v>15</v>
      </c>
      <c r="B1784" s="1" t="s">
        <v>32</v>
      </c>
      <c r="C1784">
        <v>1</v>
      </c>
      <c r="D1784" t="s">
        <v>224</v>
      </c>
      <c r="E1784" s="3">
        <v>53438289</v>
      </c>
      <c r="F1784" t="s">
        <v>225</v>
      </c>
      <c r="H1784" t="s">
        <v>16</v>
      </c>
      <c r="I1784" t="s">
        <v>17</v>
      </c>
      <c r="J1784" t="s">
        <v>18</v>
      </c>
      <c r="K1784" t="s">
        <v>19</v>
      </c>
      <c r="L1784" t="s">
        <v>207</v>
      </c>
      <c r="M1784" t="str">
        <f>CONCATENATE(E1784,"-C-P-W")</f>
        <v>53438289-C-P-W</v>
      </c>
      <c r="N1784" t="str">
        <f>$E$2</f>
        <v>C - 406 x 508</v>
      </c>
      <c r="O1784" t="str">
        <f>$C$3</f>
        <v>Photographic Paper</v>
      </c>
      <c r="P1784" t="str">
        <f>$D$4</f>
        <v>White</v>
      </c>
      <c r="Q1784">
        <f>$E$4</f>
        <v>1052</v>
      </c>
      <c r="R1784">
        <v>704</v>
      </c>
      <c r="S1784">
        <v>440</v>
      </c>
      <c r="T1784" t="s">
        <v>32</v>
      </c>
    </row>
    <row r="1785" spans="1:20" x14ac:dyDescent="0.25">
      <c r="A1785" t="s">
        <v>15</v>
      </c>
      <c r="B1785" s="1" t="s">
        <v>32</v>
      </c>
      <c r="C1785">
        <v>1</v>
      </c>
      <c r="D1785" t="s">
        <v>224</v>
      </c>
      <c r="E1785" s="3">
        <v>53438289</v>
      </c>
      <c r="F1785" t="s">
        <v>225</v>
      </c>
      <c r="H1785" t="s">
        <v>16</v>
      </c>
      <c r="I1785" t="s">
        <v>17</v>
      </c>
      <c r="J1785" t="s">
        <v>18</v>
      </c>
      <c r="K1785" t="s">
        <v>19</v>
      </c>
      <c r="L1785" t="s">
        <v>207</v>
      </c>
      <c r="M1785" t="str">
        <f>CONCATENATE(E1785,"-D-P-N")</f>
        <v>53438289-D-P-N</v>
      </c>
      <c r="N1785" t="str">
        <f>$F$2</f>
        <v>D - 508 x 610</v>
      </c>
      <c r="O1785" t="str">
        <f>$C$3</f>
        <v>Photographic Paper</v>
      </c>
      <c r="P1785" t="str">
        <f>$D$3</f>
        <v>None</v>
      </c>
      <c r="Q1785">
        <f>$F$3</f>
        <v>646</v>
      </c>
      <c r="R1785">
        <v>432</v>
      </c>
      <c r="S1785">
        <v>270</v>
      </c>
      <c r="T1785" t="s">
        <v>32</v>
      </c>
    </row>
    <row r="1786" spans="1:20" x14ac:dyDescent="0.25">
      <c r="A1786" t="s">
        <v>15</v>
      </c>
      <c r="B1786" s="1" t="s">
        <v>32</v>
      </c>
      <c r="C1786">
        <v>1</v>
      </c>
      <c r="D1786" t="s">
        <v>224</v>
      </c>
      <c r="E1786" s="3">
        <v>53438289</v>
      </c>
      <c r="F1786" t="s">
        <v>225</v>
      </c>
      <c r="H1786" t="s">
        <v>16</v>
      </c>
      <c r="I1786" t="s">
        <v>17</v>
      </c>
      <c r="J1786" t="s">
        <v>18</v>
      </c>
      <c r="K1786" t="s">
        <v>19</v>
      </c>
      <c r="L1786" t="s">
        <v>207</v>
      </c>
      <c r="M1786" t="str">
        <f>CONCATENATE(E1786,"-D-P-W")</f>
        <v>53438289-D-P-W</v>
      </c>
      <c r="N1786" t="str">
        <f>$F$2</f>
        <v>D - 508 x 610</v>
      </c>
      <c r="O1786" t="str">
        <f>$C$3</f>
        <v>Photographic Paper</v>
      </c>
      <c r="P1786" t="str">
        <f>$D$4</f>
        <v>White</v>
      </c>
      <c r="Q1786">
        <f>$F$4</f>
        <v>1313</v>
      </c>
      <c r="R1786">
        <v>880</v>
      </c>
      <c r="S1786">
        <v>560</v>
      </c>
      <c r="T1786" t="s">
        <v>32</v>
      </c>
    </row>
    <row r="1787" spans="1:20" x14ac:dyDescent="0.25">
      <c r="A1787" t="s">
        <v>15</v>
      </c>
      <c r="B1787" s="1" t="s">
        <v>32</v>
      </c>
      <c r="C1787">
        <v>1</v>
      </c>
      <c r="D1787" t="s">
        <v>224</v>
      </c>
      <c r="E1787" s="3">
        <v>53438289</v>
      </c>
      <c r="F1787" t="s">
        <v>225</v>
      </c>
      <c r="H1787" t="s">
        <v>16</v>
      </c>
      <c r="I1787" t="s">
        <v>17</v>
      </c>
      <c r="J1787" t="s">
        <v>18</v>
      </c>
      <c r="K1787" t="s">
        <v>19</v>
      </c>
      <c r="L1787" t="s">
        <v>207</v>
      </c>
      <c r="M1787" t="str">
        <f>CONCATENATE(E1787,"-E-P-N")</f>
        <v>53438289-E-P-N</v>
      </c>
      <c r="N1787" t="str">
        <f>$G$2</f>
        <v>E - 508 x 762</v>
      </c>
      <c r="O1787" t="str">
        <f>$C$3</f>
        <v>Photographic Paper</v>
      </c>
      <c r="P1787" t="str">
        <f>$D$3</f>
        <v>None</v>
      </c>
      <c r="Q1787">
        <f>$G$3</f>
        <v>825</v>
      </c>
      <c r="R1787">
        <v>552</v>
      </c>
      <c r="S1787">
        <v>345</v>
      </c>
      <c r="T1787" t="s">
        <v>32</v>
      </c>
    </row>
    <row r="1788" spans="1:20" x14ac:dyDescent="0.25">
      <c r="A1788" t="s">
        <v>15</v>
      </c>
      <c r="B1788" s="1" t="s">
        <v>32</v>
      </c>
      <c r="C1788">
        <v>1</v>
      </c>
      <c r="D1788" t="s">
        <v>224</v>
      </c>
      <c r="E1788" s="3">
        <v>53438289</v>
      </c>
      <c r="F1788" t="s">
        <v>225</v>
      </c>
      <c r="H1788" t="s">
        <v>16</v>
      </c>
      <c r="I1788" t="s">
        <v>17</v>
      </c>
      <c r="J1788" t="s">
        <v>18</v>
      </c>
      <c r="K1788" t="s">
        <v>19</v>
      </c>
      <c r="L1788" t="s">
        <v>207</v>
      </c>
      <c r="M1788" t="str">
        <f>CONCATENATE(E1788,"-E-C-N")</f>
        <v>53438289-E-C-N</v>
      </c>
      <c r="N1788" t="str">
        <f>$G$2</f>
        <v>E - 508 x 762</v>
      </c>
      <c r="O1788" t="str">
        <f>$C$15</f>
        <v>Canvas</v>
      </c>
      <c r="P1788" t="str">
        <f>$D$15</f>
        <v>None</v>
      </c>
      <c r="Q1788">
        <f>$G$15</f>
        <v>1324</v>
      </c>
      <c r="R1788">
        <v>832</v>
      </c>
      <c r="S1788">
        <v>550</v>
      </c>
      <c r="T1788" t="s">
        <v>32</v>
      </c>
    </row>
    <row r="1789" spans="1:20" x14ac:dyDescent="0.25">
      <c r="A1789" t="s">
        <v>15</v>
      </c>
      <c r="B1789" s="1" t="s">
        <v>32</v>
      </c>
      <c r="C1789">
        <v>1</v>
      </c>
      <c r="D1789" t="s">
        <v>224</v>
      </c>
      <c r="E1789" s="3">
        <v>53438289</v>
      </c>
      <c r="F1789" t="s">
        <v>225</v>
      </c>
      <c r="H1789" t="s">
        <v>16</v>
      </c>
      <c r="I1789" t="s">
        <v>17</v>
      </c>
      <c r="J1789" t="s">
        <v>18</v>
      </c>
      <c r="K1789" t="s">
        <v>19</v>
      </c>
      <c r="L1789" t="s">
        <v>207</v>
      </c>
      <c r="M1789" t="str">
        <f>CONCATENATE(E1789,"-E-P-W")</f>
        <v>53438289-E-P-W</v>
      </c>
      <c r="N1789" t="str">
        <f>$G$2</f>
        <v>E - 508 x 762</v>
      </c>
      <c r="O1789" t="str">
        <f>$C$3</f>
        <v>Photographic Paper</v>
      </c>
      <c r="P1789" t="str">
        <f>$D$4</f>
        <v>White</v>
      </c>
      <c r="Q1789">
        <f>$G$4</f>
        <v>1660</v>
      </c>
      <c r="R1789">
        <v>1112</v>
      </c>
      <c r="S1789">
        <v>760</v>
      </c>
      <c r="T1789" t="s">
        <v>32</v>
      </c>
    </row>
    <row r="1790" spans="1:20" x14ac:dyDescent="0.25">
      <c r="A1790" t="s">
        <v>15</v>
      </c>
      <c r="B1790" s="1" t="s">
        <v>32</v>
      </c>
      <c r="C1790">
        <v>1</v>
      </c>
      <c r="D1790" t="s">
        <v>224</v>
      </c>
      <c r="E1790" s="3">
        <v>53438289</v>
      </c>
      <c r="F1790" t="s">
        <v>225</v>
      </c>
      <c r="H1790" t="s">
        <v>16</v>
      </c>
      <c r="I1790" t="s">
        <v>17</v>
      </c>
      <c r="J1790" t="s">
        <v>18</v>
      </c>
      <c r="K1790" t="s">
        <v>19</v>
      </c>
      <c r="L1790" t="s">
        <v>207</v>
      </c>
      <c r="M1790" t="str">
        <f>CONCATENATE(E1790,"-E-C-W")</f>
        <v>53438289-E-C-W</v>
      </c>
      <c r="N1790" t="str">
        <f>$G$2</f>
        <v>E - 508 x 762</v>
      </c>
      <c r="O1790" t="str">
        <f>$C$15</f>
        <v>Canvas</v>
      </c>
      <c r="P1790" t="str">
        <f>$D$16</f>
        <v xml:space="preserve">White </v>
      </c>
      <c r="Q1790">
        <f>$G$16</f>
        <v>1964</v>
      </c>
      <c r="R1790">
        <v>1320</v>
      </c>
      <c r="S1790">
        <v>825</v>
      </c>
      <c r="T1790" t="s">
        <v>32</v>
      </c>
    </row>
    <row r="1791" spans="1:20" x14ac:dyDescent="0.25">
      <c r="A1791" t="s">
        <v>15</v>
      </c>
      <c r="B1791" s="1" t="s">
        <v>32</v>
      </c>
      <c r="C1791">
        <v>1</v>
      </c>
      <c r="D1791" t="s">
        <v>224</v>
      </c>
      <c r="E1791" s="3">
        <v>53438289</v>
      </c>
      <c r="F1791" t="s">
        <v>225</v>
      </c>
      <c r="H1791" t="s">
        <v>16</v>
      </c>
      <c r="I1791" t="s">
        <v>17</v>
      </c>
      <c r="J1791" t="s">
        <v>18</v>
      </c>
      <c r="K1791" t="s">
        <v>19</v>
      </c>
      <c r="L1791" t="s">
        <v>207</v>
      </c>
      <c r="M1791" t="str">
        <f>CONCATENATE(E1791,"-F-P-N")</f>
        <v>53438289-F-P-N</v>
      </c>
      <c r="N1791" t="str">
        <f>$H$2</f>
        <v>F - 762 x 1016</v>
      </c>
      <c r="O1791" t="str">
        <f>$C$3</f>
        <v>Photographic Paper</v>
      </c>
      <c r="P1791" t="str">
        <f>$D$3</f>
        <v>None</v>
      </c>
      <c r="Q1791">
        <f>$H$3</f>
        <v>1410</v>
      </c>
      <c r="R1791">
        <v>944</v>
      </c>
      <c r="S1791">
        <v>590</v>
      </c>
      <c r="T1791" t="s">
        <v>32</v>
      </c>
    </row>
    <row r="1792" spans="1:20" x14ac:dyDescent="0.25">
      <c r="A1792" t="s">
        <v>15</v>
      </c>
      <c r="B1792" s="1" t="s">
        <v>32</v>
      </c>
      <c r="C1792">
        <v>1</v>
      </c>
      <c r="D1792" t="s">
        <v>224</v>
      </c>
      <c r="E1792" s="3">
        <v>53438289</v>
      </c>
      <c r="F1792" t="s">
        <v>225</v>
      </c>
      <c r="H1792" t="s">
        <v>16</v>
      </c>
      <c r="I1792" t="s">
        <v>17</v>
      </c>
      <c r="J1792" t="s">
        <v>18</v>
      </c>
      <c r="K1792" t="s">
        <v>19</v>
      </c>
      <c r="L1792" t="s">
        <v>207</v>
      </c>
      <c r="M1792" t="str">
        <f>CONCATENATE(E1792,"-F-C-N")</f>
        <v>53438289-F-C-N</v>
      </c>
      <c r="N1792" t="str">
        <f>$H$2</f>
        <v>F - 762 x 1016</v>
      </c>
      <c r="O1792" t="str">
        <f>$C$15</f>
        <v>Canvas</v>
      </c>
      <c r="P1792" t="str">
        <f>$D$15</f>
        <v>None</v>
      </c>
      <c r="Q1792">
        <f>$H$15</f>
        <v>1865.6000000000001</v>
      </c>
      <c r="R1792">
        <v>1200</v>
      </c>
      <c r="S1792">
        <v>800</v>
      </c>
      <c r="T1792" t="s">
        <v>32</v>
      </c>
    </row>
    <row r="1793" spans="1:20" x14ac:dyDescent="0.25">
      <c r="A1793" t="s">
        <v>15</v>
      </c>
      <c r="B1793" s="1" t="s">
        <v>32</v>
      </c>
      <c r="C1793">
        <v>1</v>
      </c>
      <c r="D1793" t="s">
        <v>224</v>
      </c>
      <c r="E1793" s="3">
        <v>53438289</v>
      </c>
      <c r="F1793" t="s">
        <v>225</v>
      </c>
      <c r="H1793" t="s">
        <v>16</v>
      </c>
      <c r="I1793" t="s">
        <v>17</v>
      </c>
      <c r="J1793" t="s">
        <v>18</v>
      </c>
      <c r="K1793" t="s">
        <v>19</v>
      </c>
      <c r="L1793" t="s">
        <v>207</v>
      </c>
      <c r="M1793" t="str">
        <f>CONCATENATE(E1793,"-F-P-W")</f>
        <v>53438289-F-P-W</v>
      </c>
      <c r="N1793" t="str">
        <f>$H$2</f>
        <v>F - 762 x 1016</v>
      </c>
      <c r="O1793" t="str">
        <f>$C$3</f>
        <v>Photographic Paper</v>
      </c>
      <c r="P1793" t="str">
        <f>$D$4</f>
        <v>White</v>
      </c>
      <c r="Q1793">
        <f>$H$4</f>
        <v>2387</v>
      </c>
      <c r="R1793">
        <v>1510</v>
      </c>
      <c r="S1793">
        <v>1150</v>
      </c>
      <c r="T1793" t="s">
        <v>32</v>
      </c>
    </row>
    <row r="1794" spans="1:20" x14ac:dyDescent="0.25">
      <c r="A1794" t="s">
        <v>15</v>
      </c>
      <c r="B1794" s="1" t="s">
        <v>32</v>
      </c>
      <c r="C1794">
        <v>1</v>
      </c>
      <c r="D1794" t="s">
        <v>224</v>
      </c>
      <c r="E1794" s="3">
        <v>53438289</v>
      </c>
      <c r="F1794" t="s">
        <v>225</v>
      </c>
      <c r="H1794" t="s">
        <v>16</v>
      </c>
      <c r="I1794" t="s">
        <v>17</v>
      </c>
      <c r="J1794" t="s">
        <v>18</v>
      </c>
      <c r="K1794" t="s">
        <v>19</v>
      </c>
      <c r="L1794" t="s">
        <v>207</v>
      </c>
      <c r="M1794" t="str">
        <f>CONCATENATE(E1794,"-F-C-W")</f>
        <v>53438289-F-C-W</v>
      </c>
      <c r="N1794" t="str">
        <f>$H$2</f>
        <v>F - 762 x 1016</v>
      </c>
      <c r="O1794" t="str">
        <f>$C$15</f>
        <v>Canvas</v>
      </c>
      <c r="P1794" t="str">
        <f>$D$16</f>
        <v xml:space="preserve">White </v>
      </c>
      <c r="Q1794">
        <f>$H$16</f>
        <v>2565.2000000000003</v>
      </c>
      <c r="R1794">
        <v>1760</v>
      </c>
      <c r="S1794">
        <v>1100</v>
      </c>
      <c r="T1794" t="s">
        <v>32</v>
      </c>
    </row>
    <row r="1795" spans="1:20" x14ac:dyDescent="0.25">
      <c r="A1795" t="s">
        <v>15</v>
      </c>
      <c r="B1795" s="1" t="s">
        <v>32</v>
      </c>
      <c r="C1795">
        <v>1</v>
      </c>
      <c r="D1795" t="s">
        <v>224</v>
      </c>
      <c r="E1795" s="3">
        <v>53438289</v>
      </c>
      <c r="F1795" t="s">
        <v>225</v>
      </c>
      <c r="H1795" t="s">
        <v>16</v>
      </c>
      <c r="I1795" t="s">
        <v>17</v>
      </c>
      <c r="J1795" t="s">
        <v>18</v>
      </c>
      <c r="K1795" t="s">
        <v>19</v>
      </c>
      <c r="L1795" t="s">
        <v>207</v>
      </c>
      <c r="M1795" t="str">
        <f>CONCATENATE(E1795,"-G-P-N")</f>
        <v>53438289-G-P-N</v>
      </c>
      <c r="N1795" t="str">
        <f>$I$2</f>
        <v>G - 1016 x 1525</v>
      </c>
      <c r="O1795" t="str">
        <f>$C$3</f>
        <v>Photographic Paper</v>
      </c>
      <c r="P1795" t="str">
        <f>$D$3</f>
        <v>None</v>
      </c>
      <c r="Q1795">
        <f>$I$3</f>
        <v>1763</v>
      </c>
      <c r="R1795">
        <v>1180</v>
      </c>
      <c r="S1795">
        <v>735</v>
      </c>
      <c r="T1795" t="s">
        <v>32</v>
      </c>
    </row>
    <row r="1796" spans="1:20" x14ac:dyDescent="0.25">
      <c r="A1796" t="s">
        <v>15</v>
      </c>
      <c r="B1796" s="1" t="s">
        <v>32</v>
      </c>
      <c r="C1796">
        <v>1</v>
      </c>
      <c r="D1796" t="s">
        <v>224</v>
      </c>
      <c r="E1796" s="3">
        <v>53438289</v>
      </c>
      <c r="F1796" t="s">
        <v>225</v>
      </c>
      <c r="H1796" t="s">
        <v>16</v>
      </c>
      <c r="I1796" t="s">
        <v>17</v>
      </c>
      <c r="J1796" t="s">
        <v>18</v>
      </c>
      <c r="K1796" t="s">
        <v>19</v>
      </c>
      <c r="L1796" t="s">
        <v>207</v>
      </c>
      <c r="M1796" t="str">
        <f>CONCATENATE(E1796,"-G-C-N")</f>
        <v>53438289-G-C-N</v>
      </c>
      <c r="N1796" t="str">
        <f>$I$2</f>
        <v>G - 1016 x 1525</v>
      </c>
      <c r="O1796" t="str">
        <f>$C$15</f>
        <v>Canvas</v>
      </c>
      <c r="P1796" t="str">
        <f>$D$15</f>
        <v>None</v>
      </c>
      <c r="Q1796">
        <f>$I$15</f>
        <v>1982.2</v>
      </c>
      <c r="R1796">
        <v>1275</v>
      </c>
      <c r="S1796">
        <v>850</v>
      </c>
      <c r="T1796" t="s">
        <v>32</v>
      </c>
    </row>
    <row r="1797" spans="1:20" x14ac:dyDescent="0.25">
      <c r="A1797" t="s">
        <v>15</v>
      </c>
      <c r="B1797" s="1" t="s">
        <v>32</v>
      </c>
      <c r="C1797">
        <v>1</v>
      </c>
      <c r="D1797" t="s">
        <v>224</v>
      </c>
      <c r="E1797" s="3">
        <v>53438289</v>
      </c>
      <c r="F1797" t="s">
        <v>225</v>
      </c>
      <c r="H1797" t="s">
        <v>16</v>
      </c>
      <c r="I1797" t="s">
        <v>17</v>
      </c>
      <c r="J1797" t="s">
        <v>18</v>
      </c>
      <c r="K1797" t="s">
        <v>19</v>
      </c>
      <c r="L1797" t="s">
        <v>207</v>
      </c>
      <c r="M1797" t="str">
        <f>CONCATENATE(E1797,"-G-P-W")</f>
        <v>53438289-G-P-W</v>
      </c>
      <c r="N1797" t="str">
        <f>$I$2</f>
        <v>G - 1016 x 1525</v>
      </c>
      <c r="O1797" t="str">
        <f>$C$3</f>
        <v>Photographic Paper</v>
      </c>
      <c r="P1797" t="str">
        <f>$D$4</f>
        <v>White</v>
      </c>
      <c r="Q1797">
        <f>$I$4</f>
        <v>3200</v>
      </c>
      <c r="R1797">
        <v>2000</v>
      </c>
      <c r="S1797">
        <v>1535</v>
      </c>
      <c r="T1797" t="s">
        <v>32</v>
      </c>
    </row>
    <row r="1798" spans="1:20" x14ac:dyDescent="0.25">
      <c r="A1798" t="s">
        <v>15</v>
      </c>
      <c r="B1798" s="1" t="s">
        <v>32</v>
      </c>
      <c r="C1798">
        <v>1</v>
      </c>
      <c r="D1798" t="s">
        <v>224</v>
      </c>
      <c r="E1798" s="3">
        <v>53438289</v>
      </c>
      <c r="F1798" t="s">
        <v>225</v>
      </c>
      <c r="H1798" t="s">
        <v>16</v>
      </c>
      <c r="I1798" t="s">
        <v>17</v>
      </c>
      <c r="J1798" t="s">
        <v>18</v>
      </c>
      <c r="K1798" t="s">
        <v>19</v>
      </c>
      <c r="L1798" t="s">
        <v>207</v>
      </c>
      <c r="M1798" t="str">
        <f>CONCATENATE(E1798,"-G-C-W")</f>
        <v>53438289-G-C-W</v>
      </c>
      <c r="N1798" t="str">
        <f>$I$2</f>
        <v>G - 1016 x 1525</v>
      </c>
      <c r="O1798" t="str">
        <f>$C$15</f>
        <v>Canvas</v>
      </c>
      <c r="P1798" t="str">
        <f>$D$16</f>
        <v xml:space="preserve">White </v>
      </c>
      <c r="Q1798">
        <f>$I$16</f>
        <v>2915</v>
      </c>
      <c r="R1798">
        <v>2000</v>
      </c>
      <c r="S1798">
        <v>1250</v>
      </c>
      <c r="T1798" t="s">
        <v>32</v>
      </c>
    </row>
    <row r="1799" spans="1:20" x14ac:dyDescent="0.25">
      <c r="A1799" t="s">
        <v>15</v>
      </c>
      <c r="B1799" s="1" t="s">
        <v>32</v>
      </c>
      <c r="C1799">
        <v>1</v>
      </c>
      <c r="D1799" t="s">
        <v>226</v>
      </c>
      <c r="E1799" s="3">
        <v>56929914</v>
      </c>
      <c r="F1799" t="s">
        <v>227</v>
      </c>
      <c r="H1799" t="s">
        <v>16</v>
      </c>
      <c r="I1799" t="s">
        <v>17</v>
      </c>
      <c r="J1799" t="s">
        <v>18</v>
      </c>
      <c r="K1799" t="s">
        <v>19</v>
      </c>
      <c r="L1799" t="s">
        <v>207</v>
      </c>
      <c r="M1799" t="str">
        <f>CONCATENATE(E1799,"-C-P-N")</f>
        <v>56929914-C-P-N</v>
      </c>
      <c r="N1799" t="str">
        <f>$E$2</f>
        <v>C - 406 x 508</v>
      </c>
      <c r="O1799" t="str">
        <f>$C$3</f>
        <v>Photographic Paper</v>
      </c>
      <c r="P1799" t="str">
        <f>$D$3</f>
        <v>None</v>
      </c>
      <c r="Q1799">
        <f>$E$3</f>
        <v>553</v>
      </c>
      <c r="R1799">
        <v>360</v>
      </c>
      <c r="S1799">
        <v>230</v>
      </c>
      <c r="T1799" t="s">
        <v>32</v>
      </c>
    </row>
    <row r="1800" spans="1:20" x14ac:dyDescent="0.25">
      <c r="A1800" t="s">
        <v>15</v>
      </c>
      <c r="B1800" s="1" t="s">
        <v>32</v>
      </c>
      <c r="C1800">
        <v>1</v>
      </c>
      <c r="D1800" t="s">
        <v>226</v>
      </c>
      <c r="E1800" s="3">
        <v>56929914</v>
      </c>
      <c r="F1800" t="s">
        <v>227</v>
      </c>
      <c r="H1800" t="s">
        <v>16</v>
      </c>
      <c r="I1800" t="s">
        <v>17</v>
      </c>
      <c r="J1800" t="s">
        <v>18</v>
      </c>
      <c r="K1800" t="s">
        <v>19</v>
      </c>
      <c r="L1800" t="s">
        <v>207</v>
      </c>
      <c r="M1800" t="str">
        <f>CONCATENATE(E1800,"-C-P-W")</f>
        <v>56929914-C-P-W</v>
      </c>
      <c r="N1800" t="str">
        <f>$E$2</f>
        <v>C - 406 x 508</v>
      </c>
      <c r="O1800" t="str">
        <f>$C$3</f>
        <v>Photographic Paper</v>
      </c>
      <c r="P1800" t="str">
        <f>$D$4</f>
        <v>White</v>
      </c>
      <c r="Q1800">
        <f>$E$4</f>
        <v>1052</v>
      </c>
      <c r="R1800">
        <v>704</v>
      </c>
      <c r="S1800">
        <v>440</v>
      </c>
      <c r="T1800" t="s">
        <v>32</v>
      </c>
    </row>
    <row r="1801" spans="1:20" x14ac:dyDescent="0.25">
      <c r="A1801" t="s">
        <v>15</v>
      </c>
      <c r="B1801" s="1" t="s">
        <v>32</v>
      </c>
      <c r="C1801">
        <v>1</v>
      </c>
      <c r="D1801" t="s">
        <v>226</v>
      </c>
      <c r="E1801" s="3">
        <v>56929914</v>
      </c>
      <c r="F1801" t="s">
        <v>227</v>
      </c>
      <c r="H1801" t="s">
        <v>16</v>
      </c>
      <c r="I1801" t="s">
        <v>17</v>
      </c>
      <c r="J1801" t="s">
        <v>18</v>
      </c>
      <c r="K1801" t="s">
        <v>19</v>
      </c>
      <c r="L1801" t="s">
        <v>207</v>
      </c>
      <c r="M1801" t="str">
        <f>CONCATENATE(E1801,"-D-P-N")</f>
        <v>56929914-D-P-N</v>
      </c>
      <c r="N1801" t="str">
        <f>$F$2</f>
        <v>D - 508 x 610</v>
      </c>
      <c r="O1801" t="str">
        <f>$C$3</f>
        <v>Photographic Paper</v>
      </c>
      <c r="P1801" t="str">
        <f>$D$3</f>
        <v>None</v>
      </c>
      <c r="Q1801">
        <f>$F$3</f>
        <v>646</v>
      </c>
      <c r="R1801">
        <v>432</v>
      </c>
      <c r="S1801">
        <v>270</v>
      </c>
      <c r="T1801" t="s">
        <v>32</v>
      </c>
    </row>
    <row r="1802" spans="1:20" x14ac:dyDescent="0.25">
      <c r="A1802" t="s">
        <v>15</v>
      </c>
      <c r="B1802" s="1" t="s">
        <v>32</v>
      </c>
      <c r="C1802">
        <v>1</v>
      </c>
      <c r="D1802" t="s">
        <v>226</v>
      </c>
      <c r="E1802" s="3">
        <v>56929914</v>
      </c>
      <c r="F1802" t="s">
        <v>227</v>
      </c>
      <c r="H1802" t="s">
        <v>16</v>
      </c>
      <c r="I1802" t="s">
        <v>17</v>
      </c>
      <c r="J1802" t="s">
        <v>18</v>
      </c>
      <c r="K1802" t="s">
        <v>19</v>
      </c>
      <c r="L1802" t="s">
        <v>207</v>
      </c>
      <c r="M1802" t="str">
        <f>CONCATENATE(E1802,"-D-P-W")</f>
        <v>56929914-D-P-W</v>
      </c>
      <c r="N1802" t="str">
        <f>$F$2</f>
        <v>D - 508 x 610</v>
      </c>
      <c r="O1802" t="str">
        <f>$C$3</f>
        <v>Photographic Paper</v>
      </c>
      <c r="P1802" t="str">
        <f>$D$4</f>
        <v>White</v>
      </c>
      <c r="Q1802">
        <f>$F$4</f>
        <v>1313</v>
      </c>
      <c r="R1802">
        <v>880</v>
      </c>
      <c r="S1802">
        <v>560</v>
      </c>
      <c r="T1802" t="s">
        <v>32</v>
      </c>
    </row>
    <row r="1803" spans="1:20" x14ac:dyDescent="0.25">
      <c r="A1803" t="s">
        <v>15</v>
      </c>
      <c r="B1803" s="1" t="s">
        <v>32</v>
      </c>
      <c r="C1803">
        <v>1</v>
      </c>
      <c r="D1803" t="s">
        <v>226</v>
      </c>
      <c r="E1803" s="3">
        <v>56929914</v>
      </c>
      <c r="F1803" t="s">
        <v>227</v>
      </c>
      <c r="H1803" t="s">
        <v>16</v>
      </c>
      <c r="I1803" t="s">
        <v>17</v>
      </c>
      <c r="J1803" t="s">
        <v>18</v>
      </c>
      <c r="K1803" t="s">
        <v>19</v>
      </c>
      <c r="L1803" t="s">
        <v>207</v>
      </c>
      <c r="M1803" t="str">
        <f>CONCATENATE(E1803,"-E-P-N")</f>
        <v>56929914-E-P-N</v>
      </c>
      <c r="N1803" t="str">
        <f>$G$2</f>
        <v>E - 508 x 762</v>
      </c>
      <c r="O1803" t="str">
        <f>$C$3</f>
        <v>Photographic Paper</v>
      </c>
      <c r="P1803" t="str">
        <f>$D$3</f>
        <v>None</v>
      </c>
      <c r="Q1803">
        <f>$G$3</f>
        <v>825</v>
      </c>
      <c r="R1803">
        <v>552</v>
      </c>
      <c r="S1803">
        <v>345</v>
      </c>
      <c r="T1803" t="s">
        <v>32</v>
      </c>
    </row>
    <row r="1804" spans="1:20" x14ac:dyDescent="0.25">
      <c r="A1804" t="s">
        <v>15</v>
      </c>
      <c r="B1804" s="1" t="s">
        <v>32</v>
      </c>
      <c r="C1804">
        <v>1</v>
      </c>
      <c r="D1804" t="s">
        <v>226</v>
      </c>
      <c r="E1804" s="3">
        <v>56929914</v>
      </c>
      <c r="F1804" t="s">
        <v>227</v>
      </c>
      <c r="H1804" t="s">
        <v>16</v>
      </c>
      <c r="I1804" t="s">
        <v>17</v>
      </c>
      <c r="J1804" t="s">
        <v>18</v>
      </c>
      <c r="K1804" t="s">
        <v>19</v>
      </c>
      <c r="L1804" t="s">
        <v>207</v>
      </c>
      <c r="M1804" t="str">
        <f>CONCATENATE(E1804,"-E-C-N")</f>
        <v>56929914-E-C-N</v>
      </c>
      <c r="N1804" t="str">
        <f>$G$2</f>
        <v>E - 508 x 762</v>
      </c>
      <c r="O1804" t="str">
        <f>$C$15</f>
        <v>Canvas</v>
      </c>
      <c r="P1804" t="str">
        <f>$D$15</f>
        <v>None</v>
      </c>
      <c r="Q1804">
        <f>$G$15</f>
        <v>1324</v>
      </c>
      <c r="R1804">
        <v>832</v>
      </c>
      <c r="S1804">
        <v>550</v>
      </c>
      <c r="T1804" t="s">
        <v>32</v>
      </c>
    </row>
    <row r="1805" spans="1:20" x14ac:dyDescent="0.25">
      <c r="A1805" t="s">
        <v>15</v>
      </c>
      <c r="B1805" s="1" t="s">
        <v>32</v>
      </c>
      <c r="C1805">
        <v>1</v>
      </c>
      <c r="D1805" t="s">
        <v>226</v>
      </c>
      <c r="E1805" s="3">
        <v>56929914</v>
      </c>
      <c r="F1805" t="s">
        <v>227</v>
      </c>
      <c r="H1805" t="s">
        <v>16</v>
      </c>
      <c r="I1805" t="s">
        <v>17</v>
      </c>
      <c r="J1805" t="s">
        <v>18</v>
      </c>
      <c r="K1805" t="s">
        <v>19</v>
      </c>
      <c r="L1805" t="s">
        <v>207</v>
      </c>
      <c r="M1805" t="str">
        <f>CONCATENATE(E1805,"-E-P-W")</f>
        <v>56929914-E-P-W</v>
      </c>
      <c r="N1805" t="str">
        <f>$G$2</f>
        <v>E - 508 x 762</v>
      </c>
      <c r="O1805" t="str">
        <f>$C$3</f>
        <v>Photographic Paper</v>
      </c>
      <c r="P1805" t="str">
        <f>$D$4</f>
        <v>White</v>
      </c>
      <c r="Q1805">
        <f>$G$4</f>
        <v>1660</v>
      </c>
      <c r="R1805">
        <v>1112</v>
      </c>
      <c r="S1805">
        <v>760</v>
      </c>
      <c r="T1805" t="s">
        <v>32</v>
      </c>
    </row>
    <row r="1806" spans="1:20" x14ac:dyDescent="0.25">
      <c r="A1806" t="s">
        <v>15</v>
      </c>
      <c r="B1806" s="1" t="s">
        <v>32</v>
      </c>
      <c r="C1806">
        <v>1</v>
      </c>
      <c r="D1806" t="s">
        <v>226</v>
      </c>
      <c r="E1806" s="3">
        <v>56929914</v>
      </c>
      <c r="F1806" t="s">
        <v>227</v>
      </c>
      <c r="H1806" t="s">
        <v>16</v>
      </c>
      <c r="I1806" t="s">
        <v>17</v>
      </c>
      <c r="J1806" t="s">
        <v>18</v>
      </c>
      <c r="K1806" t="s">
        <v>19</v>
      </c>
      <c r="L1806" t="s">
        <v>207</v>
      </c>
      <c r="M1806" t="str">
        <f>CONCATENATE(E1806,"-E-C-W")</f>
        <v>56929914-E-C-W</v>
      </c>
      <c r="N1806" t="str">
        <f>$G$2</f>
        <v>E - 508 x 762</v>
      </c>
      <c r="O1806" t="str">
        <f>$C$15</f>
        <v>Canvas</v>
      </c>
      <c r="P1806" t="str">
        <f>$D$16</f>
        <v xml:space="preserve">White </v>
      </c>
      <c r="Q1806">
        <f>$G$16</f>
        <v>1964</v>
      </c>
      <c r="R1806">
        <v>1320</v>
      </c>
      <c r="S1806">
        <v>825</v>
      </c>
      <c r="T1806" t="s">
        <v>32</v>
      </c>
    </row>
    <row r="1807" spans="1:20" x14ac:dyDescent="0.25">
      <c r="A1807" t="s">
        <v>15</v>
      </c>
      <c r="B1807" s="1" t="s">
        <v>32</v>
      </c>
      <c r="C1807">
        <v>1</v>
      </c>
      <c r="D1807" t="s">
        <v>226</v>
      </c>
      <c r="E1807" s="3">
        <v>56929914</v>
      </c>
      <c r="F1807" t="s">
        <v>227</v>
      </c>
      <c r="H1807" t="s">
        <v>16</v>
      </c>
      <c r="I1807" t="s">
        <v>17</v>
      </c>
      <c r="J1807" t="s">
        <v>18</v>
      </c>
      <c r="K1807" t="s">
        <v>19</v>
      </c>
      <c r="L1807" t="s">
        <v>207</v>
      </c>
      <c r="M1807" t="str">
        <f>CONCATENATE(E1807,"-F-P-N")</f>
        <v>56929914-F-P-N</v>
      </c>
      <c r="N1807" t="str">
        <f>$H$2</f>
        <v>F - 762 x 1016</v>
      </c>
      <c r="O1807" t="str">
        <f>$C$3</f>
        <v>Photographic Paper</v>
      </c>
      <c r="P1807" t="str">
        <f>$D$3</f>
        <v>None</v>
      </c>
      <c r="Q1807">
        <f>$H$3</f>
        <v>1410</v>
      </c>
      <c r="R1807">
        <v>944</v>
      </c>
      <c r="S1807">
        <v>590</v>
      </c>
      <c r="T1807" t="s">
        <v>32</v>
      </c>
    </row>
    <row r="1808" spans="1:20" x14ac:dyDescent="0.25">
      <c r="A1808" t="s">
        <v>15</v>
      </c>
      <c r="B1808" s="1" t="s">
        <v>32</v>
      </c>
      <c r="C1808">
        <v>1</v>
      </c>
      <c r="D1808" t="s">
        <v>226</v>
      </c>
      <c r="E1808" s="3">
        <v>56929914</v>
      </c>
      <c r="F1808" t="s">
        <v>227</v>
      </c>
      <c r="H1808" t="s">
        <v>16</v>
      </c>
      <c r="I1808" t="s">
        <v>17</v>
      </c>
      <c r="J1808" t="s">
        <v>18</v>
      </c>
      <c r="K1808" t="s">
        <v>19</v>
      </c>
      <c r="L1808" t="s">
        <v>207</v>
      </c>
      <c r="M1808" t="str">
        <f>CONCATENATE(E1808,"-F-C-N")</f>
        <v>56929914-F-C-N</v>
      </c>
      <c r="N1808" t="str">
        <f>$H$2</f>
        <v>F - 762 x 1016</v>
      </c>
      <c r="O1808" t="str">
        <f>$C$15</f>
        <v>Canvas</v>
      </c>
      <c r="P1808" t="str">
        <f>$D$15</f>
        <v>None</v>
      </c>
      <c r="Q1808">
        <f>$H$15</f>
        <v>1865.6000000000001</v>
      </c>
      <c r="R1808">
        <v>1200</v>
      </c>
      <c r="S1808">
        <v>800</v>
      </c>
      <c r="T1808" t="s">
        <v>32</v>
      </c>
    </row>
    <row r="1809" spans="1:20" x14ac:dyDescent="0.25">
      <c r="A1809" t="s">
        <v>15</v>
      </c>
      <c r="B1809" s="1" t="s">
        <v>32</v>
      </c>
      <c r="C1809">
        <v>1</v>
      </c>
      <c r="D1809" t="s">
        <v>226</v>
      </c>
      <c r="E1809" s="3">
        <v>56929914</v>
      </c>
      <c r="F1809" t="s">
        <v>227</v>
      </c>
      <c r="H1809" t="s">
        <v>16</v>
      </c>
      <c r="I1809" t="s">
        <v>17</v>
      </c>
      <c r="J1809" t="s">
        <v>18</v>
      </c>
      <c r="K1809" t="s">
        <v>19</v>
      </c>
      <c r="L1809" t="s">
        <v>207</v>
      </c>
      <c r="M1809" t="str">
        <f>CONCATENATE(E1809,"-F-P-W")</f>
        <v>56929914-F-P-W</v>
      </c>
      <c r="N1809" t="str">
        <f>$H$2</f>
        <v>F - 762 x 1016</v>
      </c>
      <c r="O1809" t="str">
        <f>$C$3</f>
        <v>Photographic Paper</v>
      </c>
      <c r="P1809" t="str">
        <f>$D$4</f>
        <v>White</v>
      </c>
      <c r="Q1809">
        <f>$H$4</f>
        <v>2387</v>
      </c>
      <c r="R1809">
        <v>1510</v>
      </c>
      <c r="S1809">
        <v>1150</v>
      </c>
      <c r="T1809" t="s">
        <v>32</v>
      </c>
    </row>
    <row r="1810" spans="1:20" x14ac:dyDescent="0.25">
      <c r="A1810" t="s">
        <v>15</v>
      </c>
      <c r="B1810" s="1" t="s">
        <v>32</v>
      </c>
      <c r="C1810">
        <v>1</v>
      </c>
      <c r="D1810" t="s">
        <v>226</v>
      </c>
      <c r="E1810" s="3">
        <v>56929914</v>
      </c>
      <c r="F1810" t="s">
        <v>227</v>
      </c>
      <c r="H1810" t="s">
        <v>16</v>
      </c>
      <c r="I1810" t="s">
        <v>17</v>
      </c>
      <c r="J1810" t="s">
        <v>18</v>
      </c>
      <c r="K1810" t="s">
        <v>19</v>
      </c>
      <c r="L1810" t="s">
        <v>207</v>
      </c>
      <c r="M1810" t="str">
        <f>CONCATENATE(E1810,"-F-C-W")</f>
        <v>56929914-F-C-W</v>
      </c>
      <c r="N1810" t="str">
        <f>$H$2</f>
        <v>F - 762 x 1016</v>
      </c>
      <c r="O1810" t="str">
        <f>$C$15</f>
        <v>Canvas</v>
      </c>
      <c r="P1810" t="str">
        <f>$D$16</f>
        <v xml:space="preserve">White </v>
      </c>
      <c r="Q1810">
        <f>$H$16</f>
        <v>2565.2000000000003</v>
      </c>
      <c r="R1810">
        <v>1760</v>
      </c>
      <c r="S1810">
        <v>1100</v>
      </c>
      <c r="T1810" t="s">
        <v>32</v>
      </c>
    </row>
    <row r="1811" spans="1:20" x14ac:dyDescent="0.25">
      <c r="A1811" t="s">
        <v>15</v>
      </c>
      <c r="B1811" s="1" t="s">
        <v>32</v>
      </c>
      <c r="C1811">
        <v>1</v>
      </c>
      <c r="D1811" t="s">
        <v>226</v>
      </c>
      <c r="E1811" s="3">
        <v>56929914</v>
      </c>
      <c r="F1811" t="s">
        <v>227</v>
      </c>
      <c r="H1811" t="s">
        <v>16</v>
      </c>
      <c r="I1811" t="s">
        <v>17</v>
      </c>
      <c r="J1811" t="s">
        <v>18</v>
      </c>
      <c r="K1811" t="s">
        <v>19</v>
      </c>
      <c r="L1811" t="s">
        <v>207</v>
      </c>
      <c r="M1811" t="str">
        <f>CONCATENATE(E1811,"-G-P-N")</f>
        <v>56929914-G-P-N</v>
      </c>
      <c r="N1811" t="str">
        <f>$I$2</f>
        <v>G - 1016 x 1525</v>
      </c>
      <c r="O1811" t="str">
        <f>$C$3</f>
        <v>Photographic Paper</v>
      </c>
      <c r="P1811" t="str">
        <f>$D$3</f>
        <v>None</v>
      </c>
      <c r="Q1811">
        <f>$I$3</f>
        <v>1763</v>
      </c>
      <c r="R1811">
        <v>1180</v>
      </c>
      <c r="S1811">
        <v>735</v>
      </c>
      <c r="T1811" t="s">
        <v>32</v>
      </c>
    </row>
    <row r="1812" spans="1:20" x14ac:dyDescent="0.25">
      <c r="A1812" t="s">
        <v>15</v>
      </c>
      <c r="B1812" s="1" t="s">
        <v>32</v>
      </c>
      <c r="C1812">
        <v>1</v>
      </c>
      <c r="D1812" t="s">
        <v>226</v>
      </c>
      <c r="E1812" s="3">
        <v>56929914</v>
      </c>
      <c r="F1812" t="s">
        <v>227</v>
      </c>
      <c r="H1812" t="s">
        <v>16</v>
      </c>
      <c r="I1812" t="s">
        <v>17</v>
      </c>
      <c r="J1812" t="s">
        <v>18</v>
      </c>
      <c r="K1812" t="s">
        <v>19</v>
      </c>
      <c r="L1812" t="s">
        <v>207</v>
      </c>
      <c r="M1812" t="str">
        <f>CONCATENATE(E1812,"-G-C-N")</f>
        <v>56929914-G-C-N</v>
      </c>
      <c r="N1812" t="str">
        <f>$I$2</f>
        <v>G - 1016 x 1525</v>
      </c>
      <c r="O1812" t="str">
        <f>$C$15</f>
        <v>Canvas</v>
      </c>
      <c r="P1812" t="str">
        <f>$D$15</f>
        <v>None</v>
      </c>
      <c r="Q1812">
        <f>$I$15</f>
        <v>1982.2</v>
      </c>
      <c r="R1812">
        <v>1275</v>
      </c>
      <c r="S1812">
        <v>850</v>
      </c>
      <c r="T1812" t="s">
        <v>32</v>
      </c>
    </row>
    <row r="1813" spans="1:20" x14ac:dyDescent="0.25">
      <c r="A1813" t="s">
        <v>15</v>
      </c>
      <c r="B1813" s="1" t="s">
        <v>32</v>
      </c>
      <c r="C1813">
        <v>1</v>
      </c>
      <c r="D1813" t="s">
        <v>226</v>
      </c>
      <c r="E1813" s="3">
        <v>56929914</v>
      </c>
      <c r="F1813" t="s">
        <v>227</v>
      </c>
      <c r="H1813" t="s">
        <v>16</v>
      </c>
      <c r="I1813" t="s">
        <v>17</v>
      </c>
      <c r="J1813" t="s">
        <v>18</v>
      </c>
      <c r="K1813" t="s">
        <v>19</v>
      </c>
      <c r="L1813" t="s">
        <v>207</v>
      </c>
      <c r="M1813" t="str">
        <f>CONCATENATE(E1813,"-G-P-W")</f>
        <v>56929914-G-P-W</v>
      </c>
      <c r="N1813" t="str">
        <f>$I$2</f>
        <v>G - 1016 x 1525</v>
      </c>
      <c r="O1813" t="str">
        <f>$C$3</f>
        <v>Photographic Paper</v>
      </c>
      <c r="P1813" t="str">
        <f>$D$4</f>
        <v>White</v>
      </c>
      <c r="Q1813">
        <f>$I$4</f>
        <v>3200</v>
      </c>
      <c r="R1813">
        <v>2000</v>
      </c>
      <c r="S1813">
        <v>1535</v>
      </c>
      <c r="T1813" t="s">
        <v>32</v>
      </c>
    </row>
    <row r="1814" spans="1:20" x14ac:dyDescent="0.25">
      <c r="A1814" t="s">
        <v>15</v>
      </c>
      <c r="B1814" s="1" t="s">
        <v>32</v>
      </c>
      <c r="C1814">
        <v>1</v>
      </c>
      <c r="D1814" t="s">
        <v>226</v>
      </c>
      <c r="E1814" s="3">
        <v>56929914</v>
      </c>
      <c r="F1814" t="s">
        <v>227</v>
      </c>
      <c r="H1814" t="s">
        <v>16</v>
      </c>
      <c r="I1814" t="s">
        <v>17</v>
      </c>
      <c r="J1814" t="s">
        <v>18</v>
      </c>
      <c r="K1814" t="s">
        <v>19</v>
      </c>
      <c r="L1814" t="s">
        <v>207</v>
      </c>
      <c r="M1814" t="str">
        <f>CONCATENATE(E1814,"-G-C-W")</f>
        <v>56929914-G-C-W</v>
      </c>
      <c r="N1814" t="str">
        <f>$I$2</f>
        <v>G - 1016 x 1525</v>
      </c>
      <c r="O1814" t="str">
        <f>$C$15</f>
        <v>Canvas</v>
      </c>
      <c r="P1814" t="str">
        <f>$D$16</f>
        <v xml:space="preserve">White </v>
      </c>
      <c r="Q1814">
        <f>$I$16</f>
        <v>2915</v>
      </c>
      <c r="R1814">
        <v>2000</v>
      </c>
      <c r="S1814">
        <v>1250</v>
      </c>
      <c r="T1814" t="s">
        <v>32</v>
      </c>
    </row>
    <row r="1815" spans="1:20" x14ac:dyDescent="0.25">
      <c r="A1815" t="s">
        <v>15</v>
      </c>
      <c r="B1815" s="1" t="s">
        <v>32</v>
      </c>
      <c r="C1815">
        <v>1</v>
      </c>
      <c r="D1815" t="s">
        <v>226</v>
      </c>
      <c r="E1815" s="3">
        <v>56929914</v>
      </c>
      <c r="F1815" t="s">
        <v>227</v>
      </c>
      <c r="H1815" t="s">
        <v>16</v>
      </c>
      <c r="I1815" t="s">
        <v>17</v>
      </c>
      <c r="J1815" t="s">
        <v>18</v>
      </c>
      <c r="K1815" t="s">
        <v>19</v>
      </c>
      <c r="L1815" t="s">
        <v>207</v>
      </c>
      <c r="M1815" t="str">
        <f>CONCATENATE(E1815,"-C-P-N")</f>
        <v>56929914-C-P-N</v>
      </c>
      <c r="N1815" t="str">
        <f>$E$2</f>
        <v>C - 406 x 508</v>
      </c>
      <c r="O1815" t="str">
        <f>$C$3</f>
        <v>Photographic Paper</v>
      </c>
      <c r="P1815" t="str">
        <f>$D$3</f>
        <v>None</v>
      </c>
      <c r="Q1815">
        <f>$E$3</f>
        <v>553</v>
      </c>
      <c r="R1815">
        <v>360</v>
      </c>
      <c r="S1815">
        <v>230</v>
      </c>
      <c r="T1815" t="s">
        <v>32</v>
      </c>
    </row>
    <row r="1816" spans="1:20" x14ac:dyDescent="0.25">
      <c r="A1816" t="s">
        <v>15</v>
      </c>
      <c r="B1816" s="1" t="s">
        <v>32</v>
      </c>
      <c r="C1816">
        <v>1</v>
      </c>
      <c r="D1816" t="s">
        <v>226</v>
      </c>
      <c r="E1816" s="3">
        <v>56929914</v>
      </c>
      <c r="F1816" t="s">
        <v>227</v>
      </c>
      <c r="H1816" t="s">
        <v>16</v>
      </c>
      <c r="I1816" t="s">
        <v>17</v>
      </c>
      <c r="J1816" t="s">
        <v>18</v>
      </c>
      <c r="K1816" t="s">
        <v>19</v>
      </c>
      <c r="L1816" t="s">
        <v>207</v>
      </c>
      <c r="M1816" t="str">
        <f>CONCATENATE(E1816,"-C-P-W")</f>
        <v>56929914-C-P-W</v>
      </c>
      <c r="N1816" t="str">
        <f>$E$2</f>
        <v>C - 406 x 508</v>
      </c>
      <c r="O1816" t="str">
        <f>$C$3</f>
        <v>Photographic Paper</v>
      </c>
      <c r="P1816" t="str">
        <f>$D$4</f>
        <v>White</v>
      </c>
      <c r="Q1816">
        <f>$E$4</f>
        <v>1052</v>
      </c>
      <c r="R1816">
        <v>704</v>
      </c>
      <c r="S1816">
        <v>440</v>
      </c>
      <c r="T1816" t="s">
        <v>32</v>
      </c>
    </row>
    <row r="1817" spans="1:20" x14ac:dyDescent="0.25">
      <c r="A1817" t="s">
        <v>15</v>
      </c>
      <c r="B1817" s="1" t="s">
        <v>32</v>
      </c>
      <c r="C1817">
        <v>1</v>
      </c>
      <c r="D1817" t="s">
        <v>226</v>
      </c>
      <c r="E1817" s="3">
        <v>56929914</v>
      </c>
      <c r="F1817" t="s">
        <v>227</v>
      </c>
      <c r="H1817" t="s">
        <v>16</v>
      </c>
      <c r="I1817" t="s">
        <v>17</v>
      </c>
      <c r="J1817" t="s">
        <v>18</v>
      </c>
      <c r="K1817" t="s">
        <v>19</v>
      </c>
      <c r="L1817" t="s">
        <v>207</v>
      </c>
      <c r="M1817" t="str">
        <f>CONCATENATE(E1817,"-D-P-N")</f>
        <v>56929914-D-P-N</v>
      </c>
      <c r="N1817" t="str">
        <f>$F$2</f>
        <v>D - 508 x 610</v>
      </c>
      <c r="O1817" t="str">
        <f>$C$3</f>
        <v>Photographic Paper</v>
      </c>
      <c r="P1817" t="str">
        <f>$D$3</f>
        <v>None</v>
      </c>
      <c r="Q1817">
        <f>$F$3</f>
        <v>646</v>
      </c>
      <c r="R1817">
        <v>432</v>
      </c>
      <c r="S1817">
        <v>270</v>
      </c>
      <c r="T1817" t="s">
        <v>32</v>
      </c>
    </row>
    <row r="1818" spans="1:20" x14ac:dyDescent="0.25">
      <c r="A1818" t="s">
        <v>15</v>
      </c>
      <c r="B1818" s="1" t="s">
        <v>32</v>
      </c>
      <c r="C1818">
        <v>1</v>
      </c>
      <c r="D1818" t="s">
        <v>226</v>
      </c>
      <c r="E1818" s="3">
        <v>56929914</v>
      </c>
      <c r="F1818" t="s">
        <v>227</v>
      </c>
      <c r="H1818" t="s">
        <v>16</v>
      </c>
      <c r="I1818" t="s">
        <v>17</v>
      </c>
      <c r="J1818" t="s">
        <v>18</v>
      </c>
      <c r="K1818" t="s">
        <v>19</v>
      </c>
      <c r="L1818" t="s">
        <v>207</v>
      </c>
      <c r="M1818" t="str">
        <f>CONCATENATE(E1818,"-D-P-W")</f>
        <v>56929914-D-P-W</v>
      </c>
      <c r="N1818" t="str">
        <f>$F$2</f>
        <v>D - 508 x 610</v>
      </c>
      <c r="O1818" t="str">
        <f>$C$3</f>
        <v>Photographic Paper</v>
      </c>
      <c r="P1818" t="str">
        <f>$D$4</f>
        <v>White</v>
      </c>
      <c r="Q1818">
        <f>$F$4</f>
        <v>1313</v>
      </c>
      <c r="R1818">
        <v>880</v>
      </c>
      <c r="S1818">
        <v>560</v>
      </c>
      <c r="T1818" t="s">
        <v>32</v>
      </c>
    </row>
    <row r="1819" spans="1:20" x14ac:dyDescent="0.25">
      <c r="A1819" t="s">
        <v>15</v>
      </c>
      <c r="B1819" s="1" t="s">
        <v>32</v>
      </c>
      <c r="C1819">
        <v>1</v>
      </c>
      <c r="D1819" t="s">
        <v>226</v>
      </c>
      <c r="E1819" s="3">
        <v>56929914</v>
      </c>
      <c r="F1819" t="s">
        <v>227</v>
      </c>
      <c r="H1819" t="s">
        <v>16</v>
      </c>
      <c r="I1819" t="s">
        <v>17</v>
      </c>
      <c r="J1819" t="s">
        <v>18</v>
      </c>
      <c r="K1819" t="s">
        <v>19</v>
      </c>
      <c r="L1819" t="s">
        <v>207</v>
      </c>
      <c r="M1819" t="str">
        <f>CONCATENATE(E1819,"-E-P-N")</f>
        <v>56929914-E-P-N</v>
      </c>
      <c r="N1819" t="str">
        <f>$G$2</f>
        <v>E - 508 x 762</v>
      </c>
      <c r="O1819" t="str">
        <f>$C$3</f>
        <v>Photographic Paper</v>
      </c>
      <c r="P1819" t="str">
        <f>$D$3</f>
        <v>None</v>
      </c>
      <c r="Q1819">
        <f>$G$3</f>
        <v>825</v>
      </c>
      <c r="R1819">
        <v>552</v>
      </c>
      <c r="S1819">
        <v>345</v>
      </c>
      <c r="T1819" t="s">
        <v>32</v>
      </c>
    </row>
    <row r="1820" spans="1:20" x14ac:dyDescent="0.25">
      <c r="A1820" t="s">
        <v>15</v>
      </c>
      <c r="B1820" s="1" t="s">
        <v>32</v>
      </c>
      <c r="C1820">
        <v>1</v>
      </c>
      <c r="D1820" t="s">
        <v>226</v>
      </c>
      <c r="E1820" s="3">
        <v>56929914</v>
      </c>
      <c r="F1820" t="s">
        <v>227</v>
      </c>
      <c r="H1820" t="s">
        <v>16</v>
      </c>
      <c r="I1820" t="s">
        <v>17</v>
      </c>
      <c r="J1820" t="s">
        <v>18</v>
      </c>
      <c r="K1820" t="s">
        <v>19</v>
      </c>
      <c r="L1820" t="s">
        <v>207</v>
      </c>
      <c r="M1820" t="str">
        <f>CONCATENATE(E1820,"-E-C-N")</f>
        <v>56929914-E-C-N</v>
      </c>
      <c r="N1820" t="str">
        <f>$G$2</f>
        <v>E - 508 x 762</v>
      </c>
      <c r="O1820" t="str">
        <f>$C$15</f>
        <v>Canvas</v>
      </c>
      <c r="P1820" t="str">
        <f>$D$15</f>
        <v>None</v>
      </c>
      <c r="Q1820">
        <f>$G$15</f>
        <v>1324</v>
      </c>
      <c r="R1820">
        <v>832</v>
      </c>
      <c r="S1820">
        <v>550</v>
      </c>
      <c r="T1820" t="s">
        <v>32</v>
      </c>
    </row>
    <row r="1821" spans="1:20" x14ac:dyDescent="0.25">
      <c r="A1821" t="s">
        <v>15</v>
      </c>
      <c r="B1821" s="1" t="s">
        <v>32</v>
      </c>
      <c r="C1821">
        <v>1</v>
      </c>
      <c r="D1821" t="s">
        <v>226</v>
      </c>
      <c r="E1821" s="3">
        <v>56929914</v>
      </c>
      <c r="F1821" t="s">
        <v>227</v>
      </c>
      <c r="H1821" t="s">
        <v>16</v>
      </c>
      <c r="I1821" t="s">
        <v>17</v>
      </c>
      <c r="J1821" t="s">
        <v>18</v>
      </c>
      <c r="K1821" t="s">
        <v>19</v>
      </c>
      <c r="L1821" t="s">
        <v>207</v>
      </c>
      <c r="M1821" t="str">
        <f>CONCATENATE(E1821,"-E-P-W")</f>
        <v>56929914-E-P-W</v>
      </c>
      <c r="N1821" t="str">
        <f>$G$2</f>
        <v>E - 508 x 762</v>
      </c>
      <c r="O1821" t="str">
        <f>$C$3</f>
        <v>Photographic Paper</v>
      </c>
      <c r="P1821" t="str">
        <f>$D$4</f>
        <v>White</v>
      </c>
      <c r="Q1821">
        <f>$G$4</f>
        <v>1660</v>
      </c>
      <c r="R1821">
        <v>1112</v>
      </c>
      <c r="S1821">
        <v>760</v>
      </c>
      <c r="T1821" t="s">
        <v>32</v>
      </c>
    </row>
    <row r="1822" spans="1:20" x14ac:dyDescent="0.25">
      <c r="A1822" t="s">
        <v>15</v>
      </c>
      <c r="B1822" s="1" t="s">
        <v>32</v>
      </c>
      <c r="C1822">
        <v>1</v>
      </c>
      <c r="D1822" t="s">
        <v>226</v>
      </c>
      <c r="E1822" s="3">
        <v>56929914</v>
      </c>
      <c r="F1822" t="s">
        <v>227</v>
      </c>
      <c r="H1822" t="s">
        <v>16</v>
      </c>
      <c r="I1822" t="s">
        <v>17</v>
      </c>
      <c r="J1822" t="s">
        <v>18</v>
      </c>
      <c r="K1822" t="s">
        <v>19</v>
      </c>
      <c r="L1822" t="s">
        <v>207</v>
      </c>
      <c r="M1822" t="str">
        <f>CONCATENATE(E1822,"-E-C-W")</f>
        <v>56929914-E-C-W</v>
      </c>
      <c r="N1822" t="str">
        <f>$G$2</f>
        <v>E - 508 x 762</v>
      </c>
      <c r="O1822" t="str">
        <f>$C$15</f>
        <v>Canvas</v>
      </c>
      <c r="P1822" t="str">
        <f>$D$16</f>
        <v xml:space="preserve">White </v>
      </c>
      <c r="Q1822">
        <f>$G$16</f>
        <v>1964</v>
      </c>
      <c r="R1822">
        <v>1320</v>
      </c>
      <c r="S1822">
        <v>825</v>
      </c>
      <c r="T1822" t="s">
        <v>32</v>
      </c>
    </row>
    <row r="1823" spans="1:20" x14ac:dyDescent="0.25">
      <c r="A1823" t="s">
        <v>15</v>
      </c>
      <c r="B1823" s="1" t="s">
        <v>32</v>
      </c>
      <c r="C1823">
        <v>1</v>
      </c>
      <c r="D1823" t="s">
        <v>226</v>
      </c>
      <c r="E1823" s="3">
        <v>56929914</v>
      </c>
      <c r="F1823" t="s">
        <v>227</v>
      </c>
      <c r="H1823" t="s">
        <v>16</v>
      </c>
      <c r="I1823" t="s">
        <v>17</v>
      </c>
      <c r="J1823" t="s">
        <v>18</v>
      </c>
      <c r="K1823" t="s">
        <v>19</v>
      </c>
      <c r="L1823" t="s">
        <v>207</v>
      </c>
      <c r="M1823" t="str">
        <f>CONCATENATE(E1823,"-F-P-N")</f>
        <v>56929914-F-P-N</v>
      </c>
      <c r="N1823" t="str">
        <f>$H$2</f>
        <v>F - 762 x 1016</v>
      </c>
      <c r="O1823" t="str">
        <f>$C$3</f>
        <v>Photographic Paper</v>
      </c>
      <c r="P1823" t="str">
        <f>$D$3</f>
        <v>None</v>
      </c>
      <c r="Q1823">
        <f>$H$3</f>
        <v>1410</v>
      </c>
      <c r="R1823">
        <v>944</v>
      </c>
      <c r="S1823">
        <v>590</v>
      </c>
      <c r="T1823" t="s">
        <v>32</v>
      </c>
    </row>
    <row r="1824" spans="1:20" x14ac:dyDescent="0.25">
      <c r="A1824" t="s">
        <v>15</v>
      </c>
      <c r="B1824" s="1" t="s">
        <v>32</v>
      </c>
      <c r="C1824">
        <v>1</v>
      </c>
      <c r="D1824" t="s">
        <v>226</v>
      </c>
      <c r="E1824" s="3">
        <v>56929914</v>
      </c>
      <c r="F1824" t="s">
        <v>227</v>
      </c>
      <c r="H1824" t="s">
        <v>16</v>
      </c>
      <c r="I1824" t="s">
        <v>17</v>
      </c>
      <c r="J1824" t="s">
        <v>18</v>
      </c>
      <c r="K1824" t="s">
        <v>19</v>
      </c>
      <c r="L1824" t="s">
        <v>207</v>
      </c>
      <c r="M1824" t="str">
        <f>CONCATENATE(E1824,"-F-C-N")</f>
        <v>56929914-F-C-N</v>
      </c>
      <c r="N1824" t="str">
        <f>$H$2</f>
        <v>F - 762 x 1016</v>
      </c>
      <c r="O1824" t="str">
        <f>$C$15</f>
        <v>Canvas</v>
      </c>
      <c r="P1824" t="str">
        <f>$D$15</f>
        <v>None</v>
      </c>
      <c r="Q1824">
        <f>$H$15</f>
        <v>1865.6000000000001</v>
      </c>
      <c r="R1824">
        <v>1200</v>
      </c>
      <c r="S1824">
        <v>800</v>
      </c>
      <c r="T1824" t="s">
        <v>32</v>
      </c>
    </row>
    <row r="1825" spans="1:20" x14ac:dyDescent="0.25">
      <c r="A1825" t="s">
        <v>15</v>
      </c>
      <c r="B1825" s="1" t="s">
        <v>32</v>
      </c>
      <c r="C1825">
        <v>1</v>
      </c>
      <c r="D1825" t="s">
        <v>226</v>
      </c>
      <c r="E1825" s="3">
        <v>56929914</v>
      </c>
      <c r="F1825" t="s">
        <v>227</v>
      </c>
      <c r="H1825" t="s">
        <v>16</v>
      </c>
      <c r="I1825" t="s">
        <v>17</v>
      </c>
      <c r="J1825" t="s">
        <v>18</v>
      </c>
      <c r="K1825" t="s">
        <v>19</v>
      </c>
      <c r="L1825" t="s">
        <v>207</v>
      </c>
      <c r="M1825" t="str">
        <f>CONCATENATE(E1825,"-F-P-W")</f>
        <v>56929914-F-P-W</v>
      </c>
      <c r="N1825" t="str">
        <f>$H$2</f>
        <v>F - 762 x 1016</v>
      </c>
      <c r="O1825" t="str">
        <f>$C$3</f>
        <v>Photographic Paper</v>
      </c>
      <c r="P1825" t="str">
        <f>$D$4</f>
        <v>White</v>
      </c>
      <c r="Q1825">
        <f>$H$4</f>
        <v>2387</v>
      </c>
      <c r="R1825">
        <v>1510</v>
      </c>
      <c r="S1825">
        <v>1150</v>
      </c>
      <c r="T1825" t="s">
        <v>32</v>
      </c>
    </row>
    <row r="1826" spans="1:20" x14ac:dyDescent="0.25">
      <c r="A1826" t="s">
        <v>15</v>
      </c>
      <c r="B1826" s="1" t="s">
        <v>32</v>
      </c>
      <c r="C1826">
        <v>1</v>
      </c>
      <c r="D1826" t="s">
        <v>226</v>
      </c>
      <c r="E1826" s="3">
        <v>56929914</v>
      </c>
      <c r="F1826" t="s">
        <v>227</v>
      </c>
      <c r="H1826" t="s">
        <v>16</v>
      </c>
      <c r="I1826" t="s">
        <v>17</v>
      </c>
      <c r="J1826" t="s">
        <v>18</v>
      </c>
      <c r="K1826" t="s">
        <v>19</v>
      </c>
      <c r="L1826" t="s">
        <v>207</v>
      </c>
      <c r="M1826" t="str">
        <f>CONCATENATE(E1826,"-F-C-W")</f>
        <v>56929914-F-C-W</v>
      </c>
      <c r="N1826" t="str">
        <f>$H$2</f>
        <v>F - 762 x 1016</v>
      </c>
      <c r="O1826" t="str">
        <f>$C$15</f>
        <v>Canvas</v>
      </c>
      <c r="P1826" t="str">
        <f>$D$16</f>
        <v xml:space="preserve">White </v>
      </c>
      <c r="Q1826">
        <f>$H$16</f>
        <v>2565.2000000000003</v>
      </c>
      <c r="R1826">
        <v>1760</v>
      </c>
      <c r="S1826">
        <v>1100</v>
      </c>
      <c r="T1826" t="s">
        <v>32</v>
      </c>
    </row>
    <row r="1827" spans="1:20" x14ac:dyDescent="0.25">
      <c r="A1827" t="s">
        <v>15</v>
      </c>
      <c r="B1827" s="1" t="s">
        <v>32</v>
      </c>
      <c r="C1827">
        <v>1</v>
      </c>
      <c r="D1827" t="s">
        <v>226</v>
      </c>
      <c r="E1827" s="3">
        <v>56929914</v>
      </c>
      <c r="F1827" t="s">
        <v>227</v>
      </c>
      <c r="H1827" t="s">
        <v>16</v>
      </c>
      <c r="I1827" t="s">
        <v>17</v>
      </c>
      <c r="J1827" t="s">
        <v>18</v>
      </c>
      <c r="K1827" t="s">
        <v>19</v>
      </c>
      <c r="L1827" t="s">
        <v>207</v>
      </c>
      <c r="M1827" t="str">
        <f>CONCATENATE(E1827,"-G-P-N")</f>
        <v>56929914-G-P-N</v>
      </c>
      <c r="N1827" t="str">
        <f>$I$2</f>
        <v>G - 1016 x 1525</v>
      </c>
      <c r="O1827" t="str">
        <f>$C$3</f>
        <v>Photographic Paper</v>
      </c>
      <c r="P1827" t="str">
        <f>$D$3</f>
        <v>None</v>
      </c>
      <c r="Q1827">
        <f>$I$3</f>
        <v>1763</v>
      </c>
      <c r="R1827">
        <v>1180</v>
      </c>
      <c r="S1827">
        <v>735</v>
      </c>
      <c r="T1827" t="s">
        <v>32</v>
      </c>
    </row>
    <row r="1828" spans="1:20" x14ac:dyDescent="0.25">
      <c r="A1828" t="s">
        <v>15</v>
      </c>
      <c r="B1828" s="1" t="s">
        <v>32</v>
      </c>
      <c r="C1828">
        <v>1</v>
      </c>
      <c r="D1828" t="s">
        <v>226</v>
      </c>
      <c r="E1828" s="3">
        <v>56929914</v>
      </c>
      <c r="F1828" t="s">
        <v>227</v>
      </c>
      <c r="H1828" t="s">
        <v>16</v>
      </c>
      <c r="I1828" t="s">
        <v>17</v>
      </c>
      <c r="J1828" t="s">
        <v>18</v>
      </c>
      <c r="K1828" t="s">
        <v>19</v>
      </c>
      <c r="L1828" t="s">
        <v>207</v>
      </c>
      <c r="M1828" t="str">
        <f>CONCATENATE(E1828,"-G-C-N")</f>
        <v>56929914-G-C-N</v>
      </c>
      <c r="N1828" t="str">
        <f>$I$2</f>
        <v>G - 1016 x 1525</v>
      </c>
      <c r="O1828" t="str">
        <f>$C$15</f>
        <v>Canvas</v>
      </c>
      <c r="P1828" t="str">
        <f>$D$15</f>
        <v>None</v>
      </c>
      <c r="Q1828">
        <f>$I$15</f>
        <v>1982.2</v>
      </c>
      <c r="R1828">
        <v>1275</v>
      </c>
      <c r="S1828">
        <v>850</v>
      </c>
      <c r="T1828" t="s">
        <v>32</v>
      </c>
    </row>
    <row r="1829" spans="1:20" x14ac:dyDescent="0.25">
      <c r="A1829" t="s">
        <v>15</v>
      </c>
      <c r="B1829" s="1" t="s">
        <v>32</v>
      </c>
      <c r="C1829">
        <v>1</v>
      </c>
      <c r="D1829" t="s">
        <v>226</v>
      </c>
      <c r="E1829" s="3">
        <v>56929914</v>
      </c>
      <c r="F1829" t="s">
        <v>227</v>
      </c>
      <c r="H1829" t="s">
        <v>16</v>
      </c>
      <c r="I1829" t="s">
        <v>17</v>
      </c>
      <c r="J1829" t="s">
        <v>18</v>
      </c>
      <c r="K1829" t="s">
        <v>19</v>
      </c>
      <c r="L1829" t="s">
        <v>207</v>
      </c>
      <c r="M1829" t="str">
        <f>CONCATENATE(E1829,"-G-P-W")</f>
        <v>56929914-G-P-W</v>
      </c>
      <c r="N1829" t="str">
        <f>$I$2</f>
        <v>G - 1016 x 1525</v>
      </c>
      <c r="O1829" t="str">
        <f>$C$3</f>
        <v>Photographic Paper</v>
      </c>
      <c r="P1829" t="str">
        <f>$D$4</f>
        <v>White</v>
      </c>
      <c r="Q1829">
        <f>$I$4</f>
        <v>3200</v>
      </c>
      <c r="R1829">
        <v>2000</v>
      </c>
      <c r="S1829">
        <v>1535</v>
      </c>
      <c r="T1829" t="s">
        <v>32</v>
      </c>
    </row>
    <row r="1830" spans="1:20" x14ac:dyDescent="0.25">
      <c r="A1830" t="s">
        <v>15</v>
      </c>
      <c r="B1830" s="1" t="s">
        <v>32</v>
      </c>
      <c r="C1830">
        <v>1</v>
      </c>
      <c r="D1830" t="s">
        <v>226</v>
      </c>
      <c r="E1830" s="3">
        <v>56929914</v>
      </c>
      <c r="F1830" t="s">
        <v>227</v>
      </c>
      <c r="H1830" t="s">
        <v>16</v>
      </c>
      <c r="I1830" t="s">
        <v>17</v>
      </c>
      <c r="J1830" t="s">
        <v>18</v>
      </c>
      <c r="K1830" t="s">
        <v>19</v>
      </c>
      <c r="L1830" t="s">
        <v>207</v>
      </c>
      <c r="M1830" t="str">
        <f>CONCATENATE(E1830,"-G-C-W")</f>
        <v>56929914-G-C-W</v>
      </c>
      <c r="N1830" t="str">
        <f>$I$2</f>
        <v>G - 1016 x 1525</v>
      </c>
      <c r="O1830" t="str">
        <f>$C$15</f>
        <v>Canvas</v>
      </c>
      <c r="P1830" t="str">
        <f>$D$16</f>
        <v xml:space="preserve">White </v>
      </c>
      <c r="Q1830">
        <f>$I$16</f>
        <v>2915</v>
      </c>
      <c r="R1830">
        <v>2000</v>
      </c>
      <c r="S1830">
        <v>1250</v>
      </c>
      <c r="T1830" t="s">
        <v>32</v>
      </c>
    </row>
    <row r="1831" spans="1:20" x14ac:dyDescent="0.25">
      <c r="A1831" t="s">
        <v>15</v>
      </c>
      <c r="B1831" s="1" t="s">
        <v>32</v>
      </c>
      <c r="C1831">
        <v>1</v>
      </c>
      <c r="D1831" t="s">
        <v>228</v>
      </c>
      <c r="E1831" s="3">
        <v>72277964</v>
      </c>
      <c r="F1831" t="s">
        <v>229</v>
      </c>
      <c r="H1831" t="s">
        <v>16</v>
      </c>
      <c r="I1831" t="s">
        <v>17</v>
      </c>
      <c r="J1831" t="s">
        <v>18</v>
      </c>
      <c r="K1831" t="s">
        <v>19</v>
      </c>
      <c r="L1831" t="s">
        <v>207</v>
      </c>
      <c r="M1831" t="str">
        <f>CONCATENATE(E1831,"-C-P-N")</f>
        <v>72277964-C-P-N</v>
      </c>
      <c r="N1831" t="str">
        <f>$E$2</f>
        <v>C - 406 x 508</v>
      </c>
      <c r="O1831" t="str">
        <f>$C$3</f>
        <v>Photographic Paper</v>
      </c>
      <c r="P1831" t="str">
        <f>$D$3</f>
        <v>None</v>
      </c>
      <c r="Q1831">
        <f>$E$3</f>
        <v>553</v>
      </c>
      <c r="R1831">
        <v>360</v>
      </c>
      <c r="S1831">
        <v>230</v>
      </c>
      <c r="T1831" t="s">
        <v>32</v>
      </c>
    </row>
    <row r="1832" spans="1:20" x14ac:dyDescent="0.25">
      <c r="A1832" t="s">
        <v>15</v>
      </c>
      <c r="B1832" s="1" t="s">
        <v>32</v>
      </c>
      <c r="C1832">
        <v>1</v>
      </c>
      <c r="D1832" t="s">
        <v>228</v>
      </c>
      <c r="E1832" s="3">
        <v>72277964</v>
      </c>
      <c r="F1832" t="s">
        <v>229</v>
      </c>
      <c r="H1832" t="s">
        <v>16</v>
      </c>
      <c r="I1832" t="s">
        <v>17</v>
      </c>
      <c r="J1832" t="s">
        <v>18</v>
      </c>
      <c r="K1832" t="s">
        <v>19</v>
      </c>
      <c r="L1832" t="s">
        <v>207</v>
      </c>
      <c r="M1832" t="str">
        <f>CONCATENATE(E1832,"-C-P-W")</f>
        <v>72277964-C-P-W</v>
      </c>
      <c r="N1832" t="str">
        <f>$E$2</f>
        <v>C - 406 x 508</v>
      </c>
      <c r="O1832" t="str">
        <f>$C$3</f>
        <v>Photographic Paper</v>
      </c>
      <c r="P1832" t="str">
        <f>$D$4</f>
        <v>White</v>
      </c>
      <c r="Q1832">
        <f>$E$4</f>
        <v>1052</v>
      </c>
      <c r="R1832">
        <v>704</v>
      </c>
      <c r="S1832">
        <v>440</v>
      </c>
      <c r="T1832" t="s">
        <v>32</v>
      </c>
    </row>
    <row r="1833" spans="1:20" x14ac:dyDescent="0.25">
      <c r="A1833" t="s">
        <v>15</v>
      </c>
      <c r="B1833" s="1" t="s">
        <v>32</v>
      </c>
      <c r="C1833">
        <v>1</v>
      </c>
      <c r="D1833" t="s">
        <v>228</v>
      </c>
      <c r="E1833" s="3">
        <v>72277964</v>
      </c>
      <c r="F1833" t="s">
        <v>229</v>
      </c>
      <c r="H1833" t="s">
        <v>16</v>
      </c>
      <c r="I1833" t="s">
        <v>17</v>
      </c>
      <c r="J1833" t="s">
        <v>18</v>
      </c>
      <c r="K1833" t="s">
        <v>19</v>
      </c>
      <c r="L1833" t="s">
        <v>207</v>
      </c>
      <c r="M1833" t="str">
        <f>CONCATENATE(E1833,"-D-P-N")</f>
        <v>72277964-D-P-N</v>
      </c>
      <c r="N1833" t="str">
        <f>$F$2</f>
        <v>D - 508 x 610</v>
      </c>
      <c r="O1833" t="str">
        <f>$C$3</f>
        <v>Photographic Paper</v>
      </c>
      <c r="P1833" t="str">
        <f>$D$3</f>
        <v>None</v>
      </c>
      <c r="Q1833">
        <f>$F$3</f>
        <v>646</v>
      </c>
      <c r="R1833">
        <v>432</v>
      </c>
      <c r="S1833">
        <v>270</v>
      </c>
      <c r="T1833" t="s">
        <v>32</v>
      </c>
    </row>
    <row r="1834" spans="1:20" x14ac:dyDescent="0.25">
      <c r="A1834" t="s">
        <v>15</v>
      </c>
      <c r="B1834" s="1" t="s">
        <v>32</v>
      </c>
      <c r="C1834">
        <v>1</v>
      </c>
      <c r="D1834" t="s">
        <v>228</v>
      </c>
      <c r="E1834" s="3">
        <v>72277964</v>
      </c>
      <c r="F1834" t="s">
        <v>229</v>
      </c>
      <c r="H1834" t="s">
        <v>16</v>
      </c>
      <c r="I1834" t="s">
        <v>17</v>
      </c>
      <c r="J1834" t="s">
        <v>18</v>
      </c>
      <c r="K1834" t="s">
        <v>19</v>
      </c>
      <c r="L1834" t="s">
        <v>207</v>
      </c>
      <c r="M1834" t="str">
        <f>CONCATENATE(E1834,"-D-P-W")</f>
        <v>72277964-D-P-W</v>
      </c>
      <c r="N1834" t="str">
        <f>$F$2</f>
        <v>D - 508 x 610</v>
      </c>
      <c r="O1834" t="str">
        <f>$C$3</f>
        <v>Photographic Paper</v>
      </c>
      <c r="P1834" t="str">
        <f>$D$4</f>
        <v>White</v>
      </c>
      <c r="Q1834">
        <f>$F$4</f>
        <v>1313</v>
      </c>
      <c r="R1834">
        <v>880</v>
      </c>
      <c r="S1834">
        <v>560</v>
      </c>
      <c r="T1834" t="s">
        <v>32</v>
      </c>
    </row>
    <row r="1835" spans="1:20" x14ac:dyDescent="0.25">
      <c r="A1835" t="s">
        <v>15</v>
      </c>
      <c r="B1835" s="1" t="s">
        <v>32</v>
      </c>
      <c r="C1835">
        <v>1</v>
      </c>
      <c r="D1835" t="s">
        <v>228</v>
      </c>
      <c r="E1835" s="3">
        <v>72277964</v>
      </c>
      <c r="F1835" t="s">
        <v>229</v>
      </c>
      <c r="H1835" t="s">
        <v>16</v>
      </c>
      <c r="I1835" t="s">
        <v>17</v>
      </c>
      <c r="J1835" t="s">
        <v>18</v>
      </c>
      <c r="K1835" t="s">
        <v>19</v>
      </c>
      <c r="L1835" t="s">
        <v>207</v>
      </c>
      <c r="M1835" t="str">
        <f>CONCATENATE(E1835,"-E-P-N")</f>
        <v>72277964-E-P-N</v>
      </c>
      <c r="N1835" t="str">
        <f>$G$2</f>
        <v>E - 508 x 762</v>
      </c>
      <c r="O1835" t="str">
        <f>$C$3</f>
        <v>Photographic Paper</v>
      </c>
      <c r="P1835" t="str">
        <f>$D$3</f>
        <v>None</v>
      </c>
      <c r="Q1835">
        <f>$G$3</f>
        <v>825</v>
      </c>
      <c r="R1835">
        <v>552</v>
      </c>
      <c r="S1835">
        <v>345</v>
      </c>
      <c r="T1835" t="s">
        <v>32</v>
      </c>
    </row>
    <row r="1836" spans="1:20" x14ac:dyDescent="0.25">
      <c r="A1836" t="s">
        <v>15</v>
      </c>
      <c r="B1836" s="1" t="s">
        <v>32</v>
      </c>
      <c r="C1836">
        <v>1</v>
      </c>
      <c r="D1836" t="s">
        <v>228</v>
      </c>
      <c r="E1836" s="3">
        <v>72277964</v>
      </c>
      <c r="F1836" t="s">
        <v>229</v>
      </c>
      <c r="H1836" t="s">
        <v>16</v>
      </c>
      <c r="I1836" t="s">
        <v>17</v>
      </c>
      <c r="J1836" t="s">
        <v>18</v>
      </c>
      <c r="K1836" t="s">
        <v>19</v>
      </c>
      <c r="L1836" t="s">
        <v>207</v>
      </c>
      <c r="M1836" t="str">
        <f>CONCATENATE(E1836,"-E-C-N")</f>
        <v>72277964-E-C-N</v>
      </c>
      <c r="N1836" t="str">
        <f>$G$2</f>
        <v>E - 508 x 762</v>
      </c>
      <c r="O1836" t="str">
        <f>$C$15</f>
        <v>Canvas</v>
      </c>
      <c r="P1836" t="str">
        <f>$D$15</f>
        <v>None</v>
      </c>
      <c r="Q1836">
        <f>$G$15</f>
        <v>1324</v>
      </c>
      <c r="R1836">
        <v>832</v>
      </c>
      <c r="S1836">
        <v>550</v>
      </c>
      <c r="T1836" t="s">
        <v>32</v>
      </c>
    </row>
    <row r="1837" spans="1:20" x14ac:dyDescent="0.25">
      <c r="A1837" t="s">
        <v>15</v>
      </c>
      <c r="B1837" s="1" t="s">
        <v>32</v>
      </c>
      <c r="C1837">
        <v>1</v>
      </c>
      <c r="D1837" t="s">
        <v>228</v>
      </c>
      <c r="E1837" s="3">
        <v>72277964</v>
      </c>
      <c r="F1837" t="s">
        <v>229</v>
      </c>
      <c r="H1837" t="s">
        <v>16</v>
      </c>
      <c r="I1837" t="s">
        <v>17</v>
      </c>
      <c r="J1837" t="s">
        <v>18</v>
      </c>
      <c r="K1837" t="s">
        <v>19</v>
      </c>
      <c r="L1837" t="s">
        <v>207</v>
      </c>
      <c r="M1837" t="str">
        <f>CONCATENATE(E1837,"-E-P-W")</f>
        <v>72277964-E-P-W</v>
      </c>
      <c r="N1837" t="str">
        <f>$G$2</f>
        <v>E - 508 x 762</v>
      </c>
      <c r="O1837" t="str">
        <f>$C$3</f>
        <v>Photographic Paper</v>
      </c>
      <c r="P1837" t="str">
        <f>$D$4</f>
        <v>White</v>
      </c>
      <c r="Q1837">
        <f>$G$4</f>
        <v>1660</v>
      </c>
      <c r="R1837">
        <v>1112</v>
      </c>
      <c r="S1837">
        <v>760</v>
      </c>
      <c r="T1837" t="s">
        <v>32</v>
      </c>
    </row>
    <row r="1838" spans="1:20" x14ac:dyDescent="0.25">
      <c r="A1838" t="s">
        <v>15</v>
      </c>
      <c r="B1838" s="1" t="s">
        <v>32</v>
      </c>
      <c r="C1838">
        <v>1</v>
      </c>
      <c r="D1838" t="s">
        <v>228</v>
      </c>
      <c r="E1838" s="3">
        <v>72277964</v>
      </c>
      <c r="F1838" t="s">
        <v>229</v>
      </c>
      <c r="H1838" t="s">
        <v>16</v>
      </c>
      <c r="I1838" t="s">
        <v>17</v>
      </c>
      <c r="J1838" t="s">
        <v>18</v>
      </c>
      <c r="K1838" t="s">
        <v>19</v>
      </c>
      <c r="L1838" t="s">
        <v>207</v>
      </c>
      <c r="M1838" t="str">
        <f>CONCATENATE(E1838,"-E-C-W")</f>
        <v>72277964-E-C-W</v>
      </c>
      <c r="N1838" t="str">
        <f>$G$2</f>
        <v>E - 508 x 762</v>
      </c>
      <c r="O1838" t="str">
        <f>$C$15</f>
        <v>Canvas</v>
      </c>
      <c r="P1838" t="str">
        <f>$D$16</f>
        <v xml:space="preserve">White </v>
      </c>
      <c r="Q1838">
        <f>$G$16</f>
        <v>1964</v>
      </c>
      <c r="R1838">
        <v>1320</v>
      </c>
      <c r="S1838">
        <v>825</v>
      </c>
      <c r="T1838" t="s">
        <v>32</v>
      </c>
    </row>
    <row r="1839" spans="1:20" x14ac:dyDescent="0.25">
      <c r="A1839" t="s">
        <v>15</v>
      </c>
      <c r="B1839" s="1" t="s">
        <v>32</v>
      </c>
      <c r="C1839">
        <v>1</v>
      </c>
      <c r="D1839" t="s">
        <v>228</v>
      </c>
      <c r="E1839" s="3">
        <v>72277964</v>
      </c>
      <c r="F1839" t="s">
        <v>229</v>
      </c>
      <c r="H1839" t="s">
        <v>16</v>
      </c>
      <c r="I1839" t="s">
        <v>17</v>
      </c>
      <c r="J1839" t="s">
        <v>18</v>
      </c>
      <c r="K1839" t="s">
        <v>19</v>
      </c>
      <c r="L1839" t="s">
        <v>207</v>
      </c>
      <c r="M1839" t="str">
        <f>CONCATENATE(E1839,"-F-P-N")</f>
        <v>72277964-F-P-N</v>
      </c>
      <c r="N1839" t="str">
        <f>$H$2</f>
        <v>F - 762 x 1016</v>
      </c>
      <c r="O1839" t="str">
        <f>$C$3</f>
        <v>Photographic Paper</v>
      </c>
      <c r="P1839" t="str">
        <f>$D$3</f>
        <v>None</v>
      </c>
      <c r="Q1839">
        <f>$H$3</f>
        <v>1410</v>
      </c>
      <c r="R1839">
        <v>944</v>
      </c>
      <c r="S1839">
        <v>590</v>
      </c>
      <c r="T1839" t="s">
        <v>32</v>
      </c>
    </row>
    <row r="1840" spans="1:20" x14ac:dyDescent="0.25">
      <c r="A1840" t="s">
        <v>15</v>
      </c>
      <c r="B1840" s="1" t="s">
        <v>32</v>
      </c>
      <c r="C1840">
        <v>1</v>
      </c>
      <c r="D1840" t="s">
        <v>228</v>
      </c>
      <c r="E1840" s="3">
        <v>72277964</v>
      </c>
      <c r="F1840" t="s">
        <v>229</v>
      </c>
      <c r="H1840" t="s">
        <v>16</v>
      </c>
      <c r="I1840" t="s">
        <v>17</v>
      </c>
      <c r="J1840" t="s">
        <v>18</v>
      </c>
      <c r="K1840" t="s">
        <v>19</v>
      </c>
      <c r="L1840" t="s">
        <v>207</v>
      </c>
      <c r="M1840" t="str">
        <f>CONCATENATE(E1840,"-F-C-N")</f>
        <v>72277964-F-C-N</v>
      </c>
      <c r="N1840" t="str">
        <f>$H$2</f>
        <v>F - 762 x 1016</v>
      </c>
      <c r="O1840" t="str">
        <f>$C$15</f>
        <v>Canvas</v>
      </c>
      <c r="P1840" t="str">
        <f>$D$15</f>
        <v>None</v>
      </c>
      <c r="Q1840">
        <f>$H$15</f>
        <v>1865.6000000000001</v>
      </c>
      <c r="R1840">
        <v>1200</v>
      </c>
      <c r="S1840">
        <v>800</v>
      </c>
      <c r="T1840" t="s">
        <v>32</v>
      </c>
    </row>
    <row r="1841" spans="1:20" x14ac:dyDescent="0.25">
      <c r="A1841" t="s">
        <v>15</v>
      </c>
      <c r="B1841" s="1" t="s">
        <v>32</v>
      </c>
      <c r="C1841">
        <v>1</v>
      </c>
      <c r="D1841" t="s">
        <v>228</v>
      </c>
      <c r="E1841" s="3">
        <v>72277964</v>
      </c>
      <c r="F1841" t="s">
        <v>229</v>
      </c>
      <c r="H1841" t="s">
        <v>16</v>
      </c>
      <c r="I1841" t="s">
        <v>17</v>
      </c>
      <c r="J1841" t="s">
        <v>18</v>
      </c>
      <c r="K1841" t="s">
        <v>19</v>
      </c>
      <c r="L1841" t="s">
        <v>207</v>
      </c>
      <c r="M1841" t="str">
        <f>CONCATENATE(E1841,"-F-P-W")</f>
        <v>72277964-F-P-W</v>
      </c>
      <c r="N1841" t="str">
        <f>$H$2</f>
        <v>F - 762 x 1016</v>
      </c>
      <c r="O1841" t="str">
        <f>$C$3</f>
        <v>Photographic Paper</v>
      </c>
      <c r="P1841" t="str">
        <f>$D$4</f>
        <v>White</v>
      </c>
      <c r="Q1841">
        <f>$H$4</f>
        <v>2387</v>
      </c>
      <c r="R1841">
        <v>1510</v>
      </c>
      <c r="S1841">
        <v>1150</v>
      </c>
      <c r="T1841" t="s">
        <v>32</v>
      </c>
    </row>
    <row r="1842" spans="1:20" x14ac:dyDescent="0.25">
      <c r="A1842" t="s">
        <v>15</v>
      </c>
      <c r="B1842" s="1" t="s">
        <v>32</v>
      </c>
      <c r="C1842">
        <v>1</v>
      </c>
      <c r="D1842" t="s">
        <v>228</v>
      </c>
      <c r="E1842" s="3">
        <v>72277964</v>
      </c>
      <c r="F1842" t="s">
        <v>229</v>
      </c>
      <c r="H1842" t="s">
        <v>16</v>
      </c>
      <c r="I1842" t="s">
        <v>17</v>
      </c>
      <c r="J1842" t="s">
        <v>18</v>
      </c>
      <c r="K1842" t="s">
        <v>19</v>
      </c>
      <c r="L1842" t="s">
        <v>207</v>
      </c>
      <c r="M1842" t="str">
        <f>CONCATENATE(E1842,"-F-C-W")</f>
        <v>72277964-F-C-W</v>
      </c>
      <c r="N1842" t="str">
        <f>$H$2</f>
        <v>F - 762 x 1016</v>
      </c>
      <c r="O1842" t="str">
        <f>$C$15</f>
        <v>Canvas</v>
      </c>
      <c r="P1842" t="str">
        <f>$D$16</f>
        <v xml:space="preserve">White </v>
      </c>
      <c r="Q1842">
        <f>$H$16</f>
        <v>2565.2000000000003</v>
      </c>
      <c r="R1842">
        <v>1760</v>
      </c>
      <c r="S1842">
        <v>1100</v>
      </c>
      <c r="T1842" t="s">
        <v>32</v>
      </c>
    </row>
    <row r="1843" spans="1:20" x14ac:dyDescent="0.25">
      <c r="A1843" t="s">
        <v>15</v>
      </c>
      <c r="B1843" s="1" t="s">
        <v>32</v>
      </c>
      <c r="C1843">
        <v>1</v>
      </c>
      <c r="D1843" t="s">
        <v>228</v>
      </c>
      <c r="E1843" s="3">
        <v>72277964</v>
      </c>
      <c r="F1843" t="s">
        <v>229</v>
      </c>
      <c r="H1843" t="s">
        <v>16</v>
      </c>
      <c r="I1843" t="s">
        <v>17</v>
      </c>
      <c r="J1843" t="s">
        <v>18</v>
      </c>
      <c r="K1843" t="s">
        <v>19</v>
      </c>
      <c r="L1843" t="s">
        <v>207</v>
      </c>
      <c r="M1843" t="str">
        <f>CONCATENATE(E1843,"-G-P-N")</f>
        <v>72277964-G-P-N</v>
      </c>
      <c r="N1843" t="str">
        <f>$I$2</f>
        <v>G - 1016 x 1525</v>
      </c>
      <c r="O1843" t="str">
        <f>$C$3</f>
        <v>Photographic Paper</v>
      </c>
      <c r="P1843" t="str">
        <f>$D$3</f>
        <v>None</v>
      </c>
      <c r="Q1843">
        <f>$I$3</f>
        <v>1763</v>
      </c>
      <c r="R1843">
        <v>1180</v>
      </c>
      <c r="S1843">
        <v>735</v>
      </c>
      <c r="T1843" t="s">
        <v>32</v>
      </c>
    </row>
    <row r="1844" spans="1:20" x14ac:dyDescent="0.25">
      <c r="A1844" t="s">
        <v>15</v>
      </c>
      <c r="B1844" s="1" t="s">
        <v>32</v>
      </c>
      <c r="C1844">
        <v>1</v>
      </c>
      <c r="D1844" t="s">
        <v>228</v>
      </c>
      <c r="E1844" s="3">
        <v>72277964</v>
      </c>
      <c r="F1844" t="s">
        <v>229</v>
      </c>
      <c r="H1844" t="s">
        <v>16</v>
      </c>
      <c r="I1844" t="s">
        <v>17</v>
      </c>
      <c r="J1844" t="s">
        <v>18</v>
      </c>
      <c r="K1844" t="s">
        <v>19</v>
      </c>
      <c r="L1844" t="s">
        <v>207</v>
      </c>
      <c r="M1844" t="str">
        <f>CONCATENATE(E1844,"-G-C-N")</f>
        <v>72277964-G-C-N</v>
      </c>
      <c r="N1844" t="str">
        <f>$I$2</f>
        <v>G - 1016 x 1525</v>
      </c>
      <c r="O1844" t="str">
        <f>$C$15</f>
        <v>Canvas</v>
      </c>
      <c r="P1844" t="str">
        <f>$D$15</f>
        <v>None</v>
      </c>
      <c r="Q1844">
        <f>$I$15</f>
        <v>1982.2</v>
      </c>
      <c r="R1844">
        <v>1275</v>
      </c>
      <c r="S1844">
        <v>850</v>
      </c>
      <c r="T1844" t="s">
        <v>32</v>
      </c>
    </row>
    <row r="1845" spans="1:20" x14ac:dyDescent="0.25">
      <c r="A1845" t="s">
        <v>15</v>
      </c>
      <c r="B1845" s="1" t="s">
        <v>32</v>
      </c>
      <c r="C1845">
        <v>1</v>
      </c>
      <c r="D1845" t="s">
        <v>228</v>
      </c>
      <c r="E1845" s="3">
        <v>72277964</v>
      </c>
      <c r="F1845" t="s">
        <v>229</v>
      </c>
      <c r="H1845" t="s">
        <v>16</v>
      </c>
      <c r="I1845" t="s">
        <v>17</v>
      </c>
      <c r="J1845" t="s">
        <v>18</v>
      </c>
      <c r="K1845" t="s">
        <v>19</v>
      </c>
      <c r="L1845" t="s">
        <v>207</v>
      </c>
      <c r="M1845" t="str">
        <f>CONCATENATE(E1845,"-G-P-W")</f>
        <v>72277964-G-P-W</v>
      </c>
      <c r="N1845" t="str">
        <f>$I$2</f>
        <v>G - 1016 x 1525</v>
      </c>
      <c r="O1845" t="str">
        <f>$C$3</f>
        <v>Photographic Paper</v>
      </c>
      <c r="P1845" t="str">
        <f>$D$4</f>
        <v>White</v>
      </c>
      <c r="Q1845">
        <f>$I$4</f>
        <v>3200</v>
      </c>
      <c r="R1845">
        <v>2000</v>
      </c>
      <c r="S1845">
        <v>1535</v>
      </c>
      <c r="T1845" t="s">
        <v>32</v>
      </c>
    </row>
    <row r="1846" spans="1:20" x14ac:dyDescent="0.25">
      <c r="A1846" t="s">
        <v>15</v>
      </c>
      <c r="B1846" s="1" t="s">
        <v>32</v>
      </c>
      <c r="C1846">
        <v>1</v>
      </c>
      <c r="D1846" t="s">
        <v>228</v>
      </c>
      <c r="E1846" s="3">
        <v>72277964</v>
      </c>
      <c r="F1846" t="s">
        <v>229</v>
      </c>
      <c r="H1846" t="s">
        <v>16</v>
      </c>
      <c r="I1846" t="s">
        <v>17</v>
      </c>
      <c r="J1846" t="s">
        <v>18</v>
      </c>
      <c r="K1846" t="s">
        <v>19</v>
      </c>
      <c r="L1846" t="s">
        <v>207</v>
      </c>
      <c r="M1846" t="str">
        <f>CONCATENATE(E1846,"-G-C-W")</f>
        <v>72277964-G-C-W</v>
      </c>
      <c r="N1846" t="str">
        <f>$I$2</f>
        <v>G - 1016 x 1525</v>
      </c>
      <c r="O1846" t="str">
        <f>$C$15</f>
        <v>Canvas</v>
      </c>
      <c r="P1846" t="str">
        <f>$D$16</f>
        <v xml:space="preserve">White </v>
      </c>
      <c r="Q1846">
        <f>$I$16</f>
        <v>2915</v>
      </c>
      <c r="R1846">
        <v>2000</v>
      </c>
      <c r="S1846">
        <v>1250</v>
      </c>
      <c r="T1846" t="s">
        <v>32</v>
      </c>
    </row>
    <row r="1847" spans="1:20" x14ac:dyDescent="0.25">
      <c r="A1847" t="s">
        <v>15</v>
      </c>
      <c r="B1847" s="1" t="s">
        <v>32</v>
      </c>
      <c r="C1847">
        <v>1</v>
      </c>
      <c r="D1847" t="s">
        <v>228</v>
      </c>
      <c r="E1847" s="3">
        <v>72277964</v>
      </c>
      <c r="F1847" t="s">
        <v>229</v>
      </c>
      <c r="H1847" t="s">
        <v>16</v>
      </c>
      <c r="I1847" t="s">
        <v>17</v>
      </c>
      <c r="J1847" t="s">
        <v>18</v>
      </c>
      <c r="K1847" t="s">
        <v>19</v>
      </c>
      <c r="L1847" t="s">
        <v>207</v>
      </c>
      <c r="M1847" t="str">
        <f>CONCATENATE(E1847,"-C-P-N")</f>
        <v>72277964-C-P-N</v>
      </c>
      <c r="N1847" t="str">
        <f>$E$2</f>
        <v>C - 406 x 508</v>
      </c>
      <c r="O1847" t="str">
        <f>$C$3</f>
        <v>Photographic Paper</v>
      </c>
      <c r="P1847" t="str">
        <f>$D$3</f>
        <v>None</v>
      </c>
      <c r="Q1847">
        <f>$E$3</f>
        <v>553</v>
      </c>
      <c r="R1847">
        <v>360</v>
      </c>
      <c r="S1847">
        <v>230</v>
      </c>
      <c r="T1847" t="s">
        <v>32</v>
      </c>
    </row>
    <row r="1848" spans="1:20" x14ac:dyDescent="0.25">
      <c r="A1848" t="s">
        <v>15</v>
      </c>
      <c r="B1848" s="1" t="s">
        <v>32</v>
      </c>
      <c r="C1848">
        <v>1</v>
      </c>
      <c r="D1848" t="s">
        <v>228</v>
      </c>
      <c r="E1848" s="3">
        <v>72277964</v>
      </c>
      <c r="F1848" t="s">
        <v>229</v>
      </c>
      <c r="H1848" t="s">
        <v>16</v>
      </c>
      <c r="I1848" t="s">
        <v>17</v>
      </c>
      <c r="J1848" t="s">
        <v>18</v>
      </c>
      <c r="K1848" t="s">
        <v>19</v>
      </c>
      <c r="L1848" t="s">
        <v>207</v>
      </c>
      <c r="M1848" t="str">
        <f>CONCATENATE(E1848,"-C-P-W")</f>
        <v>72277964-C-P-W</v>
      </c>
      <c r="N1848" t="str">
        <f>$E$2</f>
        <v>C - 406 x 508</v>
      </c>
      <c r="O1848" t="str">
        <f>$C$3</f>
        <v>Photographic Paper</v>
      </c>
      <c r="P1848" t="str">
        <f>$D$4</f>
        <v>White</v>
      </c>
      <c r="Q1848">
        <f>$E$4</f>
        <v>1052</v>
      </c>
      <c r="R1848">
        <v>704</v>
      </c>
      <c r="S1848">
        <v>440</v>
      </c>
      <c r="T1848" t="s">
        <v>32</v>
      </c>
    </row>
    <row r="1849" spans="1:20" x14ac:dyDescent="0.25">
      <c r="A1849" t="s">
        <v>15</v>
      </c>
      <c r="B1849" s="1" t="s">
        <v>32</v>
      </c>
      <c r="C1849">
        <v>1</v>
      </c>
      <c r="D1849" t="s">
        <v>228</v>
      </c>
      <c r="E1849" s="3">
        <v>72277964</v>
      </c>
      <c r="F1849" t="s">
        <v>229</v>
      </c>
      <c r="H1849" t="s">
        <v>16</v>
      </c>
      <c r="I1849" t="s">
        <v>17</v>
      </c>
      <c r="J1849" t="s">
        <v>18</v>
      </c>
      <c r="K1849" t="s">
        <v>19</v>
      </c>
      <c r="L1849" t="s">
        <v>207</v>
      </c>
      <c r="M1849" t="str">
        <f>CONCATENATE(E1849,"-D-P-N")</f>
        <v>72277964-D-P-N</v>
      </c>
      <c r="N1849" t="str">
        <f>$F$2</f>
        <v>D - 508 x 610</v>
      </c>
      <c r="O1849" t="str">
        <f>$C$3</f>
        <v>Photographic Paper</v>
      </c>
      <c r="P1849" t="str">
        <f>$D$3</f>
        <v>None</v>
      </c>
      <c r="Q1849">
        <f>$F$3</f>
        <v>646</v>
      </c>
      <c r="R1849">
        <v>432</v>
      </c>
      <c r="S1849">
        <v>270</v>
      </c>
      <c r="T1849" t="s">
        <v>32</v>
      </c>
    </row>
    <row r="1850" spans="1:20" x14ac:dyDescent="0.25">
      <c r="A1850" t="s">
        <v>15</v>
      </c>
      <c r="B1850" s="1" t="s">
        <v>32</v>
      </c>
      <c r="C1850">
        <v>1</v>
      </c>
      <c r="D1850" t="s">
        <v>228</v>
      </c>
      <c r="E1850" s="3">
        <v>72277964</v>
      </c>
      <c r="F1850" t="s">
        <v>229</v>
      </c>
      <c r="H1850" t="s">
        <v>16</v>
      </c>
      <c r="I1850" t="s">
        <v>17</v>
      </c>
      <c r="J1850" t="s">
        <v>18</v>
      </c>
      <c r="K1850" t="s">
        <v>19</v>
      </c>
      <c r="L1850" t="s">
        <v>207</v>
      </c>
      <c r="M1850" t="str">
        <f>CONCATENATE(E1850,"-D-P-W")</f>
        <v>72277964-D-P-W</v>
      </c>
      <c r="N1850" t="str">
        <f>$F$2</f>
        <v>D - 508 x 610</v>
      </c>
      <c r="O1850" t="str">
        <f>$C$3</f>
        <v>Photographic Paper</v>
      </c>
      <c r="P1850" t="str">
        <f>$D$4</f>
        <v>White</v>
      </c>
      <c r="Q1850">
        <f>$F$4</f>
        <v>1313</v>
      </c>
      <c r="R1850">
        <v>880</v>
      </c>
      <c r="S1850">
        <v>560</v>
      </c>
      <c r="T1850" t="s">
        <v>32</v>
      </c>
    </row>
    <row r="1851" spans="1:20" x14ac:dyDescent="0.25">
      <c r="A1851" t="s">
        <v>15</v>
      </c>
      <c r="B1851" s="1" t="s">
        <v>32</v>
      </c>
      <c r="C1851">
        <v>1</v>
      </c>
      <c r="D1851" t="s">
        <v>228</v>
      </c>
      <c r="E1851" s="3">
        <v>72277964</v>
      </c>
      <c r="F1851" t="s">
        <v>229</v>
      </c>
      <c r="H1851" t="s">
        <v>16</v>
      </c>
      <c r="I1851" t="s">
        <v>17</v>
      </c>
      <c r="J1851" t="s">
        <v>18</v>
      </c>
      <c r="K1851" t="s">
        <v>19</v>
      </c>
      <c r="L1851" t="s">
        <v>207</v>
      </c>
      <c r="M1851" t="str">
        <f>CONCATENATE(E1851,"-E-P-N")</f>
        <v>72277964-E-P-N</v>
      </c>
      <c r="N1851" t="str">
        <f>$G$2</f>
        <v>E - 508 x 762</v>
      </c>
      <c r="O1851" t="str">
        <f>$C$3</f>
        <v>Photographic Paper</v>
      </c>
      <c r="P1851" t="str">
        <f>$D$3</f>
        <v>None</v>
      </c>
      <c r="Q1851">
        <f>$G$3</f>
        <v>825</v>
      </c>
      <c r="R1851">
        <v>552</v>
      </c>
      <c r="S1851">
        <v>345</v>
      </c>
      <c r="T1851" t="s">
        <v>32</v>
      </c>
    </row>
    <row r="1852" spans="1:20" x14ac:dyDescent="0.25">
      <c r="A1852" t="s">
        <v>15</v>
      </c>
      <c r="B1852" s="1" t="s">
        <v>32</v>
      </c>
      <c r="C1852">
        <v>1</v>
      </c>
      <c r="D1852" t="s">
        <v>228</v>
      </c>
      <c r="E1852" s="3">
        <v>72277964</v>
      </c>
      <c r="F1852" t="s">
        <v>229</v>
      </c>
      <c r="H1852" t="s">
        <v>16</v>
      </c>
      <c r="I1852" t="s">
        <v>17</v>
      </c>
      <c r="J1852" t="s">
        <v>18</v>
      </c>
      <c r="K1852" t="s">
        <v>19</v>
      </c>
      <c r="L1852" t="s">
        <v>207</v>
      </c>
      <c r="M1852" t="str">
        <f>CONCATENATE(E1852,"-E-C-N")</f>
        <v>72277964-E-C-N</v>
      </c>
      <c r="N1852" t="str">
        <f>$G$2</f>
        <v>E - 508 x 762</v>
      </c>
      <c r="O1852" t="str">
        <f>$C$15</f>
        <v>Canvas</v>
      </c>
      <c r="P1852" t="str">
        <f>$D$15</f>
        <v>None</v>
      </c>
      <c r="Q1852">
        <f>$G$15</f>
        <v>1324</v>
      </c>
      <c r="R1852">
        <v>832</v>
      </c>
      <c r="S1852">
        <v>550</v>
      </c>
      <c r="T1852" t="s">
        <v>32</v>
      </c>
    </row>
    <row r="1853" spans="1:20" x14ac:dyDescent="0.25">
      <c r="A1853" t="s">
        <v>15</v>
      </c>
      <c r="B1853" s="1" t="s">
        <v>32</v>
      </c>
      <c r="C1853">
        <v>1</v>
      </c>
      <c r="D1853" t="s">
        <v>228</v>
      </c>
      <c r="E1853" s="3">
        <v>72277964</v>
      </c>
      <c r="F1853" t="s">
        <v>229</v>
      </c>
      <c r="H1853" t="s">
        <v>16</v>
      </c>
      <c r="I1853" t="s">
        <v>17</v>
      </c>
      <c r="J1853" t="s">
        <v>18</v>
      </c>
      <c r="K1853" t="s">
        <v>19</v>
      </c>
      <c r="L1853" t="s">
        <v>207</v>
      </c>
      <c r="M1853" t="str">
        <f>CONCATENATE(E1853,"-E-P-W")</f>
        <v>72277964-E-P-W</v>
      </c>
      <c r="N1853" t="str">
        <f>$G$2</f>
        <v>E - 508 x 762</v>
      </c>
      <c r="O1853" t="str">
        <f>$C$3</f>
        <v>Photographic Paper</v>
      </c>
      <c r="P1853" t="str">
        <f>$D$4</f>
        <v>White</v>
      </c>
      <c r="Q1853">
        <f>$G$4</f>
        <v>1660</v>
      </c>
      <c r="R1853">
        <v>1112</v>
      </c>
      <c r="S1853">
        <v>760</v>
      </c>
      <c r="T1853" t="s">
        <v>32</v>
      </c>
    </row>
    <row r="1854" spans="1:20" x14ac:dyDescent="0.25">
      <c r="A1854" t="s">
        <v>15</v>
      </c>
      <c r="B1854" s="1" t="s">
        <v>32</v>
      </c>
      <c r="C1854">
        <v>1</v>
      </c>
      <c r="D1854" t="s">
        <v>228</v>
      </c>
      <c r="E1854" s="3">
        <v>72277964</v>
      </c>
      <c r="F1854" t="s">
        <v>229</v>
      </c>
      <c r="H1854" t="s">
        <v>16</v>
      </c>
      <c r="I1854" t="s">
        <v>17</v>
      </c>
      <c r="J1854" t="s">
        <v>18</v>
      </c>
      <c r="K1854" t="s">
        <v>19</v>
      </c>
      <c r="L1854" t="s">
        <v>207</v>
      </c>
      <c r="M1854" t="str">
        <f>CONCATENATE(E1854,"-E-C-W")</f>
        <v>72277964-E-C-W</v>
      </c>
      <c r="N1854" t="str">
        <f>$G$2</f>
        <v>E - 508 x 762</v>
      </c>
      <c r="O1854" t="str">
        <f>$C$15</f>
        <v>Canvas</v>
      </c>
      <c r="P1854" t="str">
        <f>$D$16</f>
        <v xml:space="preserve">White </v>
      </c>
      <c r="Q1854">
        <f>$G$16</f>
        <v>1964</v>
      </c>
      <c r="R1854">
        <v>1320</v>
      </c>
      <c r="S1854">
        <v>825</v>
      </c>
      <c r="T1854" t="s">
        <v>32</v>
      </c>
    </row>
    <row r="1855" spans="1:20" x14ac:dyDescent="0.25">
      <c r="A1855" t="s">
        <v>15</v>
      </c>
      <c r="B1855" s="1" t="s">
        <v>32</v>
      </c>
      <c r="C1855">
        <v>1</v>
      </c>
      <c r="D1855" t="s">
        <v>228</v>
      </c>
      <c r="E1855" s="3">
        <v>72277964</v>
      </c>
      <c r="F1855" t="s">
        <v>229</v>
      </c>
      <c r="H1855" t="s">
        <v>16</v>
      </c>
      <c r="I1855" t="s">
        <v>17</v>
      </c>
      <c r="J1855" t="s">
        <v>18</v>
      </c>
      <c r="K1855" t="s">
        <v>19</v>
      </c>
      <c r="L1855" t="s">
        <v>207</v>
      </c>
      <c r="M1855" t="str">
        <f>CONCATENATE(E1855,"-F-P-N")</f>
        <v>72277964-F-P-N</v>
      </c>
      <c r="N1855" t="str">
        <f>$H$2</f>
        <v>F - 762 x 1016</v>
      </c>
      <c r="O1855" t="str">
        <f>$C$3</f>
        <v>Photographic Paper</v>
      </c>
      <c r="P1855" t="str">
        <f>$D$3</f>
        <v>None</v>
      </c>
      <c r="Q1855">
        <f>$H$3</f>
        <v>1410</v>
      </c>
      <c r="R1855">
        <v>944</v>
      </c>
      <c r="S1855">
        <v>590</v>
      </c>
      <c r="T1855" t="s">
        <v>32</v>
      </c>
    </row>
    <row r="1856" spans="1:20" x14ac:dyDescent="0.25">
      <c r="A1856" t="s">
        <v>15</v>
      </c>
      <c r="B1856" s="1" t="s">
        <v>32</v>
      </c>
      <c r="C1856">
        <v>1</v>
      </c>
      <c r="D1856" t="s">
        <v>228</v>
      </c>
      <c r="E1856" s="3">
        <v>72277964</v>
      </c>
      <c r="F1856" t="s">
        <v>229</v>
      </c>
      <c r="H1856" t="s">
        <v>16</v>
      </c>
      <c r="I1856" t="s">
        <v>17</v>
      </c>
      <c r="J1856" t="s">
        <v>18</v>
      </c>
      <c r="K1856" t="s">
        <v>19</v>
      </c>
      <c r="L1856" t="s">
        <v>207</v>
      </c>
      <c r="M1856" t="str">
        <f>CONCATENATE(E1856,"-F-C-N")</f>
        <v>72277964-F-C-N</v>
      </c>
      <c r="N1856" t="str">
        <f>$H$2</f>
        <v>F - 762 x 1016</v>
      </c>
      <c r="O1856" t="str">
        <f>$C$15</f>
        <v>Canvas</v>
      </c>
      <c r="P1856" t="str">
        <f>$D$15</f>
        <v>None</v>
      </c>
      <c r="Q1856">
        <f>$H$15</f>
        <v>1865.6000000000001</v>
      </c>
      <c r="R1856">
        <v>1200</v>
      </c>
      <c r="S1856">
        <v>800</v>
      </c>
      <c r="T1856" t="s">
        <v>32</v>
      </c>
    </row>
    <row r="1857" spans="1:20" x14ac:dyDescent="0.25">
      <c r="A1857" t="s">
        <v>15</v>
      </c>
      <c r="B1857" s="1" t="s">
        <v>32</v>
      </c>
      <c r="C1857">
        <v>1</v>
      </c>
      <c r="D1857" t="s">
        <v>228</v>
      </c>
      <c r="E1857" s="3">
        <v>72277964</v>
      </c>
      <c r="F1857" t="s">
        <v>229</v>
      </c>
      <c r="H1857" t="s">
        <v>16</v>
      </c>
      <c r="I1857" t="s">
        <v>17</v>
      </c>
      <c r="J1857" t="s">
        <v>18</v>
      </c>
      <c r="K1857" t="s">
        <v>19</v>
      </c>
      <c r="L1857" t="s">
        <v>207</v>
      </c>
      <c r="M1857" t="str">
        <f>CONCATENATE(E1857,"-F-P-W")</f>
        <v>72277964-F-P-W</v>
      </c>
      <c r="N1857" t="str">
        <f>$H$2</f>
        <v>F - 762 x 1016</v>
      </c>
      <c r="O1857" t="str">
        <f>$C$3</f>
        <v>Photographic Paper</v>
      </c>
      <c r="P1857" t="str">
        <f>$D$4</f>
        <v>White</v>
      </c>
      <c r="Q1857">
        <f>$H$4</f>
        <v>2387</v>
      </c>
      <c r="R1857">
        <v>1510</v>
      </c>
      <c r="S1857">
        <v>1150</v>
      </c>
      <c r="T1857" t="s">
        <v>32</v>
      </c>
    </row>
    <row r="1858" spans="1:20" x14ac:dyDescent="0.25">
      <c r="A1858" t="s">
        <v>15</v>
      </c>
      <c r="B1858" s="1" t="s">
        <v>32</v>
      </c>
      <c r="C1858">
        <v>1</v>
      </c>
      <c r="D1858" t="s">
        <v>228</v>
      </c>
      <c r="E1858" s="3">
        <v>72277964</v>
      </c>
      <c r="F1858" t="s">
        <v>229</v>
      </c>
      <c r="H1858" t="s">
        <v>16</v>
      </c>
      <c r="I1858" t="s">
        <v>17</v>
      </c>
      <c r="J1858" t="s">
        <v>18</v>
      </c>
      <c r="K1858" t="s">
        <v>19</v>
      </c>
      <c r="L1858" t="s">
        <v>207</v>
      </c>
      <c r="M1858" t="str">
        <f>CONCATENATE(E1858,"-F-C-W")</f>
        <v>72277964-F-C-W</v>
      </c>
      <c r="N1858" t="str">
        <f>$H$2</f>
        <v>F - 762 x 1016</v>
      </c>
      <c r="O1858" t="str">
        <f>$C$15</f>
        <v>Canvas</v>
      </c>
      <c r="P1858" t="str">
        <f>$D$16</f>
        <v xml:space="preserve">White </v>
      </c>
      <c r="Q1858">
        <f>$H$16</f>
        <v>2565.2000000000003</v>
      </c>
      <c r="R1858">
        <v>1760</v>
      </c>
      <c r="S1858">
        <v>1100</v>
      </c>
      <c r="T1858" t="s">
        <v>32</v>
      </c>
    </row>
    <row r="1859" spans="1:20" x14ac:dyDescent="0.25">
      <c r="A1859" t="s">
        <v>15</v>
      </c>
      <c r="B1859" s="1" t="s">
        <v>32</v>
      </c>
      <c r="C1859">
        <v>1</v>
      </c>
      <c r="D1859" t="s">
        <v>228</v>
      </c>
      <c r="E1859" s="3">
        <v>72277964</v>
      </c>
      <c r="F1859" t="s">
        <v>229</v>
      </c>
      <c r="H1859" t="s">
        <v>16</v>
      </c>
      <c r="I1859" t="s">
        <v>17</v>
      </c>
      <c r="J1859" t="s">
        <v>18</v>
      </c>
      <c r="K1859" t="s">
        <v>19</v>
      </c>
      <c r="L1859" t="s">
        <v>207</v>
      </c>
      <c r="M1859" t="str">
        <f>CONCATENATE(E1859,"-G-P-N")</f>
        <v>72277964-G-P-N</v>
      </c>
      <c r="N1859" t="str">
        <f>$I$2</f>
        <v>G - 1016 x 1525</v>
      </c>
      <c r="O1859" t="str">
        <f>$C$3</f>
        <v>Photographic Paper</v>
      </c>
      <c r="P1859" t="str">
        <f>$D$3</f>
        <v>None</v>
      </c>
      <c r="Q1859">
        <f>$I$3</f>
        <v>1763</v>
      </c>
      <c r="R1859">
        <v>1180</v>
      </c>
      <c r="S1859">
        <v>735</v>
      </c>
      <c r="T1859" t="s">
        <v>32</v>
      </c>
    </row>
    <row r="1860" spans="1:20" x14ac:dyDescent="0.25">
      <c r="A1860" t="s">
        <v>15</v>
      </c>
      <c r="B1860" s="1" t="s">
        <v>32</v>
      </c>
      <c r="C1860">
        <v>1</v>
      </c>
      <c r="D1860" t="s">
        <v>228</v>
      </c>
      <c r="E1860" s="3">
        <v>72277964</v>
      </c>
      <c r="F1860" t="s">
        <v>229</v>
      </c>
      <c r="H1860" t="s">
        <v>16</v>
      </c>
      <c r="I1860" t="s">
        <v>17</v>
      </c>
      <c r="J1860" t="s">
        <v>18</v>
      </c>
      <c r="K1860" t="s">
        <v>19</v>
      </c>
      <c r="L1860" t="s">
        <v>207</v>
      </c>
      <c r="M1860" t="str">
        <f>CONCATENATE(E1860,"-G-C-N")</f>
        <v>72277964-G-C-N</v>
      </c>
      <c r="N1860" t="str">
        <f>$I$2</f>
        <v>G - 1016 x 1525</v>
      </c>
      <c r="O1860" t="str">
        <f>$C$15</f>
        <v>Canvas</v>
      </c>
      <c r="P1860" t="str">
        <f>$D$15</f>
        <v>None</v>
      </c>
      <c r="Q1860">
        <f>$I$15</f>
        <v>1982.2</v>
      </c>
      <c r="R1860">
        <v>1275</v>
      </c>
      <c r="S1860">
        <v>850</v>
      </c>
      <c r="T1860" t="s">
        <v>32</v>
      </c>
    </row>
    <row r="1861" spans="1:20" x14ac:dyDescent="0.25">
      <c r="A1861" t="s">
        <v>15</v>
      </c>
      <c r="B1861" s="1" t="s">
        <v>32</v>
      </c>
      <c r="C1861">
        <v>1</v>
      </c>
      <c r="D1861" t="s">
        <v>228</v>
      </c>
      <c r="E1861" s="3">
        <v>72277964</v>
      </c>
      <c r="F1861" t="s">
        <v>229</v>
      </c>
      <c r="H1861" t="s">
        <v>16</v>
      </c>
      <c r="I1861" t="s">
        <v>17</v>
      </c>
      <c r="J1861" t="s">
        <v>18</v>
      </c>
      <c r="K1861" t="s">
        <v>19</v>
      </c>
      <c r="L1861" t="s">
        <v>207</v>
      </c>
      <c r="M1861" t="str">
        <f>CONCATENATE(E1861,"-G-P-W")</f>
        <v>72277964-G-P-W</v>
      </c>
      <c r="N1861" t="str">
        <f>$I$2</f>
        <v>G - 1016 x 1525</v>
      </c>
      <c r="O1861" t="str">
        <f>$C$3</f>
        <v>Photographic Paper</v>
      </c>
      <c r="P1861" t="str">
        <f>$D$4</f>
        <v>White</v>
      </c>
      <c r="Q1861">
        <f>$I$4</f>
        <v>3200</v>
      </c>
      <c r="R1861">
        <v>2000</v>
      </c>
      <c r="S1861">
        <v>1535</v>
      </c>
      <c r="T1861" t="s">
        <v>32</v>
      </c>
    </row>
    <row r="1862" spans="1:20" x14ac:dyDescent="0.25">
      <c r="A1862" t="s">
        <v>15</v>
      </c>
      <c r="B1862" s="1" t="s">
        <v>32</v>
      </c>
      <c r="C1862">
        <v>1</v>
      </c>
      <c r="D1862" t="s">
        <v>228</v>
      </c>
      <c r="E1862" s="3">
        <v>72277964</v>
      </c>
      <c r="F1862" t="s">
        <v>229</v>
      </c>
      <c r="H1862" t="s">
        <v>16</v>
      </c>
      <c r="I1862" t="s">
        <v>17</v>
      </c>
      <c r="J1862" t="s">
        <v>18</v>
      </c>
      <c r="K1862" t="s">
        <v>19</v>
      </c>
      <c r="L1862" t="s">
        <v>207</v>
      </c>
      <c r="M1862" t="str">
        <f>CONCATENATE(E1862,"-G-C-W")</f>
        <v>72277964-G-C-W</v>
      </c>
      <c r="N1862" t="str">
        <f>$I$2</f>
        <v>G - 1016 x 1525</v>
      </c>
      <c r="O1862" t="str">
        <f>$C$15</f>
        <v>Canvas</v>
      </c>
      <c r="P1862" t="str">
        <f>$D$16</f>
        <v xml:space="preserve">White </v>
      </c>
      <c r="Q1862">
        <f>$I$16</f>
        <v>2915</v>
      </c>
      <c r="R1862">
        <v>2000</v>
      </c>
      <c r="S1862">
        <v>1250</v>
      </c>
      <c r="T1862" t="s">
        <v>32</v>
      </c>
    </row>
    <row r="1863" spans="1:20" x14ac:dyDescent="0.25">
      <c r="A1863" t="s">
        <v>15</v>
      </c>
      <c r="B1863" s="1" t="s">
        <v>32</v>
      </c>
      <c r="C1863">
        <v>1</v>
      </c>
      <c r="D1863" t="s">
        <v>230</v>
      </c>
      <c r="E1863" s="3">
        <v>74155625</v>
      </c>
      <c r="F1863" t="s">
        <v>231</v>
      </c>
      <c r="H1863" t="s">
        <v>16</v>
      </c>
      <c r="I1863" t="s">
        <v>17</v>
      </c>
      <c r="J1863" t="s">
        <v>18</v>
      </c>
      <c r="K1863" t="s">
        <v>19</v>
      </c>
      <c r="L1863" t="s">
        <v>207</v>
      </c>
      <c r="M1863" t="str">
        <f>CONCATENATE(E1863,"-C-P-N")</f>
        <v>74155625-C-P-N</v>
      </c>
      <c r="N1863" t="str">
        <f>$E$2</f>
        <v>C - 406 x 508</v>
      </c>
      <c r="O1863" t="str">
        <f>$C$3</f>
        <v>Photographic Paper</v>
      </c>
      <c r="P1863" t="str">
        <f>$D$3</f>
        <v>None</v>
      </c>
      <c r="Q1863">
        <f>$E$3</f>
        <v>553</v>
      </c>
      <c r="R1863">
        <v>360</v>
      </c>
      <c r="S1863">
        <v>230</v>
      </c>
      <c r="T1863" t="s">
        <v>32</v>
      </c>
    </row>
    <row r="1864" spans="1:20" x14ac:dyDescent="0.25">
      <c r="A1864" t="s">
        <v>15</v>
      </c>
      <c r="B1864" s="1" t="s">
        <v>32</v>
      </c>
      <c r="C1864">
        <v>1</v>
      </c>
      <c r="D1864" t="s">
        <v>230</v>
      </c>
      <c r="E1864" s="3">
        <v>74155625</v>
      </c>
      <c r="F1864" t="s">
        <v>231</v>
      </c>
      <c r="H1864" t="s">
        <v>16</v>
      </c>
      <c r="I1864" t="s">
        <v>17</v>
      </c>
      <c r="J1864" t="s">
        <v>18</v>
      </c>
      <c r="K1864" t="s">
        <v>19</v>
      </c>
      <c r="L1864" t="s">
        <v>207</v>
      </c>
      <c r="M1864" t="str">
        <f>CONCATENATE(E1864,"-C-P-W")</f>
        <v>74155625-C-P-W</v>
      </c>
      <c r="N1864" t="str">
        <f>$E$2</f>
        <v>C - 406 x 508</v>
      </c>
      <c r="O1864" t="str">
        <f>$C$3</f>
        <v>Photographic Paper</v>
      </c>
      <c r="P1864" t="str">
        <f>$D$4</f>
        <v>White</v>
      </c>
      <c r="Q1864">
        <f>$E$4</f>
        <v>1052</v>
      </c>
      <c r="R1864">
        <v>704</v>
      </c>
      <c r="S1864">
        <v>440</v>
      </c>
      <c r="T1864" t="s">
        <v>32</v>
      </c>
    </row>
    <row r="1865" spans="1:20" x14ac:dyDescent="0.25">
      <c r="A1865" t="s">
        <v>15</v>
      </c>
      <c r="B1865" s="1" t="s">
        <v>32</v>
      </c>
      <c r="C1865">
        <v>1</v>
      </c>
      <c r="D1865" t="s">
        <v>230</v>
      </c>
      <c r="E1865" s="3">
        <v>74155625</v>
      </c>
      <c r="F1865" t="s">
        <v>231</v>
      </c>
      <c r="H1865" t="s">
        <v>16</v>
      </c>
      <c r="I1865" t="s">
        <v>17</v>
      </c>
      <c r="J1865" t="s">
        <v>18</v>
      </c>
      <c r="K1865" t="s">
        <v>19</v>
      </c>
      <c r="L1865" t="s">
        <v>207</v>
      </c>
      <c r="M1865" t="str">
        <f>CONCATENATE(E1865,"-D-P-N")</f>
        <v>74155625-D-P-N</v>
      </c>
      <c r="N1865" t="str">
        <f>$F$2</f>
        <v>D - 508 x 610</v>
      </c>
      <c r="O1865" t="str">
        <f>$C$3</f>
        <v>Photographic Paper</v>
      </c>
      <c r="P1865" t="str">
        <f>$D$3</f>
        <v>None</v>
      </c>
      <c r="Q1865">
        <f>$F$3</f>
        <v>646</v>
      </c>
      <c r="R1865">
        <v>432</v>
      </c>
      <c r="S1865">
        <v>270</v>
      </c>
      <c r="T1865" t="s">
        <v>32</v>
      </c>
    </row>
    <row r="1866" spans="1:20" x14ac:dyDescent="0.25">
      <c r="A1866" t="s">
        <v>15</v>
      </c>
      <c r="B1866" s="1" t="s">
        <v>32</v>
      </c>
      <c r="C1866">
        <v>1</v>
      </c>
      <c r="D1866" t="s">
        <v>230</v>
      </c>
      <c r="E1866" s="3">
        <v>74155625</v>
      </c>
      <c r="F1866" t="s">
        <v>231</v>
      </c>
      <c r="H1866" t="s">
        <v>16</v>
      </c>
      <c r="I1866" t="s">
        <v>17</v>
      </c>
      <c r="J1866" t="s">
        <v>18</v>
      </c>
      <c r="K1866" t="s">
        <v>19</v>
      </c>
      <c r="L1866" t="s">
        <v>207</v>
      </c>
      <c r="M1866" t="str">
        <f>CONCATENATE(E1866,"-D-P-W")</f>
        <v>74155625-D-P-W</v>
      </c>
      <c r="N1866" t="str">
        <f>$F$2</f>
        <v>D - 508 x 610</v>
      </c>
      <c r="O1866" t="str">
        <f>$C$3</f>
        <v>Photographic Paper</v>
      </c>
      <c r="P1866" t="str">
        <f>$D$4</f>
        <v>White</v>
      </c>
      <c r="Q1866">
        <f>$F$4</f>
        <v>1313</v>
      </c>
      <c r="R1866">
        <v>880</v>
      </c>
      <c r="S1866">
        <v>560</v>
      </c>
      <c r="T1866" t="s">
        <v>32</v>
      </c>
    </row>
    <row r="1867" spans="1:20" x14ac:dyDescent="0.25">
      <c r="A1867" t="s">
        <v>15</v>
      </c>
      <c r="B1867" s="1" t="s">
        <v>32</v>
      </c>
      <c r="C1867">
        <v>1</v>
      </c>
      <c r="D1867" t="s">
        <v>230</v>
      </c>
      <c r="E1867" s="3">
        <v>74155625</v>
      </c>
      <c r="F1867" t="s">
        <v>231</v>
      </c>
      <c r="H1867" t="s">
        <v>16</v>
      </c>
      <c r="I1867" t="s">
        <v>17</v>
      </c>
      <c r="J1867" t="s">
        <v>18</v>
      </c>
      <c r="K1867" t="s">
        <v>19</v>
      </c>
      <c r="L1867" t="s">
        <v>207</v>
      </c>
      <c r="M1867" t="str">
        <f>CONCATENATE(E1867,"-E-P-N")</f>
        <v>74155625-E-P-N</v>
      </c>
      <c r="N1867" t="str">
        <f>$G$2</f>
        <v>E - 508 x 762</v>
      </c>
      <c r="O1867" t="str">
        <f>$C$3</f>
        <v>Photographic Paper</v>
      </c>
      <c r="P1867" t="str">
        <f>$D$3</f>
        <v>None</v>
      </c>
      <c r="Q1867">
        <f>$G$3</f>
        <v>825</v>
      </c>
      <c r="R1867">
        <v>552</v>
      </c>
      <c r="S1867">
        <v>345</v>
      </c>
      <c r="T1867" t="s">
        <v>32</v>
      </c>
    </row>
    <row r="1868" spans="1:20" x14ac:dyDescent="0.25">
      <c r="A1868" t="s">
        <v>15</v>
      </c>
      <c r="B1868" s="1" t="s">
        <v>32</v>
      </c>
      <c r="C1868">
        <v>1</v>
      </c>
      <c r="D1868" t="s">
        <v>230</v>
      </c>
      <c r="E1868" s="3">
        <v>74155625</v>
      </c>
      <c r="F1868" t="s">
        <v>231</v>
      </c>
      <c r="H1868" t="s">
        <v>16</v>
      </c>
      <c r="I1868" t="s">
        <v>17</v>
      </c>
      <c r="J1868" t="s">
        <v>18</v>
      </c>
      <c r="K1868" t="s">
        <v>19</v>
      </c>
      <c r="L1868" t="s">
        <v>207</v>
      </c>
      <c r="M1868" t="str">
        <f>CONCATENATE(E1868,"-E-C-N")</f>
        <v>74155625-E-C-N</v>
      </c>
      <c r="N1868" t="str">
        <f>$G$2</f>
        <v>E - 508 x 762</v>
      </c>
      <c r="O1868" t="str">
        <f>$C$15</f>
        <v>Canvas</v>
      </c>
      <c r="P1868" t="str">
        <f>$D$15</f>
        <v>None</v>
      </c>
      <c r="Q1868">
        <f>$G$15</f>
        <v>1324</v>
      </c>
      <c r="R1868">
        <v>832</v>
      </c>
      <c r="S1868">
        <v>550</v>
      </c>
      <c r="T1868" t="s">
        <v>32</v>
      </c>
    </row>
    <row r="1869" spans="1:20" x14ac:dyDescent="0.25">
      <c r="A1869" t="s">
        <v>15</v>
      </c>
      <c r="B1869" s="1" t="s">
        <v>32</v>
      </c>
      <c r="C1869">
        <v>1</v>
      </c>
      <c r="D1869" t="s">
        <v>230</v>
      </c>
      <c r="E1869" s="3">
        <v>74155625</v>
      </c>
      <c r="F1869" t="s">
        <v>231</v>
      </c>
      <c r="H1869" t="s">
        <v>16</v>
      </c>
      <c r="I1869" t="s">
        <v>17</v>
      </c>
      <c r="J1869" t="s">
        <v>18</v>
      </c>
      <c r="K1869" t="s">
        <v>19</v>
      </c>
      <c r="L1869" t="s">
        <v>207</v>
      </c>
      <c r="M1869" t="str">
        <f>CONCATENATE(E1869,"-E-P-W")</f>
        <v>74155625-E-P-W</v>
      </c>
      <c r="N1869" t="str">
        <f>$G$2</f>
        <v>E - 508 x 762</v>
      </c>
      <c r="O1869" t="str">
        <f>$C$3</f>
        <v>Photographic Paper</v>
      </c>
      <c r="P1869" t="str">
        <f>$D$4</f>
        <v>White</v>
      </c>
      <c r="Q1869">
        <f>$G$4</f>
        <v>1660</v>
      </c>
      <c r="R1869">
        <v>1112</v>
      </c>
      <c r="S1869">
        <v>760</v>
      </c>
      <c r="T1869" t="s">
        <v>32</v>
      </c>
    </row>
    <row r="1870" spans="1:20" x14ac:dyDescent="0.25">
      <c r="A1870" t="s">
        <v>15</v>
      </c>
      <c r="B1870" s="1" t="s">
        <v>32</v>
      </c>
      <c r="C1870">
        <v>1</v>
      </c>
      <c r="D1870" t="s">
        <v>230</v>
      </c>
      <c r="E1870" s="3">
        <v>74155625</v>
      </c>
      <c r="F1870" t="s">
        <v>231</v>
      </c>
      <c r="H1870" t="s">
        <v>16</v>
      </c>
      <c r="I1870" t="s">
        <v>17</v>
      </c>
      <c r="J1870" t="s">
        <v>18</v>
      </c>
      <c r="K1870" t="s">
        <v>19</v>
      </c>
      <c r="L1870" t="s">
        <v>207</v>
      </c>
      <c r="M1870" t="str">
        <f>CONCATENATE(E1870,"-E-C-W")</f>
        <v>74155625-E-C-W</v>
      </c>
      <c r="N1870" t="str">
        <f>$G$2</f>
        <v>E - 508 x 762</v>
      </c>
      <c r="O1870" t="str">
        <f>$C$15</f>
        <v>Canvas</v>
      </c>
      <c r="P1870" t="str">
        <f>$D$16</f>
        <v xml:space="preserve">White </v>
      </c>
      <c r="Q1870">
        <f>$G$16</f>
        <v>1964</v>
      </c>
      <c r="R1870">
        <v>1320</v>
      </c>
      <c r="S1870">
        <v>825</v>
      </c>
      <c r="T1870" t="s">
        <v>32</v>
      </c>
    </row>
    <row r="1871" spans="1:20" x14ac:dyDescent="0.25">
      <c r="A1871" t="s">
        <v>15</v>
      </c>
      <c r="B1871" s="1" t="s">
        <v>32</v>
      </c>
      <c r="C1871">
        <v>1</v>
      </c>
      <c r="D1871" t="s">
        <v>230</v>
      </c>
      <c r="E1871" s="3">
        <v>74155625</v>
      </c>
      <c r="F1871" t="s">
        <v>231</v>
      </c>
      <c r="H1871" t="s">
        <v>16</v>
      </c>
      <c r="I1871" t="s">
        <v>17</v>
      </c>
      <c r="J1871" t="s">
        <v>18</v>
      </c>
      <c r="K1871" t="s">
        <v>19</v>
      </c>
      <c r="L1871" t="s">
        <v>207</v>
      </c>
      <c r="M1871" t="str">
        <f>CONCATENATE(E1871,"-F-P-N")</f>
        <v>74155625-F-P-N</v>
      </c>
      <c r="N1871" t="str">
        <f>$H$2</f>
        <v>F - 762 x 1016</v>
      </c>
      <c r="O1871" t="str">
        <f>$C$3</f>
        <v>Photographic Paper</v>
      </c>
      <c r="P1871" t="str">
        <f>$D$3</f>
        <v>None</v>
      </c>
      <c r="Q1871">
        <f>$H$3</f>
        <v>1410</v>
      </c>
      <c r="R1871">
        <v>944</v>
      </c>
      <c r="S1871">
        <v>590</v>
      </c>
      <c r="T1871" t="s">
        <v>32</v>
      </c>
    </row>
    <row r="1872" spans="1:20" x14ac:dyDescent="0.25">
      <c r="A1872" t="s">
        <v>15</v>
      </c>
      <c r="B1872" s="1" t="s">
        <v>32</v>
      </c>
      <c r="C1872">
        <v>1</v>
      </c>
      <c r="D1872" t="s">
        <v>230</v>
      </c>
      <c r="E1872" s="3">
        <v>74155625</v>
      </c>
      <c r="F1872" t="s">
        <v>231</v>
      </c>
      <c r="H1872" t="s">
        <v>16</v>
      </c>
      <c r="I1872" t="s">
        <v>17</v>
      </c>
      <c r="J1872" t="s">
        <v>18</v>
      </c>
      <c r="K1872" t="s">
        <v>19</v>
      </c>
      <c r="L1872" t="s">
        <v>207</v>
      </c>
      <c r="M1872" t="str">
        <f>CONCATENATE(E1872,"-F-C-N")</f>
        <v>74155625-F-C-N</v>
      </c>
      <c r="N1872" t="str">
        <f>$H$2</f>
        <v>F - 762 x 1016</v>
      </c>
      <c r="O1872" t="str">
        <f>$C$15</f>
        <v>Canvas</v>
      </c>
      <c r="P1872" t="str">
        <f>$D$15</f>
        <v>None</v>
      </c>
      <c r="Q1872">
        <f>$H$15</f>
        <v>1865.6000000000001</v>
      </c>
      <c r="R1872">
        <v>1200</v>
      </c>
      <c r="S1872">
        <v>800</v>
      </c>
      <c r="T1872" t="s">
        <v>32</v>
      </c>
    </row>
    <row r="1873" spans="1:20" x14ac:dyDescent="0.25">
      <c r="A1873" t="s">
        <v>15</v>
      </c>
      <c r="B1873" s="1" t="s">
        <v>32</v>
      </c>
      <c r="C1873">
        <v>1</v>
      </c>
      <c r="D1873" t="s">
        <v>230</v>
      </c>
      <c r="E1873" s="3">
        <v>74155625</v>
      </c>
      <c r="F1873" t="s">
        <v>231</v>
      </c>
      <c r="H1873" t="s">
        <v>16</v>
      </c>
      <c r="I1873" t="s">
        <v>17</v>
      </c>
      <c r="J1873" t="s">
        <v>18</v>
      </c>
      <c r="K1873" t="s">
        <v>19</v>
      </c>
      <c r="L1873" t="s">
        <v>207</v>
      </c>
      <c r="M1873" t="str">
        <f>CONCATENATE(E1873,"-F-P-W")</f>
        <v>74155625-F-P-W</v>
      </c>
      <c r="N1873" t="str">
        <f>$H$2</f>
        <v>F - 762 x 1016</v>
      </c>
      <c r="O1873" t="str">
        <f>$C$3</f>
        <v>Photographic Paper</v>
      </c>
      <c r="P1873" t="str">
        <f>$D$4</f>
        <v>White</v>
      </c>
      <c r="Q1873">
        <f>$H$4</f>
        <v>2387</v>
      </c>
      <c r="R1873">
        <v>1510</v>
      </c>
      <c r="S1873">
        <v>1150</v>
      </c>
      <c r="T1873" t="s">
        <v>32</v>
      </c>
    </row>
    <row r="1874" spans="1:20" x14ac:dyDescent="0.25">
      <c r="A1874" t="s">
        <v>15</v>
      </c>
      <c r="B1874" s="1" t="s">
        <v>32</v>
      </c>
      <c r="C1874">
        <v>1</v>
      </c>
      <c r="D1874" t="s">
        <v>230</v>
      </c>
      <c r="E1874" s="3">
        <v>74155625</v>
      </c>
      <c r="F1874" t="s">
        <v>231</v>
      </c>
      <c r="H1874" t="s">
        <v>16</v>
      </c>
      <c r="I1874" t="s">
        <v>17</v>
      </c>
      <c r="J1874" t="s">
        <v>18</v>
      </c>
      <c r="K1874" t="s">
        <v>19</v>
      </c>
      <c r="L1874" t="s">
        <v>207</v>
      </c>
      <c r="M1874" t="str">
        <f>CONCATENATE(E1874,"-F-C-W")</f>
        <v>74155625-F-C-W</v>
      </c>
      <c r="N1874" t="str">
        <f>$H$2</f>
        <v>F - 762 x 1016</v>
      </c>
      <c r="O1874" t="str">
        <f>$C$15</f>
        <v>Canvas</v>
      </c>
      <c r="P1874" t="str">
        <f>$D$16</f>
        <v xml:space="preserve">White </v>
      </c>
      <c r="Q1874">
        <f>$H$16</f>
        <v>2565.2000000000003</v>
      </c>
      <c r="R1874">
        <v>1760</v>
      </c>
      <c r="S1874">
        <v>1100</v>
      </c>
      <c r="T1874" t="s">
        <v>32</v>
      </c>
    </row>
    <row r="1875" spans="1:20" x14ac:dyDescent="0.25">
      <c r="A1875" t="s">
        <v>15</v>
      </c>
      <c r="B1875" s="1" t="s">
        <v>32</v>
      </c>
      <c r="C1875">
        <v>1</v>
      </c>
      <c r="D1875" t="s">
        <v>230</v>
      </c>
      <c r="E1875" s="3">
        <v>74155625</v>
      </c>
      <c r="F1875" t="s">
        <v>231</v>
      </c>
      <c r="H1875" t="s">
        <v>16</v>
      </c>
      <c r="I1875" t="s">
        <v>17</v>
      </c>
      <c r="J1875" t="s">
        <v>18</v>
      </c>
      <c r="K1875" t="s">
        <v>19</v>
      </c>
      <c r="L1875" t="s">
        <v>207</v>
      </c>
      <c r="M1875" t="str">
        <f>CONCATENATE(E1875,"-G-P-N")</f>
        <v>74155625-G-P-N</v>
      </c>
      <c r="N1875" t="str">
        <f>$I$2</f>
        <v>G - 1016 x 1525</v>
      </c>
      <c r="O1875" t="str">
        <f>$C$3</f>
        <v>Photographic Paper</v>
      </c>
      <c r="P1875" t="str">
        <f>$D$3</f>
        <v>None</v>
      </c>
      <c r="Q1875">
        <f>$I$3</f>
        <v>1763</v>
      </c>
      <c r="R1875">
        <v>1180</v>
      </c>
      <c r="S1875">
        <v>735</v>
      </c>
      <c r="T1875" t="s">
        <v>32</v>
      </c>
    </row>
    <row r="1876" spans="1:20" x14ac:dyDescent="0.25">
      <c r="A1876" t="s">
        <v>15</v>
      </c>
      <c r="B1876" s="1" t="s">
        <v>32</v>
      </c>
      <c r="C1876">
        <v>1</v>
      </c>
      <c r="D1876" t="s">
        <v>230</v>
      </c>
      <c r="E1876" s="3">
        <v>74155625</v>
      </c>
      <c r="F1876" t="s">
        <v>231</v>
      </c>
      <c r="H1876" t="s">
        <v>16</v>
      </c>
      <c r="I1876" t="s">
        <v>17</v>
      </c>
      <c r="J1876" t="s">
        <v>18</v>
      </c>
      <c r="K1876" t="s">
        <v>19</v>
      </c>
      <c r="L1876" t="s">
        <v>207</v>
      </c>
      <c r="M1876" t="str">
        <f>CONCATENATE(E1876,"-G-C-N")</f>
        <v>74155625-G-C-N</v>
      </c>
      <c r="N1876" t="str">
        <f>$I$2</f>
        <v>G - 1016 x 1525</v>
      </c>
      <c r="O1876" t="str">
        <f>$C$15</f>
        <v>Canvas</v>
      </c>
      <c r="P1876" t="str">
        <f>$D$15</f>
        <v>None</v>
      </c>
      <c r="Q1876">
        <f>$I$15</f>
        <v>1982.2</v>
      </c>
      <c r="R1876">
        <v>1275</v>
      </c>
      <c r="S1876">
        <v>850</v>
      </c>
      <c r="T1876" t="s">
        <v>32</v>
      </c>
    </row>
    <row r="1877" spans="1:20" x14ac:dyDescent="0.25">
      <c r="A1877" t="s">
        <v>15</v>
      </c>
      <c r="B1877" s="1" t="s">
        <v>32</v>
      </c>
      <c r="C1877">
        <v>1</v>
      </c>
      <c r="D1877" t="s">
        <v>230</v>
      </c>
      <c r="E1877" s="3">
        <v>74155625</v>
      </c>
      <c r="F1877" t="s">
        <v>231</v>
      </c>
      <c r="H1877" t="s">
        <v>16</v>
      </c>
      <c r="I1877" t="s">
        <v>17</v>
      </c>
      <c r="J1877" t="s">
        <v>18</v>
      </c>
      <c r="K1877" t="s">
        <v>19</v>
      </c>
      <c r="L1877" t="s">
        <v>207</v>
      </c>
      <c r="M1877" t="str">
        <f>CONCATENATE(E1877,"-G-P-W")</f>
        <v>74155625-G-P-W</v>
      </c>
      <c r="N1877" t="str">
        <f>$I$2</f>
        <v>G - 1016 x 1525</v>
      </c>
      <c r="O1877" t="str">
        <f>$C$3</f>
        <v>Photographic Paper</v>
      </c>
      <c r="P1877" t="str">
        <f>$D$4</f>
        <v>White</v>
      </c>
      <c r="Q1877">
        <f>$I$4</f>
        <v>3200</v>
      </c>
      <c r="R1877">
        <v>2000</v>
      </c>
      <c r="S1877">
        <v>1535</v>
      </c>
      <c r="T1877" t="s">
        <v>32</v>
      </c>
    </row>
    <row r="1878" spans="1:20" x14ac:dyDescent="0.25">
      <c r="A1878" t="s">
        <v>15</v>
      </c>
      <c r="B1878" s="1" t="s">
        <v>32</v>
      </c>
      <c r="C1878">
        <v>1</v>
      </c>
      <c r="D1878" t="s">
        <v>230</v>
      </c>
      <c r="E1878" s="3">
        <v>74155625</v>
      </c>
      <c r="F1878" t="s">
        <v>231</v>
      </c>
      <c r="H1878" t="s">
        <v>16</v>
      </c>
      <c r="I1878" t="s">
        <v>17</v>
      </c>
      <c r="J1878" t="s">
        <v>18</v>
      </c>
      <c r="K1878" t="s">
        <v>19</v>
      </c>
      <c r="L1878" t="s">
        <v>207</v>
      </c>
      <c r="M1878" t="str">
        <f>CONCATENATE(E1878,"-G-C-W")</f>
        <v>74155625-G-C-W</v>
      </c>
      <c r="N1878" t="str">
        <f>$I$2</f>
        <v>G - 1016 x 1525</v>
      </c>
      <c r="O1878" t="str">
        <f>$C$15</f>
        <v>Canvas</v>
      </c>
      <c r="P1878" t="str">
        <f>$D$16</f>
        <v xml:space="preserve">White </v>
      </c>
      <c r="Q1878">
        <f>$I$16</f>
        <v>2915</v>
      </c>
      <c r="R1878">
        <v>2000</v>
      </c>
      <c r="S1878">
        <v>1250</v>
      </c>
      <c r="T1878" t="s">
        <v>32</v>
      </c>
    </row>
    <row r="1879" spans="1:20" x14ac:dyDescent="0.25">
      <c r="A1879" t="s">
        <v>15</v>
      </c>
      <c r="B1879" s="1" t="s">
        <v>32</v>
      </c>
      <c r="C1879">
        <v>1</v>
      </c>
      <c r="D1879" t="s">
        <v>230</v>
      </c>
      <c r="E1879" s="3">
        <v>74155625</v>
      </c>
      <c r="F1879" t="s">
        <v>231</v>
      </c>
      <c r="H1879" t="s">
        <v>16</v>
      </c>
      <c r="I1879" t="s">
        <v>17</v>
      </c>
      <c r="J1879" t="s">
        <v>18</v>
      </c>
      <c r="K1879" t="s">
        <v>19</v>
      </c>
      <c r="L1879" t="s">
        <v>207</v>
      </c>
      <c r="M1879" t="str">
        <f>CONCATENATE(E1879,"-C-P-N")</f>
        <v>74155625-C-P-N</v>
      </c>
      <c r="N1879" t="str">
        <f>$E$2</f>
        <v>C - 406 x 508</v>
      </c>
      <c r="O1879" t="str">
        <f>$C$3</f>
        <v>Photographic Paper</v>
      </c>
      <c r="P1879" t="str">
        <f>$D$3</f>
        <v>None</v>
      </c>
      <c r="Q1879">
        <f>$E$3</f>
        <v>553</v>
      </c>
      <c r="R1879">
        <v>360</v>
      </c>
      <c r="S1879">
        <v>230</v>
      </c>
      <c r="T1879" t="s">
        <v>32</v>
      </c>
    </row>
    <row r="1880" spans="1:20" x14ac:dyDescent="0.25">
      <c r="A1880" t="s">
        <v>15</v>
      </c>
      <c r="B1880" s="1" t="s">
        <v>32</v>
      </c>
      <c r="C1880">
        <v>1</v>
      </c>
      <c r="D1880" t="s">
        <v>230</v>
      </c>
      <c r="E1880" s="3">
        <v>74155625</v>
      </c>
      <c r="F1880" t="s">
        <v>231</v>
      </c>
      <c r="H1880" t="s">
        <v>16</v>
      </c>
      <c r="I1880" t="s">
        <v>17</v>
      </c>
      <c r="J1880" t="s">
        <v>18</v>
      </c>
      <c r="K1880" t="s">
        <v>19</v>
      </c>
      <c r="L1880" t="s">
        <v>207</v>
      </c>
      <c r="M1880" t="str">
        <f>CONCATENATE(E1880,"-C-P-W")</f>
        <v>74155625-C-P-W</v>
      </c>
      <c r="N1880" t="str">
        <f>$E$2</f>
        <v>C - 406 x 508</v>
      </c>
      <c r="O1880" t="str">
        <f>$C$3</f>
        <v>Photographic Paper</v>
      </c>
      <c r="P1880" t="str">
        <f>$D$4</f>
        <v>White</v>
      </c>
      <c r="Q1880">
        <f>$E$4</f>
        <v>1052</v>
      </c>
      <c r="R1880">
        <v>704</v>
      </c>
      <c r="S1880">
        <v>440</v>
      </c>
      <c r="T1880" t="s">
        <v>32</v>
      </c>
    </row>
    <row r="1881" spans="1:20" x14ac:dyDescent="0.25">
      <c r="A1881" t="s">
        <v>15</v>
      </c>
      <c r="B1881" s="1" t="s">
        <v>32</v>
      </c>
      <c r="C1881">
        <v>1</v>
      </c>
      <c r="D1881" t="s">
        <v>230</v>
      </c>
      <c r="E1881" s="3">
        <v>74155625</v>
      </c>
      <c r="F1881" t="s">
        <v>231</v>
      </c>
      <c r="H1881" t="s">
        <v>16</v>
      </c>
      <c r="I1881" t="s">
        <v>17</v>
      </c>
      <c r="J1881" t="s">
        <v>18</v>
      </c>
      <c r="K1881" t="s">
        <v>19</v>
      </c>
      <c r="L1881" t="s">
        <v>207</v>
      </c>
      <c r="M1881" t="str">
        <f>CONCATENATE(E1881,"-D-P-N")</f>
        <v>74155625-D-P-N</v>
      </c>
      <c r="N1881" t="str">
        <f>$F$2</f>
        <v>D - 508 x 610</v>
      </c>
      <c r="O1881" t="str">
        <f>$C$3</f>
        <v>Photographic Paper</v>
      </c>
      <c r="P1881" t="str">
        <f>$D$3</f>
        <v>None</v>
      </c>
      <c r="Q1881">
        <f>$F$3</f>
        <v>646</v>
      </c>
      <c r="R1881">
        <v>432</v>
      </c>
      <c r="S1881">
        <v>270</v>
      </c>
      <c r="T1881" t="s">
        <v>32</v>
      </c>
    </row>
    <row r="1882" spans="1:20" x14ac:dyDescent="0.25">
      <c r="A1882" t="s">
        <v>15</v>
      </c>
      <c r="B1882" s="1" t="s">
        <v>32</v>
      </c>
      <c r="C1882">
        <v>1</v>
      </c>
      <c r="D1882" t="s">
        <v>230</v>
      </c>
      <c r="E1882" s="3">
        <v>74155625</v>
      </c>
      <c r="F1882" t="s">
        <v>231</v>
      </c>
      <c r="H1882" t="s">
        <v>16</v>
      </c>
      <c r="I1882" t="s">
        <v>17</v>
      </c>
      <c r="J1882" t="s">
        <v>18</v>
      </c>
      <c r="K1882" t="s">
        <v>19</v>
      </c>
      <c r="L1882" t="s">
        <v>207</v>
      </c>
      <c r="M1882" t="str">
        <f>CONCATENATE(E1882,"-D-P-W")</f>
        <v>74155625-D-P-W</v>
      </c>
      <c r="N1882" t="str">
        <f>$F$2</f>
        <v>D - 508 x 610</v>
      </c>
      <c r="O1882" t="str">
        <f>$C$3</f>
        <v>Photographic Paper</v>
      </c>
      <c r="P1882" t="str">
        <f>$D$4</f>
        <v>White</v>
      </c>
      <c r="Q1882">
        <f>$F$4</f>
        <v>1313</v>
      </c>
      <c r="R1882">
        <v>880</v>
      </c>
      <c r="S1882">
        <v>560</v>
      </c>
      <c r="T1882" t="s">
        <v>32</v>
      </c>
    </row>
    <row r="1883" spans="1:20" x14ac:dyDescent="0.25">
      <c r="A1883" t="s">
        <v>15</v>
      </c>
      <c r="B1883" s="1" t="s">
        <v>32</v>
      </c>
      <c r="C1883">
        <v>1</v>
      </c>
      <c r="D1883" t="s">
        <v>230</v>
      </c>
      <c r="E1883" s="3">
        <v>74155625</v>
      </c>
      <c r="F1883" t="s">
        <v>231</v>
      </c>
      <c r="H1883" t="s">
        <v>16</v>
      </c>
      <c r="I1883" t="s">
        <v>17</v>
      </c>
      <c r="J1883" t="s">
        <v>18</v>
      </c>
      <c r="K1883" t="s">
        <v>19</v>
      </c>
      <c r="L1883" t="s">
        <v>207</v>
      </c>
      <c r="M1883" t="str">
        <f>CONCATENATE(E1883,"-E-P-N")</f>
        <v>74155625-E-P-N</v>
      </c>
      <c r="N1883" t="str">
        <f>$G$2</f>
        <v>E - 508 x 762</v>
      </c>
      <c r="O1883" t="str">
        <f>$C$3</f>
        <v>Photographic Paper</v>
      </c>
      <c r="P1883" t="str">
        <f>$D$3</f>
        <v>None</v>
      </c>
      <c r="Q1883">
        <f>$G$3</f>
        <v>825</v>
      </c>
      <c r="R1883">
        <v>552</v>
      </c>
      <c r="S1883">
        <v>345</v>
      </c>
      <c r="T1883" t="s">
        <v>32</v>
      </c>
    </row>
    <row r="1884" spans="1:20" x14ac:dyDescent="0.25">
      <c r="A1884" t="s">
        <v>15</v>
      </c>
      <c r="B1884" s="1" t="s">
        <v>32</v>
      </c>
      <c r="C1884">
        <v>1</v>
      </c>
      <c r="D1884" t="s">
        <v>230</v>
      </c>
      <c r="E1884" s="3">
        <v>74155625</v>
      </c>
      <c r="F1884" t="s">
        <v>231</v>
      </c>
      <c r="H1884" t="s">
        <v>16</v>
      </c>
      <c r="I1884" t="s">
        <v>17</v>
      </c>
      <c r="J1884" t="s">
        <v>18</v>
      </c>
      <c r="K1884" t="s">
        <v>19</v>
      </c>
      <c r="L1884" t="s">
        <v>207</v>
      </c>
      <c r="M1884" t="str">
        <f>CONCATENATE(E1884,"-E-C-N")</f>
        <v>74155625-E-C-N</v>
      </c>
      <c r="N1884" t="str">
        <f>$G$2</f>
        <v>E - 508 x 762</v>
      </c>
      <c r="O1884" t="str">
        <f>$C$15</f>
        <v>Canvas</v>
      </c>
      <c r="P1884" t="str">
        <f>$D$15</f>
        <v>None</v>
      </c>
      <c r="Q1884">
        <f>$G$15</f>
        <v>1324</v>
      </c>
      <c r="R1884">
        <v>832</v>
      </c>
      <c r="S1884">
        <v>550</v>
      </c>
      <c r="T1884" t="s">
        <v>32</v>
      </c>
    </row>
    <row r="1885" spans="1:20" x14ac:dyDescent="0.25">
      <c r="A1885" t="s">
        <v>15</v>
      </c>
      <c r="B1885" s="1" t="s">
        <v>32</v>
      </c>
      <c r="C1885">
        <v>1</v>
      </c>
      <c r="D1885" t="s">
        <v>230</v>
      </c>
      <c r="E1885" s="3">
        <v>74155625</v>
      </c>
      <c r="F1885" t="s">
        <v>231</v>
      </c>
      <c r="H1885" t="s">
        <v>16</v>
      </c>
      <c r="I1885" t="s">
        <v>17</v>
      </c>
      <c r="J1885" t="s">
        <v>18</v>
      </c>
      <c r="K1885" t="s">
        <v>19</v>
      </c>
      <c r="L1885" t="s">
        <v>207</v>
      </c>
      <c r="M1885" t="str">
        <f>CONCATENATE(E1885,"-E-P-W")</f>
        <v>74155625-E-P-W</v>
      </c>
      <c r="N1885" t="str">
        <f>$G$2</f>
        <v>E - 508 x 762</v>
      </c>
      <c r="O1885" t="str">
        <f>$C$3</f>
        <v>Photographic Paper</v>
      </c>
      <c r="P1885" t="str">
        <f>$D$4</f>
        <v>White</v>
      </c>
      <c r="Q1885">
        <f>$G$4</f>
        <v>1660</v>
      </c>
      <c r="R1885">
        <v>1112</v>
      </c>
      <c r="S1885">
        <v>760</v>
      </c>
      <c r="T1885" t="s">
        <v>32</v>
      </c>
    </row>
    <row r="1886" spans="1:20" x14ac:dyDescent="0.25">
      <c r="A1886" t="s">
        <v>15</v>
      </c>
      <c r="B1886" s="1" t="s">
        <v>32</v>
      </c>
      <c r="C1886">
        <v>1</v>
      </c>
      <c r="D1886" t="s">
        <v>230</v>
      </c>
      <c r="E1886" s="3">
        <v>74155625</v>
      </c>
      <c r="F1886" t="s">
        <v>231</v>
      </c>
      <c r="H1886" t="s">
        <v>16</v>
      </c>
      <c r="I1886" t="s">
        <v>17</v>
      </c>
      <c r="J1886" t="s">
        <v>18</v>
      </c>
      <c r="K1886" t="s">
        <v>19</v>
      </c>
      <c r="L1886" t="s">
        <v>207</v>
      </c>
      <c r="M1886" t="str">
        <f>CONCATENATE(E1886,"-E-C-W")</f>
        <v>74155625-E-C-W</v>
      </c>
      <c r="N1886" t="str">
        <f>$G$2</f>
        <v>E - 508 x 762</v>
      </c>
      <c r="O1886" t="str">
        <f>$C$15</f>
        <v>Canvas</v>
      </c>
      <c r="P1886" t="str">
        <f>$D$16</f>
        <v xml:space="preserve">White </v>
      </c>
      <c r="Q1886">
        <f>$G$16</f>
        <v>1964</v>
      </c>
      <c r="R1886">
        <v>1320</v>
      </c>
      <c r="S1886">
        <v>825</v>
      </c>
      <c r="T1886" t="s">
        <v>32</v>
      </c>
    </row>
    <row r="1887" spans="1:20" x14ac:dyDescent="0.25">
      <c r="A1887" t="s">
        <v>15</v>
      </c>
      <c r="B1887" s="1" t="s">
        <v>32</v>
      </c>
      <c r="C1887">
        <v>1</v>
      </c>
      <c r="D1887" t="s">
        <v>230</v>
      </c>
      <c r="E1887" s="3">
        <v>74155625</v>
      </c>
      <c r="F1887" t="s">
        <v>231</v>
      </c>
      <c r="H1887" t="s">
        <v>16</v>
      </c>
      <c r="I1887" t="s">
        <v>17</v>
      </c>
      <c r="J1887" t="s">
        <v>18</v>
      </c>
      <c r="K1887" t="s">
        <v>19</v>
      </c>
      <c r="L1887" t="s">
        <v>207</v>
      </c>
      <c r="M1887" t="str">
        <f>CONCATENATE(E1887,"-F-P-N")</f>
        <v>74155625-F-P-N</v>
      </c>
      <c r="N1887" t="str">
        <f>$H$2</f>
        <v>F - 762 x 1016</v>
      </c>
      <c r="O1887" t="str">
        <f>$C$3</f>
        <v>Photographic Paper</v>
      </c>
      <c r="P1887" t="str">
        <f>$D$3</f>
        <v>None</v>
      </c>
      <c r="Q1887">
        <f>$H$3</f>
        <v>1410</v>
      </c>
      <c r="R1887">
        <v>944</v>
      </c>
      <c r="S1887">
        <v>590</v>
      </c>
      <c r="T1887" t="s">
        <v>32</v>
      </c>
    </row>
    <row r="1888" spans="1:20" x14ac:dyDescent="0.25">
      <c r="A1888" t="s">
        <v>15</v>
      </c>
      <c r="B1888" s="1" t="s">
        <v>32</v>
      </c>
      <c r="C1888">
        <v>1</v>
      </c>
      <c r="D1888" t="s">
        <v>230</v>
      </c>
      <c r="E1888" s="3">
        <v>74155625</v>
      </c>
      <c r="F1888" t="s">
        <v>231</v>
      </c>
      <c r="H1888" t="s">
        <v>16</v>
      </c>
      <c r="I1888" t="s">
        <v>17</v>
      </c>
      <c r="J1888" t="s">
        <v>18</v>
      </c>
      <c r="K1888" t="s">
        <v>19</v>
      </c>
      <c r="L1888" t="s">
        <v>207</v>
      </c>
      <c r="M1888" t="str">
        <f>CONCATENATE(E1888,"-F-C-N")</f>
        <v>74155625-F-C-N</v>
      </c>
      <c r="N1888" t="str">
        <f>$H$2</f>
        <v>F - 762 x 1016</v>
      </c>
      <c r="O1888" t="str">
        <f>$C$15</f>
        <v>Canvas</v>
      </c>
      <c r="P1888" t="str">
        <f>$D$15</f>
        <v>None</v>
      </c>
      <c r="Q1888">
        <f>$H$15</f>
        <v>1865.6000000000001</v>
      </c>
      <c r="R1888">
        <v>1200</v>
      </c>
      <c r="S1888">
        <v>800</v>
      </c>
      <c r="T1888" t="s">
        <v>32</v>
      </c>
    </row>
    <row r="1889" spans="1:20" x14ac:dyDescent="0.25">
      <c r="A1889" t="s">
        <v>15</v>
      </c>
      <c r="B1889" s="1" t="s">
        <v>32</v>
      </c>
      <c r="C1889">
        <v>1</v>
      </c>
      <c r="D1889" t="s">
        <v>230</v>
      </c>
      <c r="E1889" s="3">
        <v>74155625</v>
      </c>
      <c r="F1889" t="s">
        <v>231</v>
      </c>
      <c r="H1889" t="s">
        <v>16</v>
      </c>
      <c r="I1889" t="s">
        <v>17</v>
      </c>
      <c r="J1889" t="s">
        <v>18</v>
      </c>
      <c r="K1889" t="s">
        <v>19</v>
      </c>
      <c r="L1889" t="s">
        <v>207</v>
      </c>
      <c r="M1889" t="str">
        <f>CONCATENATE(E1889,"-F-P-W")</f>
        <v>74155625-F-P-W</v>
      </c>
      <c r="N1889" t="str">
        <f>$H$2</f>
        <v>F - 762 x 1016</v>
      </c>
      <c r="O1889" t="str">
        <f>$C$3</f>
        <v>Photographic Paper</v>
      </c>
      <c r="P1889" t="str">
        <f>$D$4</f>
        <v>White</v>
      </c>
      <c r="Q1889">
        <f>$H$4</f>
        <v>2387</v>
      </c>
      <c r="R1889">
        <v>1510</v>
      </c>
      <c r="S1889">
        <v>1150</v>
      </c>
      <c r="T1889" t="s">
        <v>32</v>
      </c>
    </row>
    <row r="1890" spans="1:20" x14ac:dyDescent="0.25">
      <c r="A1890" t="s">
        <v>15</v>
      </c>
      <c r="B1890" s="1" t="s">
        <v>32</v>
      </c>
      <c r="C1890">
        <v>1</v>
      </c>
      <c r="D1890" t="s">
        <v>230</v>
      </c>
      <c r="E1890" s="3">
        <v>74155625</v>
      </c>
      <c r="F1890" t="s">
        <v>231</v>
      </c>
      <c r="H1890" t="s">
        <v>16</v>
      </c>
      <c r="I1890" t="s">
        <v>17</v>
      </c>
      <c r="J1890" t="s">
        <v>18</v>
      </c>
      <c r="K1890" t="s">
        <v>19</v>
      </c>
      <c r="L1890" t="s">
        <v>207</v>
      </c>
      <c r="M1890" t="str">
        <f>CONCATENATE(E1890,"-F-C-W")</f>
        <v>74155625-F-C-W</v>
      </c>
      <c r="N1890" t="str">
        <f>$H$2</f>
        <v>F - 762 x 1016</v>
      </c>
      <c r="O1890" t="str">
        <f>$C$15</f>
        <v>Canvas</v>
      </c>
      <c r="P1890" t="str">
        <f>$D$16</f>
        <v xml:space="preserve">White </v>
      </c>
      <c r="Q1890">
        <f>$H$16</f>
        <v>2565.2000000000003</v>
      </c>
      <c r="R1890">
        <v>1760</v>
      </c>
      <c r="S1890">
        <v>1100</v>
      </c>
      <c r="T1890" t="s">
        <v>32</v>
      </c>
    </row>
    <row r="1891" spans="1:20" x14ac:dyDescent="0.25">
      <c r="A1891" t="s">
        <v>15</v>
      </c>
      <c r="B1891" s="1" t="s">
        <v>32</v>
      </c>
      <c r="C1891">
        <v>1</v>
      </c>
      <c r="D1891" t="s">
        <v>230</v>
      </c>
      <c r="E1891" s="3">
        <v>74155625</v>
      </c>
      <c r="F1891" t="s">
        <v>231</v>
      </c>
      <c r="H1891" t="s">
        <v>16</v>
      </c>
      <c r="I1891" t="s">
        <v>17</v>
      </c>
      <c r="J1891" t="s">
        <v>18</v>
      </c>
      <c r="K1891" t="s">
        <v>19</v>
      </c>
      <c r="L1891" t="s">
        <v>207</v>
      </c>
      <c r="M1891" t="str">
        <f>CONCATENATE(E1891,"-G-P-N")</f>
        <v>74155625-G-P-N</v>
      </c>
      <c r="N1891" t="str">
        <f>$I$2</f>
        <v>G - 1016 x 1525</v>
      </c>
      <c r="O1891" t="str">
        <f>$C$3</f>
        <v>Photographic Paper</v>
      </c>
      <c r="P1891" t="str">
        <f>$D$3</f>
        <v>None</v>
      </c>
      <c r="Q1891">
        <f>$I$3</f>
        <v>1763</v>
      </c>
      <c r="R1891">
        <v>1180</v>
      </c>
      <c r="S1891">
        <v>735</v>
      </c>
      <c r="T1891" t="s">
        <v>32</v>
      </c>
    </row>
    <row r="1892" spans="1:20" x14ac:dyDescent="0.25">
      <c r="A1892" t="s">
        <v>15</v>
      </c>
      <c r="B1892" s="1" t="s">
        <v>32</v>
      </c>
      <c r="C1892">
        <v>1</v>
      </c>
      <c r="D1892" t="s">
        <v>230</v>
      </c>
      <c r="E1892" s="3">
        <v>74155625</v>
      </c>
      <c r="F1892" t="s">
        <v>231</v>
      </c>
      <c r="H1892" t="s">
        <v>16</v>
      </c>
      <c r="I1892" t="s">
        <v>17</v>
      </c>
      <c r="J1892" t="s">
        <v>18</v>
      </c>
      <c r="K1892" t="s">
        <v>19</v>
      </c>
      <c r="L1892" t="s">
        <v>207</v>
      </c>
      <c r="M1892" t="str">
        <f>CONCATENATE(E1892,"-G-C-N")</f>
        <v>74155625-G-C-N</v>
      </c>
      <c r="N1892" t="str">
        <f>$I$2</f>
        <v>G - 1016 x 1525</v>
      </c>
      <c r="O1892" t="str">
        <f>$C$15</f>
        <v>Canvas</v>
      </c>
      <c r="P1892" t="str">
        <f>$D$15</f>
        <v>None</v>
      </c>
      <c r="Q1892">
        <f>$I$15</f>
        <v>1982.2</v>
      </c>
      <c r="R1892">
        <v>1275</v>
      </c>
      <c r="S1892">
        <v>850</v>
      </c>
      <c r="T1892" t="s">
        <v>32</v>
      </c>
    </row>
    <row r="1893" spans="1:20" x14ac:dyDescent="0.25">
      <c r="A1893" t="s">
        <v>15</v>
      </c>
      <c r="B1893" s="1" t="s">
        <v>32</v>
      </c>
      <c r="C1893">
        <v>1</v>
      </c>
      <c r="D1893" t="s">
        <v>230</v>
      </c>
      <c r="E1893" s="3">
        <v>74155625</v>
      </c>
      <c r="F1893" t="s">
        <v>231</v>
      </c>
      <c r="H1893" t="s">
        <v>16</v>
      </c>
      <c r="I1893" t="s">
        <v>17</v>
      </c>
      <c r="J1893" t="s">
        <v>18</v>
      </c>
      <c r="K1893" t="s">
        <v>19</v>
      </c>
      <c r="L1893" t="s">
        <v>207</v>
      </c>
      <c r="M1893" t="str">
        <f>CONCATENATE(E1893,"-G-P-W")</f>
        <v>74155625-G-P-W</v>
      </c>
      <c r="N1893" t="str">
        <f>$I$2</f>
        <v>G - 1016 x 1525</v>
      </c>
      <c r="O1893" t="str">
        <f>$C$3</f>
        <v>Photographic Paper</v>
      </c>
      <c r="P1893" t="str">
        <f>$D$4</f>
        <v>White</v>
      </c>
      <c r="Q1893">
        <f>$I$4</f>
        <v>3200</v>
      </c>
      <c r="R1893">
        <v>2000</v>
      </c>
      <c r="S1893">
        <v>1535</v>
      </c>
      <c r="T1893" t="s">
        <v>32</v>
      </c>
    </row>
    <row r="1894" spans="1:20" x14ac:dyDescent="0.25">
      <c r="A1894" t="s">
        <v>15</v>
      </c>
      <c r="B1894" s="1" t="s">
        <v>32</v>
      </c>
      <c r="C1894">
        <v>1</v>
      </c>
      <c r="D1894" t="s">
        <v>230</v>
      </c>
      <c r="E1894" s="3">
        <v>74155625</v>
      </c>
      <c r="F1894" t="s">
        <v>231</v>
      </c>
      <c r="H1894" t="s">
        <v>16</v>
      </c>
      <c r="I1894" t="s">
        <v>17</v>
      </c>
      <c r="J1894" t="s">
        <v>18</v>
      </c>
      <c r="K1894" t="s">
        <v>19</v>
      </c>
      <c r="L1894" t="s">
        <v>207</v>
      </c>
      <c r="M1894" t="str">
        <f>CONCATENATE(E1894,"-G-C-W")</f>
        <v>74155625-G-C-W</v>
      </c>
      <c r="N1894" t="str">
        <f>$I$2</f>
        <v>G - 1016 x 1525</v>
      </c>
      <c r="O1894" t="str">
        <f>$C$15</f>
        <v>Canvas</v>
      </c>
      <c r="P1894" t="str">
        <f>$D$16</f>
        <v xml:space="preserve">White </v>
      </c>
      <c r="Q1894">
        <f>$I$16</f>
        <v>2915</v>
      </c>
      <c r="R1894">
        <v>2000</v>
      </c>
      <c r="S1894">
        <v>1250</v>
      </c>
      <c r="T1894" t="s">
        <v>32</v>
      </c>
    </row>
    <row r="1895" spans="1:20" x14ac:dyDescent="0.25">
      <c r="A1895" t="s">
        <v>15</v>
      </c>
      <c r="B1895" s="1" t="s">
        <v>32</v>
      </c>
      <c r="C1895">
        <v>1</v>
      </c>
      <c r="D1895" t="s">
        <v>232</v>
      </c>
      <c r="E1895" s="3">
        <v>77442143</v>
      </c>
      <c r="F1895" t="s">
        <v>233</v>
      </c>
      <c r="H1895" t="s">
        <v>16</v>
      </c>
      <c r="I1895" t="s">
        <v>17</v>
      </c>
      <c r="J1895" t="s">
        <v>18</v>
      </c>
      <c r="K1895" t="s">
        <v>19</v>
      </c>
      <c r="L1895" t="s">
        <v>207</v>
      </c>
      <c r="M1895" t="str">
        <f>CONCATENATE(E1895,"-C-P-N")</f>
        <v>77442143-C-P-N</v>
      </c>
      <c r="N1895" t="str">
        <f>$E$2</f>
        <v>C - 406 x 508</v>
      </c>
      <c r="O1895" t="str">
        <f>$C$3</f>
        <v>Photographic Paper</v>
      </c>
      <c r="P1895" t="str">
        <f>$D$3</f>
        <v>None</v>
      </c>
      <c r="Q1895">
        <f>$E$3</f>
        <v>553</v>
      </c>
      <c r="R1895">
        <v>360</v>
      </c>
      <c r="S1895">
        <v>230</v>
      </c>
      <c r="T1895" t="s">
        <v>32</v>
      </c>
    </row>
    <row r="1896" spans="1:20" x14ac:dyDescent="0.25">
      <c r="A1896" t="s">
        <v>15</v>
      </c>
      <c r="B1896" s="1" t="s">
        <v>32</v>
      </c>
      <c r="C1896">
        <v>1</v>
      </c>
      <c r="D1896" t="s">
        <v>232</v>
      </c>
      <c r="E1896" s="3">
        <v>77442143</v>
      </c>
      <c r="F1896" t="s">
        <v>233</v>
      </c>
      <c r="H1896" t="s">
        <v>16</v>
      </c>
      <c r="I1896" t="s">
        <v>17</v>
      </c>
      <c r="J1896" t="s">
        <v>18</v>
      </c>
      <c r="K1896" t="s">
        <v>19</v>
      </c>
      <c r="L1896" t="s">
        <v>207</v>
      </c>
      <c r="M1896" t="str">
        <f>CONCATENATE(E1896,"-C-P-W")</f>
        <v>77442143-C-P-W</v>
      </c>
      <c r="N1896" t="str">
        <f>$E$2</f>
        <v>C - 406 x 508</v>
      </c>
      <c r="O1896" t="str">
        <f>$C$3</f>
        <v>Photographic Paper</v>
      </c>
      <c r="P1896" t="str">
        <f>$D$4</f>
        <v>White</v>
      </c>
      <c r="Q1896">
        <f>$E$4</f>
        <v>1052</v>
      </c>
      <c r="R1896">
        <v>704</v>
      </c>
      <c r="S1896">
        <v>440</v>
      </c>
      <c r="T1896" t="s">
        <v>32</v>
      </c>
    </row>
    <row r="1897" spans="1:20" x14ac:dyDescent="0.25">
      <c r="A1897" t="s">
        <v>15</v>
      </c>
      <c r="B1897" s="1" t="s">
        <v>32</v>
      </c>
      <c r="C1897">
        <v>1</v>
      </c>
      <c r="D1897" t="s">
        <v>232</v>
      </c>
      <c r="E1897" s="3">
        <v>77442143</v>
      </c>
      <c r="F1897" t="s">
        <v>233</v>
      </c>
      <c r="H1897" t="s">
        <v>16</v>
      </c>
      <c r="I1897" t="s">
        <v>17</v>
      </c>
      <c r="J1897" t="s">
        <v>18</v>
      </c>
      <c r="K1897" t="s">
        <v>19</v>
      </c>
      <c r="L1897" t="s">
        <v>207</v>
      </c>
      <c r="M1897" t="str">
        <f>CONCATENATE(E1897,"-D-P-N")</f>
        <v>77442143-D-P-N</v>
      </c>
      <c r="N1897" t="str">
        <f>$F$2</f>
        <v>D - 508 x 610</v>
      </c>
      <c r="O1897" t="str">
        <f>$C$3</f>
        <v>Photographic Paper</v>
      </c>
      <c r="P1897" t="str">
        <f>$D$3</f>
        <v>None</v>
      </c>
      <c r="Q1897">
        <f>$F$3</f>
        <v>646</v>
      </c>
      <c r="R1897">
        <v>432</v>
      </c>
      <c r="S1897">
        <v>270</v>
      </c>
      <c r="T1897" t="s">
        <v>32</v>
      </c>
    </row>
    <row r="1898" spans="1:20" x14ac:dyDescent="0.25">
      <c r="A1898" t="s">
        <v>15</v>
      </c>
      <c r="B1898" s="1" t="s">
        <v>32</v>
      </c>
      <c r="C1898">
        <v>1</v>
      </c>
      <c r="D1898" t="s">
        <v>232</v>
      </c>
      <c r="E1898" s="3">
        <v>77442143</v>
      </c>
      <c r="F1898" t="s">
        <v>233</v>
      </c>
      <c r="H1898" t="s">
        <v>16</v>
      </c>
      <c r="I1898" t="s">
        <v>17</v>
      </c>
      <c r="J1898" t="s">
        <v>18</v>
      </c>
      <c r="K1898" t="s">
        <v>19</v>
      </c>
      <c r="L1898" t="s">
        <v>207</v>
      </c>
      <c r="M1898" t="str">
        <f>CONCATENATE(E1898,"-D-P-W")</f>
        <v>77442143-D-P-W</v>
      </c>
      <c r="N1898" t="str">
        <f>$F$2</f>
        <v>D - 508 x 610</v>
      </c>
      <c r="O1898" t="str">
        <f>$C$3</f>
        <v>Photographic Paper</v>
      </c>
      <c r="P1898" t="str">
        <f>$D$4</f>
        <v>White</v>
      </c>
      <c r="Q1898">
        <f>$F$4</f>
        <v>1313</v>
      </c>
      <c r="R1898">
        <v>880</v>
      </c>
      <c r="S1898">
        <v>560</v>
      </c>
      <c r="T1898" t="s">
        <v>32</v>
      </c>
    </row>
    <row r="1899" spans="1:20" x14ac:dyDescent="0.25">
      <c r="A1899" t="s">
        <v>15</v>
      </c>
      <c r="B1899" s="1" t="s">
        <v>32</v>
      </c>
      <c r="C1899">
        <v>1</v>
      </c>
      <c r="D1899" t="s">
        <v>232</v>
      </c>
      <c r="E1899" s="3">
        <v>77442143</v>
      </c>
      <c r="F1899" t="s">
        <v>233</v>
      </c>
      <c r="H1899" t="s">
        <v>16</v>
      </c>
      <c r="I1899" t="s">
        <v>17</v>
      </c>
      <c r="J1899" t="s">
        <v>18</v>
      </c>
      <c r="K1899" t="s">
        <v>19</v>
      </c>
      <c r="L1899" t="s">
        <v>207</v>
      </c>
      <c r="M1899" t="str">
        <f>CONCATENATE(E1899,"-E-P-N")</f>
        <v>77442143-E-P-N</v>
      </c>
      <c r="N1899" t="str">
        <f>$G$2</f>
        <v>E - 508 x 762</v>
      </c>
      <c r="O1899" t="str">
        <f>$C$3</f>
        <v>Photographic Paper</v>
      </c>
      <c r="P1899" t="str">
        <f>$D$3</f>
        <v>None</v>
      </c>
      <c r="Q1899">
        <f>$G$3</f>
        <v>825</v>
      </c>
      <c r="R1899">
        <v>552</v>
      </c>
      <c r="S1899">
        <v>345</v>
      </c>
      <c r="T1899" t="s">
        <v>32</v>
      </c>
    </row>
    <row r="1900" spans="1:20" x14ac:dyDescent="0.25">
      <c r="A1900" t="s">
        <v>15</v>
      </c>
      <c r="B1900" s="1" t="s">
        <v>32</v>
      </c>
      <c r="C1900">
        <v>1</v>
      </c>
      <c r="D1900" t="s">
        <v>232</v>
      </c>
      <c r="E1900" s="3">
        <v>77442143</v>
      </c>
      <c r="F1900" t="s">
        <v>233</v>
      </c>
      <c r="H1900" t="s">
        <v>16</v>
      </c>
      <c r="I1900" t="s">
        <v>17</v>
      </c>
      <c r="J1900" t="s">
        <v>18</v>
      </c>
      <c r="K1900" t="s">
        <v>19</v>
      </c>
      <c r="L1900" t="s">
        <v>207</v>
      </c>
      <c r="M1900" t="str">
        <f>CONCATENATE(E1900,"-E-C-N")</f>
        <v>77442143-E-C-N</v>
      </c>
      <c r="N1900" t="str">
        <f>$G$2</f>
        <v>E - 508 x 762</v>
      </c>
      <c r="O1900" t="str">
        <f>$C$15</f>
        <v>Canvas</v>
      </c>
      <c r="P1900" t="str">
        <f>$D$15</f>
        <v>None</v>
      </c>
      <c r="Q1900">
        <f>$G$15</f>
        <v>1324</v>
      </c>
      <c r="R1900">
        <v>832</v>
      </c>
      <c r="S1900">
        <v>550</v>
      </c>
      <c r="T1900" t="s">
        <v>32</v>
      </c>
    </row>
    <row r="1901" spans="1:20" x14ac:dyDescent="0.25">
      <c r="A1901" t="s">
        <v>15</v>
      </c>
      <c r="B1901" s="1" t="s">
        <v>32</v>
      </c>
      <c r="C1901">
        <v>1</v>
      </c>
      <c r="D1901" t="s">
        <v>232</v>
      </c>
      <c r="E1901" s="3">
        <v>77442143</v>
      </c>
      <c r="F1901" t="s">
        <v>233</v>
      </c>
      <c r="H1901" t="s">
        <v>16</v>
      </c>
      <c r="I1901" t="s">
        <v>17</v>
      </c>
      <c r="J1901" t="s">
        <v>18</v>
      </c>
      <c r="K1901" t="s">
        <v>19</v>
      </c>
      <c r="L1901" t="s">
        <v>207</v>
      </c>
      <c r="M1901" t="str">
        <f>CONCATENATE(E1901,"-E-P-W")</f>
        <v>77442143-E-P-W</v>
      </c>
      <c r="N1901" t="str">
        <f>$G$2</f>
        <v>E - 508 x 762</v>
      </c>
      <c r="O1901" t="str">
        <f>$C$3</f>
        <v>Photographic Paper</v>
      </c>
      <c r="P1901" t="str">
        <f>$D$4</f>
        <v>White</v>
      </c>
      <c r="Q1901">
        <f>$G$4</f>
        <v>1660</v>
      </c>
      <c r="R1901">
        <v>1112</v>
      </c>
      <c r="S1901">
        <v>760</v>
      </c>
      <c r="T1901" t="s">
        <v>32</v>
      </c>
    </row>
    <row r="1902" spans="1:20" x14ac:dyDescent="0.25">
      <c r="A1902" t="s">
        <v>15</v>
      </c>
      <c r="B1902" s="1" t="s">
        <v>32</v>
      </c>
      <c r="C1902">
        <v>1</v>
      </c>
      <c r="D1902" t="s">
        <v>232</v>
      </c>
      <c r="E1902" s="3">
        <v>77442143</v>
      </c>
      <c r="F1902" t="s">
        <v>233</v>
      </c>
      <c r="H1902" t="s">
        <v>16</v>
      </c>
      <c r="I1902" t="s">
        <v>17</v>
      </c>
      <c r="J1902" t="s">
        <v>18</v>
      </c>
      <c r="K1902" t="s">
        <v>19</v>
      </c>
      <c r="L1902" t="s">
        <v>207</v>
      </c>
      <c r="M1902" t="str">
        <f>CONCATENATE(E1902,"-E-C-W")</f>
        <v>77442143-E-C-W</v>
      </c>
      <c r="N1902" t="str">
        <f>$G$2</f>
        <v>E - 508 x 762</v>
      </c>
      <c r="O1902" t="str">
        <f>$C$15</f>
        <v>Canvas</v>
      </c>
      <c r="P1902" t="str">
        <f>$D$16</f>
        <v xml:space="preserve">White </v>
      </c>
      <c r="Q1902">
        <f>$G$16</f>
        <v>1964</v>
      </c>
      <c r="R1902">
        <v>1320</v>
      </c>
      <c r="S1902">
        <v>825</v>
      </c>
      <c r="T1902" t="s">
        <v>32</v>
      </c>
    </row>
    <row r="1903" spans="1:20" x14ac:dyDescent="0.25">
      <c r="A1903" t="s">
        <v>15</v>
      </c>
      <c r="B1903" s="1" t="s">
        <v>32</v>
      </c>
      <c r="C1903">
        <v>1</v>
      </c>
      <c r="D1903" t="s">
        <v>232</v>
      </c>
      <c r="E1903" s="3">
        <v>77442143</v>
      </c>
      <c r="F1903" t="s">
        <v>233</v>
      </c>
      <c r="H1903" t="s">
        <v>16</v>
      </c>
      <c r="I1903" t="s">
        <v>17</v>
      </c>
      <c r="J1903" t="s">
        <v>18</v>
      </c>
      <c r="K1903" t="s">
        <v>19</v>
      </c>
      <c r="L1903" t="s">
        <v>207</v>
      </c>
      <c r="M1903" t="str">
        <f>CONCATENATE(E1903,"-F-P-N")</f>
        <v>77442143-F-P-N</v>
      </c>
      <c r="N1903" t="str">
        <f>$H$2</f>
        <v>F - 762 x 1016</v>
      </c>
      <c r="O1903" t="str">
        <f>$C$3</f>
        <v>Photographic Paper</v>
      </c>
      <c r="P1903" t="str">
        <f>$D$3</f>
        <v>None</v>
      </c>
      <c r="Q1903">
        <f>$H$3</f>
        <v>1410</v>
      </c>
      <c r="R1903">
        <v>944</v>
      </c>
      <c r="S1903">
        <v>590</v>
      </c>
      <c r="T1903" t="s">
        <v>32</v>
      </c>
    </row>
    <row r="1904" spans="1:20" x14ac:dyDescent="0.25">
      <c r="A1904" t="s">
        <v>15</v>
      </c>
      <c r="B1904" s="1" t="s">
        <v>32</v>
      </c>
      <c r="C1904">
        <v>1</v>
      </c>
      <c r="D1904" t="s">
        <v>232</v>
      </c>
      <c r="E1904" s="3">
        <v>77442143</v>
      </c>
      <c r="F1904" t="s">
        <v>233</v>
      </c>
      <c r="H1904" t="s">
        <v>16</v>
      </c>
      <c r="I1904" t="s">
        <v>17</v>
      </c>
      <c r="J1904" t="s">
        <v>18</v>
      </c>
      <c r="K1904" t="s">
        <v>19</v>
      </c>
      <c r="L1904" t="s">
        <v>207</v>
      </c>
      <c r="M1904" t="str">
        <f>CONCATENATE(E1904,"-F-C-N")</f>
        <v>77442143-F-C-N</v>
      </c>
      <c r="N1904" t="str">
        <f>$H$2</f>
        <v>F - 762 x 1016</v>
      </c>
      <c r="O1904" t="str">
        <f>$C$15</f>
        <v>Canvas</v>
      </c>
      <c r="P1904" t="str">
        <f>$D$15</f>
        <v>None</v>
      </c>
      <c r="Q1904">
        <f>$H$15</f>
        <v>1865.6000000000001</v>
      </c>
      <c r="R1904">
        <v>1200</v>
      </c>
      <c r="S1904">
        <v>800</v>
      </c>
      <c r="T1904" t="s">
        <v>32</v>
      </c>
    </row>
    <row r="1905" spans="1:20" x14ac:dyDescent="0.25">
      <c r="A1905" t="s">
        <v>15</v>
      </c>
      <c r="B1905" s="1" t="s">
        <v>32</v>
      </c>
      <c r="C1905">
        <v>1</v>
      </c>
      <c r="D1905" t="s">
        <v>232</v>
      </c>
      <c r="E1905" s="3">
        <v>77442143</v>
      </c>
      <c r="F1905" t="s">
        <v>233</v>
      </c>
      <c r="H1905" t="s">
        <v>16</v>
      </c>
      <c r="I1905" t="s">
        <v>17</v>
      </c>
      <c r="J1905" t="s">
        <v>18</v>
      </c>
      <c r="K1905" t="s">
        <v>19</v>
      </c>
      <c r="L1905" t="s">
        <v>207</v>
      </c>
      <c r="M1905" t="str">
        <f>CONCATENATE(E1905,"-F-P-W")</f>
        <v>77442143-F-P-W</v>
      </c>
      <c r="N1905" t="str">
        <f>$H$2</f>
        <v>F - 762 x 1016</v>
      </c>
      <c r="O1905" t="str">
        <f>$C$3</f>
        <v>Photographic Paper</v>
      </c>
      <c r="P1905" t="str">
        <f>$D$4</f>
        <v>White</v>
      </c>
      <c r="Q1905">
        <f>$H$4</f>
        <v>2387</v>
      </c>
      <c r="R1905">
        <v>1510</v>
      </c>
      <c r="S1905">
        <v>1150</v>
      </c>
      <c r="T1905" t="s">
        <v>32</v>
      </c>
    </row>
    <row r="1906" spans="1:20" x14ac:dyDescent="0.25">
      <c r="A1906" t="s">
        <v>15</v>
      </c>
      <c r="B1906" s="1" t="s">
        <v>32</v>
      </c>
      <c r="C1906">
        <v>1</v>
      </c>
      <c r="D1906" t="s">
        <v>232</v>
      </c>
      <c r="E1906" s="3">
        <v>77442143</v>
      </c>
      <c r="F1906" t="s">
        <v>233</v>
      </c>
      <c r="H1906" t="s">
        <v>16</v>
      </c>
      <c r="I1906" t="s">
        <v>17</v>
      </c>
      <c r="J1906" t="s">
        <v>18</v>
      </c>
      <c r="K1906" t="s">
        <v>19</v>
      </c>
      <c r="L1906" t="s">
        <v>207</v>
      </c>
      <c r="M1906" t="str">
        <f>CONCATENATE(E1906,"-F-C-W")</f>
        <v>77442143-F-C-W</v>
      </c>
      <c r="N1906" t="str">
        <f>$H$2</f>
        <v>F - 762 x 1016</v>
      </c>
      <c r="O1906" t="str">
        <f>$C$15</f>
        <v>Canvas</v>
      </c>
      <c r="P1906" t="str">
        <f>$D$16</f>
        <v xml:space="preserve">White </v>
      </c>
      <c r="Q1906">
        <f>$H$16</f>
        <v>2565.2000000000003</v>
      </c>
      <c r="R1906">
        <v>1760</v>
      </c>
      <c r="S1906">
        <v>1100</v>
      </c>
      <c r="T1906" t="s">
        <v>32</v>
      </c>
    </row>
    <row r="1907" spans="1:20" x14ac:dyDescent="0.25">
      <c r="A1907" t="s">
        <v>15</v>
      </c>
      <c r="B1907" s="1" t="s">
        <v>32</v>
      </c>
      <c r="C1907">
        <v>1</v>
      </c>
      <c r="D1907" t="s">
        <v>232</v>
      </c>
      <c r="E1907" s="3">
        <v>77442143</v>
      </c>
      <c r="F1907" t="s">
        <v>233</v>
      </c>
      <c r="H1907" t="s">
        <v>16</v>
      </c>
      <c r="I1907" t="s">
        <v>17</v>
      </c>
      <c r="J1907" t="s">
        <v>18</v>
      </c>
      <c r="K1907" t="s">
        <v>19</v>
      </c>
      <c r="L1907" t="s">
        <v>207</v>
      </c>
      <c r="M1907" t="str">
        <f>CONCATENATE(E1907,"-G-P-N")</f>
        <v>77442143-G-P-N</v>
      </c>
      <c r="N1907" t="str">
        <f>$I$2</f>
        <v>G - 1016 x 1525</v>
      </c>
      <c r="O1907" t="str">
        <f>$C$3</f>
        <v>Photographic Paper</v>
      </c>
      <c r="P1907" t="str">
        <f>$D$3</f>
        <v>None</v>
      </c>
      <c r="Q1907">
        <f>$I$3</f>
        <v>1763</v>
      </c>
      <c r="R1907">
        <v>1180</v>
      </c>
      <c r="S1907">
        <v>735</v>
      </c>
      <c r="T1907" t="s">
        <v>32</v>
      </c>
    </row>
    <row r="1908" spans="1:20" x14ac:dyDescent="0.25">
      <c r="A1908" t="s">
        <v>15</v>
      </c>
      <c r="B1908" s="1" t="s">
        <v>32</v>
      </c>
      <c r="C1908">
        <v>1</v>
      </c>
      <c r="D1908" t="s">
        <v>232</v>
      </c>
      <c r="E1908" s="3">
        <v>77442143</v>
      </c>
      <c r="F1908" t="s">
        <v>233</v>
      </c>
      <c r="H1908" t="s">
        <v>16</v>
      </c>
      <c r="I1908" t="s">
        <v>17</v>
      </c>
      <c r="J1908" t="s">
        <v>18</v>
      </c>
      <c r="K1908" t="s">
        <v>19</v>
      </c>
      <c r="L1908" t="s">
        <v>207</v>
      </c>
      <c r="M1908" t="str">
        <f>CONCATENATE(E1908,"-G-C-N")</f>
        <v>77442143-G-C-N</v>
      </c>
      <c r="N1908" t="str">
        <f>$I$2</f>
        <v>G - 1016 x 1525</v>
      </c>
      <c r="O1908" t="str">
        <f>$C$15</f>
        <v>Canvas</v>
      </c>
      <c r="P1908" t="str">
        <f>$D$15</f>
        <v>None</v>
      </c>
      <c r="Q1908">
        <f>$I$15</f>
        <v>1982.2</v>
      </c>
      <c r="R1908">
        <v>1275</v>
      </c>
      <c r="S1908">
        <v>850</v>
      </c>
      <c r="T1908" t="s">
        <v>32</v>
      </c>
    </row>
    <row r="1909" spans="1:20" x14ac:dyDescent="0.25">
      <c r="A1909" t="s">
        <v>15</v>
      </c>
      <c r="B1909" s="1" t="s">
        <v>32</v>
      </c>
      <c r="C1909">
        <v>1</v>
      </c>
      <c r="D1909" t="s">
        <v>232</v>
      </c>
      <c r="E1909" s="3">
        <v>77442143</v>
      </c>
      <c r="F1909" t="s">
        <v>233</v>
      </c>
      <c r="H1909" t="s">
        <v>16</v>
      </c>
      <c r="I1909" t="s">
        <v>17</v>
      </c>
      <c r="J1909" t="s">
        <v>18</v>
      </c>
      <c r="K1909" t="s">
        <v>19</v>
      </c>
      <c r="L1909" t="s">
        <v>207</v>
      </c>
      <c r="M1909" t="str">
        <f>CONCATENATE(E1909,"-G-P-W")</f>
        <v>77442143-G-P-W</v>
      </c>
      <c r="N1909" t="str">
        <f>$I$2</f>
        <v>G - 1016 x 1525</v>
      </c>
      <c r="O1909" t="str">
        <f>$C$3</f>
        <v>Photographic Paper</v>
      </c>
      <c r="P1909" t="str">
        <f>$D$4</f>
        <v>White</v>
      </c>
      <c r="Q1909">
        <f>$I$4</f>
        <v>3200</v>
      </c>
      <c r="R1909">
        <v>2000</v>
      </c>
      <c r="S1909">
        <v>1535</v>
      </c>
      <c r="T1909" t="s">
        <v>32</v>
      </c>
    </row>
    <row r="1910" spans="1:20" x14ac:dyDescent="0.25">
      <c r="A1910" t="s">
        <v>15</v>
      </c>
      <c r="B1910" s="1" t="s">
        <v>32</v>
      </c>
      <c r="C1910">
        <v>1</v>
      </c>
      <c r="D1910" t="s">
        <v>232</v>
      </c>
      <c r="E1910" s="3">
        <v>77442143</v>
      </c>
      <c r="F1910" t="s">
        <v>233</v>
      </c>
      <c r="H1910" t="s">
        <v>16</v>
      </c>
      <c r="I1910" t="s">
        <v>17</v>
      </c>
      <c r="J1910" t="s">
        <v>18</v>
      </c>
      <c r="K1910" t="s">
        <v>19</v>
      </c>
      <c r="L1910" t="s">
        <v>207</v>
      </c>
      <c r="M1910" t="str">
        <f>CONCATENATE(E1910,"-G-C-W")</f>
        <v>77442143-G-C-W</v>
      </c>
      <c r="N1910" t="str">
        <f>$I$2</f>
        <v>G - 1016 x 1525</v>
      </c>
      <c r="O1910" t="str">
        <f>$C$15</f>
        <v>Canvas</v>
      </c>
      <c r="P1910" t="str">
        <f>$D$16</f>
        <v xml:space="preserve">White </v>
      </c>
      <c r="Q1910">
        <f>$I$16</f>
        <v>2915</v>
      </c>
      <c r="R1910">
        <v>2000</v>
      </c>
      <c r="S1910">
        <v>1250</v>
      </c>
      <c r="T1910" t="s">
        <v>32</v>
      </c>
    </row>
    <row r="1911" spans="1:20" x14ac:dyDescent="0.25">
      <c r="A1911" t="s">
        <v>15</v>
      </c>
      <c r="B1911" s="1" t="s">
        <v>32</v>
      </c>
      <c r="C1911">
        <v>1</v>
      </c>
      <c r="D1911" t="s">
        <v>232</v>
      </c>
      <c r="E1911" s="3">
        <v>77442143</v>
      </c>
      <c r="F1911" t="s">
        <v>233</v>
      </c>
      <c r="H1911" t="s">
        <v>16</v>
      </c>
      <c r="I1911" t="s">
        <v>17</v>
      </c>
      <c r="J1911" t="s">
        <v>18</v>
      </c>
      <c r="K1911" t="s">
        <v>19</v>
      </c>
      <c r="L1911" t="s">
        <v>207</v>
      </c>
      <c r="M1911" t="str">
        <f>CONCATENATE(E1911,"-C-P-N")</f>
        <v>77442143-C-P-N</v>
      </c>
      <c r="N1911" t="str">
        <f>$E$2</f>
        <v>C - 406 x 508</v>
      </c>
      <c r="O1911" t="str">
        <f>$C$3</f>
        <v>Photographic Paper</v>
      </c>
      <c r="P1911" t="str">
        <f>$D$3</f>
        <v>None</v>
      </c>
      <c r="Q1911">
        <f>$E$3</f>
        <v>553</v>
      </c>
      <c r="R1911">
        <v>360</v>
      </c>
      <c r="S1911">
        <v>230</v>
      </c>
      <c r="T1911" t="s">
        <v>32</v>
      </c>
    </row>
    <row r="1912" spans="1:20" x14ac:dyDescent="0.25">
      <c r="A1912" t="s">
        <v>15</v>
      </c>
      <c r="B1912" s="1" t="s">
        <v>32</v>
      </c>
      <c r="C1912">
        <v>1</v>
      </c>
      <c r="D1912" t="s">
        <v>232</v>
      </c>
      <c r="E1912" s="3">
        <v>77442143</v>
      </c>
      <c r="F1912" t="s">
        <v>233</v>
      </c>
      <c r="H1912" t="s">
        <v>16</v>
      </c>
      <c r="I1912" t="s">
        <v>17</v>
      </c>
      <c r="J1912" t="s">
        <v>18</v>
      </c>
      <c r="K1912" t="s">
        <v>19</v>
      </c>
      <c r="L1912" t="s">
        <v>207</v>
      </c>
      <c r="M1912" t="str">
        <f>CONCATENATE(E1912,"-C-P-W")</f>
        <v>77442143-C-P-W</v>
      </c>
      <c r="N1912" t="str">
        <f>$E$2</f>
        <v>C - 406 x 508</v>
      </c>
      <c r="O1912" t="str">
        <f>$C$3</f>
        <v>Photographic Paper</v>
      </c>
      <c r="P1912" t="str">
        <f>$D$4</f>
        <v>White</v>
      </c>
      <c r="Q1912">
        <f>$E$4</f>
        <v>1052</v>
      </c>
      <c r="R1912">
        <v>704</v>
      </c>
      <c r="S1912">
        <v>440</v>
      </c>
      <c r="T1912" t="s">
        <v>32</v>
      </c>
    </row>
    <row r="1913" spans="1:20" x14ac:dyDescent="0.25">
      <c r="A1913" t="s">
        <v>15</v>
      </c>
      <c r="B1913" s="1" t="s">
        <v>32</v>
      </c>
      <c r="C1913">
        <v>1</v>
      </c>
      <c r="D1913" t="s">
        <v>232</v>
      </c>
      <c r="E1913" s="3">
        <v>77442143</v>
      </c>
      <c r="F1913" t="s">
        <v>233</v>
      </c>
      <c r="H1913" t="s">
        <v>16</v>
      </c>
      <c r="I1913" t="s">
        <v>17</v>
      </c>
      <c r="J1913" t="s">
        <v>18</v>
      </c>
      <c r="K1913" t="s">
        <v>19</v>
      </c>
      <c r="L1913" t="s">
        <v>207</v>
      </c>
      <c r="M1913" t="str">
        <f>CONCATENATE(E1913,"-D-P-N")</f>
        <v>77442143-D-P-N</v>
      </c>
      <c r="N1913" t="str">
        <f>$F$2</f>
        <v>D - 508 x 610</v>
      </c>
      <c r="O1913" t="str">
        <f>$C$3</f>
        <v>Photographic Paper</v>
      </c>
      <c r="P1913" t="str">
        <f>$D$3</f>
        <v>None</v>
      </c>
      <c r="Q1913">
        <f>$F$3</f>
        <v>646</v>
      </c>
      <c r="R1913">
        <v>432</v>
      </c>
      <c r="S1913">
        <v>270</v>
      </c>
      <c r="T1913" t="s">
        <v>32</v>
      </c>
    </row>
    <row r="1914" spans="1:20" x14ac:dyDescent="0.25">
      <c r="A1914" t="s">
        <v>15</v>
      </c>
      <c r="B1914" s="1" t="s">
        <v>32</v>
      </c>
      <c r="C1914">
        <v>1</v>
      </c>
      <c r="D1914" t="s">
        <v>232</v>
      </c>
      <c r="E1914" s="3">
        <v>77442143</v>
      </c>
      <c r="F1914" t="s">
        <v>233</v>
      </c>
      <c r="H1914" t="s">
        <v>16</v>
      </c>
      <c r="I1914" t="s">
        <v>17</v>
      </c>
      <c r="J1914" t="s">
        <v>18</v>
      </c>
      <c r="K1914" t="s">
        <v>19</v>
      </c>
      <c r="L1914" t="s">
        <v>207</v>
      </c>
      <c r="M1914" t="str">
        <f>CONCATENATE(E1914,"-D-P-W")</f>
        <v>77442143-D-P-W</v>
      </c>
      <c r="N1914" t="str">
        <f>$F$2</f>
        <v>D - 508 x 610</v>
      </c>
      <c r="O1914" t="str">
        <f>$C$3</f>
        <v>Photographic Paper</v>
      </c>
      <c r="P1914" t="str">
        <f>$D$4</f>
        <v>White</v>
      </c>
      <c r="Q1914">
        <f>$F$4</f>
        <v>1313</v>
      </c>
      <c r="R1914">
        <v>880</v>
      </c>
      <c r="S1914">
        <v>560</v>
      </c>
      <c r="T1914" t="s">
        <v>32</v>
      </c>
    </row>
    <row r="1915" spans="1:20" x14ac:dyDescent="0.25">
      <c r="A1915" t="s">
        <v>15</v>
      </c>
      <c r="B1915" s="1" t="s">
        <v>32</v>
      </c>
      <c r="C1915">
        <v>1</v>
      </c>
      <c r="D1915" t="s">
        <v>232</v>
      </c>
      <c r="E1915" s="3">
        <v>77442143</v>
      </c>
      <c r="F1915" t="s">
        <v>233</v>
      </c>
      <c r="H1915" t="s">
        <v>16</v>
      </c>
      <c r="I1915" t="s">
        <v>17</v>
      </c>
      <c r="J1915" t="s">
        <v>18</v>
      </c>
      <c r="K1915" t="s">
        <v>19</v>
      </c>
      <c r="L1915" t="s">
        <v>207</v>
      </c>
      <c r="M1915" t="str">
        <f>CONCATENATE(E1915,"-E-P-N")</f>
        <v>77442143-E-P-N</v>
      </c>
      <c r="N1915" t="str">
        <f>$G$2</f>
        <v>E - 508 x 762</v>
      </c>
      <c r="O1915" t="str">
        <f>$C$3</f>
        <v>Photographic Paper</v>
      </c>
      <c r="P1915" t="str">
        <f>$D$3</f>
        <v>None</v>
      </c>
      <c r="Q1915">
        <f>$G$3</f>
        <v>825</v>
      </c>
      <c r="R1915">
        <v>552</v>
      </c>
      <c r="S1915">
        <v>345</v>
      </c>
      <c r="T1915" t="s">
        <v>32</v>
      </c>
    </row>
    <row r="1916" spans="1:20" x14ac:dyDescent="0.25">
      <c r="A1916" t="s">
        <v>15</v>
      </c>
      <c r="B1916" s="1" t="s">
        <v>32</v>
      </c>
      <c r="C1916">
        <v>1</v>
      </c>
      <c r="D1916" t="s">
        <v>232</v>
      </c>
      <c r="E1916" s="3">
        <v>77442143</v>
      </c>
      <c r="F1916" t="s">
        <v>233</v>
      </c>
      <c r="H1916" t="s">
        <v>16</v>
      </c>
      <c r="I1916" t="s">
        <v>17</v>
      </c>
      <c r="J1916" t="s">
        <v>18</v>
      </c>
      <c r="K1916" t="s">
        <v>19</v>
      </c>
      <c r="L1916" t="s">
        <v>207</v>
      </c>
      <c r="M1916" t="str">
        <f>CONCATENATE(E1916,"-E-C-N")</f>
        <v>77442143-E-C-N</v>
      </c>
      <c r="N1916" t="str">
        <f>$G$2</f>
        <v>E - 508 x 762</v>
      </c>
      <c r="O1916" t="str">
        <f>$C$15</f>
        <v>Canvas</v>
      </c>
      <c r="P1916" t="str">
        <f>$D$15</f>
        <v>None</v>
      </c>
      <c r="Q1916">
        <f>$G$15</f>
        <v>1324</v>
      </c>
      <c r="R1916">
        <v>832</v>
      </c>
      <c r="S1916">
        <v>550</v>
      </c>
      <c r="T1916" t="s">
        <v>32</v>
      </c>
    </row>
    <row r="1917" spans="1:20" x14ac:dyDescent="0.25">
      <c r="A1917" t="s">
        <v>15</v>
      </c>
      <c r="B1917" s="1" t="s">
        <v>32</v>
      </c>
      <c r="C1917">
        <v>1</v>
      </c>
      <c r="D1917" t="s">
        <v>232</v>
      </c>
      <c r="E1917" s="3">
        <v>77442143</v>
      </c>
      <c r="F1917" t="s">
        <v>233</v>
      </c>
      <c r="H1917" t="s">
        <v>16</v>
      </c>
      <c r="I1917" t="s">
        <v>17</v>
      </c>
      <c r="J1917" t="s">
        <v>18</v>
      </c>
      <c r="K1917" t="s">
        <v>19</v>
      </c>
      <c r="L1917" t="s">
        <v>207</v>
      </c>
      <c r="M1917" t="str">
        <f>CONCATENATE(E1917,"-E-P-W")</f>
        <v>77442143-E-P-W</v>
      </c>
      <c r="N1917" t="str">
        <f>$G$2</f>
        <v>E - 508 x 762</v>
      </c>
      <c r="O1917" t="str">
        <f>$C$3</f>
        <v>Photographic Paper</v>
      </c>
      <c r="P1917" t="str">
        <f>$D$4</f>
        <v>White</v>
      </c>
      <c r="Q1917">
        <f>$G$4</f>
        <v>1660</v>
      </c>
      <c r="R1917">
        <v>1112</v>
      </c>
      <c r="S1917">
        <v>760</v>
      </c>
      <c r="T1917" t="s">
        <v>32</v>
      </c>
    </row>
    <row r="1918" spans="1:20" x14ac:dyDescent="0.25">
      <c r="A1918" t="s">
        <v>15</v>
      </c>
      <c r="B1918" s="1" t="s">
        <v>32</v>
      </c>
      <c r="C1918">
        <v>1</v>
      </c>
      <c r="D1918" t="s">
        <v>232</v>
      </c>
      <c r="E1918" s="3">
        <v>77442143</v>
      </c>
      <c r="F1918" t="s">
        <v>233</v>
      </c>
      <c r="H1918" t="s">
        <v>16</v>
      </c>
      <c r="I1918" t="s">
        <v>17</v>
      </c>
      <c r="J1918" t="s">
        <v>18</v>
      </c>
      <c r="K1918" t="s">
        <v>19</v>
      </c>
      <c r="L1918" t="s">
        <v>207</v>
      </c>
      <c r="M1918" t="str">
        <f>CONCATENATE(E1918,"-E-C-W")</f>
        <v>77442143-E-C-W</v>
      </c>
      <c r="N1918" t="str">
        <f>$G$2</f>
        <v>E - 508 x 762</v>
      </c>
      <c r="O1918" t="str">
        <f>$C$15</f>
        <v>Canvas</v>
      </c>
      <c r="P1918" t="str">
        <f>$D$16</f>
        <v xml:space="preserve">White </v>
      </c>
      <c r="Q1918">
        <f>$G$16</f>
        <v>1964</v>
      </c>
      <c r="R1918">
        <v>1320</v>
      </c>
      <c r="S1918">
        <v>825</v>
      </c>
      <c r="T1918" t="s">
        <v>32</v>
      </c>
    </row>
    <row r="1919" spans="1:20" x14ac:dyDescent="0.25">
      <c r="A1919" t="s">
        <v>15</v>
      </c>
      <c r="B1919" s="1" t="s">
        <v>32</v>
      </c>
      <c r="C1919">
        <v>1</v>
      </c>
      <c r="D1919" t="s">
        <v>232</v>
      </c>
      <c r="E1919" s="3">
        <v>77442143</v>
      </c>
      <c r="F1919" t="s">
        <v>233</v>
      </c>
      <c r="H1919" t="s">
        <v>16</v>
      </c>
      <c r="I1919" t="s">
        <v>17</v>
      </c>
      <c r="J1919" t="s">
        <v>18</v>
      </c>
      <c r="K1919" t="s">
        <v>19</v>
      </c>
      <c r="L1919" t="s">
        <v>207</v>
      </c>
      <c r="M1919" t="str">
        <f>CONCATENATE(E1919,"-F-P-N")</f>
        <v>77442143-F-P-N</v>
      </c>
      <c r="N1919" t="str">
        <f>$H$2</f>
        <v>F - 762 x 1016</v>
      </c>
      <c r="O1919" t="str">
        <f>$C$3</f>
        <v>Photographic Paper</v>
      </c>
      <c r="P1919" t="str">
        <f>$D$3</f>
        <v>None</v>
      </c>
      <c r="Q1919">
        <f>$H$3</f>
        <v>1410</v>
      </c>
      <c r="R1919">
        <v>944</v>
      </c>
      <c r="S1919">
        <v>590</v>
      </c>
      <c r="T1919" t="s">
        <v>32</v>
      </c>
    </row>
    <row r="1920" spans="1:20" x14ac:dyDescent="0.25">
      <c r="A1920" t="s">
        <v>15</v>
      </c>
      <c r="B1920" s="1" t="s">
        <v>32</v>
      </c>
      <c r="C1920">
        <v>1</v>
      </c>
      <c r="D1920" t="s">
        <v>232</v>
      </c>
      <c r="E1920" s="3">
        <v>77442143</v>
      </c>
      <c r="F1920" t="s">
        <v>233</v>
      </c>
      <c r="H1920" t="s">
        <v>16</v>
      </c>
      <c r="I1920" t="s">
        <v>17</v>
      </c>
      <c r="J1920" t="s">
        <v>18</v>
      </c>
      <c r="K1920" t="s">
        <v>19</v>
      </c>
      <c r="L1920" t="s">
        <v>207</v>
      </c>
      <c r="M1920" t="str">
        <f>CONCATENATE(E1920,"-F-C-N")</f>
        <v>77442143-F-C-N</v>
      </c>
      <c r="N1920" t="str">
        <f>$H$2</f>
        <v>F - 762 x 1016</v>
      </c>
      <c r="O1920" t="str">
        <f>$C$15</f>
        <v>Canvas</v>
      </c>
      <c r="P1920" t="str">
        <f>$D$15</f>
        <v>None</v>
      </c>
      <c r="Q1920">
        <f>$H$15</f>
        <v>1865.6000000000001</v>
      </c>
      <c r="R1920">
        <v>1200</v>
      </c>
      <c r="S1920">
        <v>800</v>
      </c>
      <c r="T1920" t="s">
        <v>32</v>
      </c>
    </row>
    <row r="1921" spans="1:20" x14ac:dyDescent="0.25">
      <c r="A1921" t="s">
        <v>15</v>
      </c>
      <c r="B1921" s="1" t="s">
        <v>32</v>
      </c>
      <c r="C1921">
        <v>1</v>
      </c>
      <c r="D1921" t="s">
        <v>232</v>
      </c>
      <c r="E1921" s="3">
        <v>77442143</v>
      </c>
      <c r="F1921" t="s">
        <v>233</v>
      </c>
      <c r="H1921" t="s">
        <v>16</v>
      </c>
      <c r="I1921" t="s">
        <v>17</v>
      </c>
      <c r="J1921" t="s">
        <v>18</v>
      </c>
      <c r="K1921" t="s">
        <v>19</v>
      </c>
      <c r="L1921" t="s">
        <v>207</v>
      </c>
      <c r="M1921" t="str">
        <f>CONCATENATE(E1921,"-F-P-W")</f>
        <v>77442143-F-P-W</v>
      </c>
      <c r="N1921" t="str">
        <f>$H$2</f>
        <v>F - 762 x 1016</v>
      </c>
      <c r="O1921" t="str">
        <f>$C$3</f>
        <v>Photographic Paper</v>
      </c>
      <c r="P1921" t="str">
        <f>$D$4</f>
        <v>White</v>
      </c>
      <c r="Q1921">
        <f>$H$4</f>
        <v>2387</v>
      </c>
      <c r="R1921">
        <v>1510</v>
      </c>
      <c r="S1921">
        <v>1150</v>
      </c>
      <c r="T1921" t="s">
        <v>32</v>
      </c>
    </row>
    <row r="1922" spans="1:20" x14ac:dyDescent="0.25">
      <c r="A1922" t="s">
        <v>15</v>
      </c>
      <c r="B1922" s="1" t="s">
        <v>32</v>
      </c>
      <c r="C1922">
        <v>1</v>
      </c>
      <c r="D1922" t="s">
        <v>232</v>
      </c>
      <c r="E1922" s="3">
        <v>77442143</v>
      </c>
      <c r="F1922" t="s">
        <v>233</v>
      </c>
      <c r="H1922" t="s">
        <v>16</v>
      </c>
      <c r="I1922" t="s">
        <v>17</v>
      </c>
      <c r="J1922" t="s">
        <v>18</v>
      </c>
      <c r="K1922" t="s">
        <v>19</v>
      </c>
      <c r="L1922" t="s">
        <v>207</v>
      </c>
      <c r="M1922" t="str">
        <f>CONCATENATE(E1922,"-F-C-W")</f>
        <v>77442143-F-C-W</v>
      </c>
      <c r="N1922" t="str">
        <f>$H$2</f>
        <v>F - 762 x 1016</v>
      </c>
      <c r="O1922" t="str">
        <f>$C$15</f>
        <v>Canvas</v>
      </c>
      <c r="P1922" t="str">
        <f>$D$16</f>
        <v xml:space="preserve">White </v>
      </c>
      <c r="Q1922">
        <f>$H$16</f>
        <v>2565.2000000000003</v>
      </c>
      <c r="R1922">
        <v>1760</v>
      </c>
      <c r="S1922">
        <v>1100</v>
      </c>
      <c r="T1922" t="s">
        <v>32</v>
      </c>
    </row>
    <row r="1923" spans="1:20" x14ac:dyDescent="0.25">
      <c r="A1923" t="s">
        <v>15</v>
      </c>
      <c r="B1923" s="1" t="s">
        <v>32</v>
      </c>
      <c r="C1923">
        <v>1</v>
      </c>
      <c r="D1923" t="s">
        <v>232</v>
      </c>
      <c r="E1923" s="3">
        <v>77442143</v>
      </c>
      <c r="F1923" t="s">
        <v>233</v>
      </c>
      <c r="H1923" t="s">
        <v>16</v>
      </c>
      <c r="I1923" t="s">
        <v>17</v>
      </c>
      <c r="J1923" t="s">
        <v>18</v>
      </c>
      <c r="K1923" t="s">
        <v>19</v>
      </c>
      <c r="L1923" t="s">
        <v>207</v>
      </c>
      <c r="M1923" t="str">
        <f>CONCATENATE(E1923,"-G-P-N")</f>
        <v>77442143-G-P-N</v>
      </c>
      <c r="N1923" t="str">
        <f>$I$2</f>
        <v>G - 1016 x 1525</v>
      </c>
      <c r="O1923" t="str">
        <f>$C$3</f>
        <v>Photographic Paper</v>
      </c>
      <c r="P1923" t="str">
        <f>$D$3</f>
        <v>None</v>
      </c>
      <c r="Q1923">
        <f>$I$3</f>
        <v>1763</v>
      </c>
      <c r="R1923">
        <v>1180</v>
      </c>
      <c r="S1923">
        <v>735</v>
      </c>
      <c r="T1923" t="s">
        <v>32</v>
      </c>
    </row>
    <row r="1924" spans="1:20" x14ac:dyDescent="0.25">
      <c r="A1924" t="s">
        <v>15</v>
      </c>
      <c r="B1924" s="1" t="s">
        <v>32</v>
      </c>
      <c r="C1924">
        <v>1</v>
      </c>
      <c r="D1924" t="s">
        <v>232</v>
      </c>
      <c r="E1924" s="3">
        <v>77442143</v>
      </c>
      <c r="F1924" t="s">
        <v>233</v>
      </c>
      <c r="H1924" t="s">
        <v>16</v>
      </c>
      <c r="I1924" t="s">
        <v>17</v>
      </c>
      <c r="J1924" t="s">
        <v>18</v>
      </c>
      <c r="K1924" t="s">
        <v>19</v>
      </c>
      <c r="L1924" t="s">
        <v>207</v>
      </c>
      <c r="M1924" t="str">
        <f>CONCATENATE(E1924,"-G-C-N")</f>
        <v>77442143-G-C-N</v>
      </c>
      <c r="N1924" t="str">
        <f>$I$2</f>
        <v>G - 1016 x 1525</v>
      </c>
      <c r="O1924" t="str">
        <f>$C$15</f>
        <v>Canvas</v>
      </c>
      <c r="P1924" t="str">
        <f>$D$15</f>
        <v>None</v>
      </c>
      <c r="Q1924">
        <f>$I$15</f>
        <v>1982.2</v>
      </c>
      <c r="R1924">
        <v>1275</v>
      </c>
      <c r="S1924">
        <v>850</v>
      </c>
      <c r="T1924" t="s">
        <v>32</v>
      </c>
    </row>
    <row r="1925" spans="1:20" x14ac:dyDescent="0.25">
      <c r="A1925" t="s">
        <v>15</v>
      </c>
      <c r="B1925" s="1" t="s">
        <v>32</v>
      </c>
      <c r="C1925">
        <v>1</v>
      </c>
      <c r="D1925" t="s">
        <v>232</v>
      </c>
      <c r="E1925" s="3">
        <v>77442143</v>
      </c>
      <c r="F1925" t="s">
        <v>233</v>
      </c>
      <c r="H1925" t="s">
        <v>16</v>
      </c>
      <c r="I1925" t="s">
        <v>17</v>
      </c>
      <c r="J1925" t="s">
        <v>18</v>
      </c>
      <c r="K1925" t="s">
        <v>19</v>
      </c>
      <c r="L1925" t="s">
        <v>207</v>
      </c>
      <c r="M1925" t="str">
        <f>CONCATENATE(E1925,"-G-P-W")</f>
        <v>77442143-G-P-W</v>
      </c>
      <c r="N1925" t="str">
        <f>$I$2</f>
        <v>G - 1016 x 1525</v>
      </c>
      <c r="O1925" t="str">
        <f>$C$3</f>
        <v>Photographic Paper</v>
      </c>
      <c r="P1925" t="str">
        <f>$D$4</f>
        <v>White</v>
      </c>
      <c r="Q1925">
        <f>$I$4</f>
        <v>3200</v>
      </c>
      <c r="R1925">
        <v>2000</v>
      </c>
      <c r="S1925">
        <v>1535</v>
      </c>
      <c r="T1925" t="s">
        <v>32</v>
      </c>
    </row>
    <row r="1926" spans="1:20" x14ac:dyDescent="0.25">
      <c r="A1926" t="s">
        <v>15</v>
      </c>
      <c r="B1926" s="1" t="s">
        <v>32</v>
      </c>
      <c r="C1926">
        <v>1</v>
      </c>
      <c r="D1926" t="s">
        <v>232</v>
      </c>
      <c r="E1926" s="3">
        <v>77442143</v>
      </c>
      <c r="F1926" t="s">
        <v>233</v>
      </c>
      <c r="H1926" t="s">
        <v>16</v>
      </c>
      <c r="I1926" t="s">
        <v>17</v>
      </c>
      <c r="J1926" t="s">
        <v>18</v>
      </c>
      <c r="K1926" t="s">
        <v>19</v>
      </c>
      <c r="L1926" t="s">
        <v>207</v>
      </c>
      <c r="M1926" t="str">
        <f>CONCATENATE(E1926,"-G-C-W")</f>
        <v>77442143-G-C-W</v>
      </c>
      <c r="N1926" t="str">
        <f>$I$2</f>
        <v>G - 1016 x 1525</v>
      </c>
      <c r="O1926" t="str">
        <f>$C$15</f>
        <v>Canvas</v>
      </c>
      <c r="P1926" t="str">
        <f>$D$16</f>
        <v xml:space="preserve">White </v>
      </c>
      <c r="Q1926">
        <f>$I$16</f>
        <v>2915</v>
      </c>
      <c r="R1926">
        <v>2000</v>
      </c>
      <c r="S1926">
        <v>1250</v>
      </c>
      <c r="T1926" t="s">
        <v>32</v>
      </c>
    </row>
    <row r="1927" spans="1:20" x14ac:dyDescent="0.25">
      <c r="A1927" t="s">
        <v>15</v>
      </c>
      <c r="B1927" s="1" t="s">
        <v>32</v>
      </c>
      <c r="C1927">
        <v>1</v>
      </c>
      <c r="D1927" t="s">
        <v>234</v>
      </c>
      <c r="E1927" s="3">
        <v>79825185</v>
      </c>
      <c r="F1927" t="s">
        <v>235</v>
      </c>
      <c r="H1927" t="s">
        <v>16</v>
      </c>
      <c r="I1927" t="s">
        <v>17</v>
      </c>
      <c r="J1927" t="s">
        <v>18</v>
      </c>
      <c r="K1927" t="s">
        <v>19</v>
      </c>
      <c r="L1927" t="s">
        <v>207</v>
      </c>
      <c r="M1927" t="str">
        <f>CONCATENATE(E1927,"-C-P-N")</f>
        <v>79825185-C-P-N</v>
      </c>
      <c r="N1927" t="str">
        <f>$E$2</f>
        <v>C - 406 x 508</v>
      </c>
      <c r="O1927" t="str">
        <f>$C$3</f>
        <v>Photographic Paper</v>
      </c>
      <c r="P1927" t="str">
        <f>$D$3</f>
        <v>None</v>
      </c>
      <c r="Q1927">
        <f>$E$3</f>
        <v>553</v>
      </c>
      <c r="R1927">
        <v>360</v>
      </c>
      <c r="S1927">
        <v>230</v>
      </c>
      <c r="T1927" t="s">
        <v>32</v>
      </c>
    </row>
    <row r="1928" spans="1:20" x14ac:dyDescent="0.25">
      <c r="A1928" t="s">
        <v>15</v>
      </c>
      <c r="B1928" s="1" t="s">
        <v>32</v>
      </c>
      <c r="C1928">
        <v>1</v>
      </c>
      <c r="D1928" t="s">
        <v>234</v>
      </c>
      <c r="E1928" s="3">
        <v>79825185</v>
      </c>
      <c r="F1928" t="s">
        <v>235</v>
      </c>
      <c r="H1928" t="s">
        <v>16</v>
      </c>
      <c r="I1928" t="s">
        <v>17</v>
      </c>
      <c r="J1928" t="s">
        <v>18</v>
      </c>
      <c r="K1928" t="s">
        <v>19</v>
      </c>
      <c r="L1928" t="s">
        <v>207</v>
      </c>
      <c r="M1928" t="str">
        <f>CONCATENATE(E1928,"-C-P-W")</f>
        <v>79825185-C-P-W</v>
      </c>
      <c r="N1928" t="str">
        <f>$E$2</f>
        <v>C - 406 x 508</v>
      </c>
      <c r="O1928" t="str">
        <f>$C$3</f>
        <v>Photographic Paper</v>
      </c>
      <c r="P1928" t="str">
        <f>$D$4</f>
        <v>White</v>
      </c>
      <c r="Q1928">
        <f>$E$4</f>
        <v>1052</v>
      </c>
      <c r="R1928">
        <v>704</v>
      </c>
      <c r="S1928">
        <v>440</v>
      </c>
      <c r="T1928" t="s">
        <v>32</v>
      </c>
    </row>
    <row r="1929" spans="1:20" x14ac:dyDescent="0.25">
      <c r="A1929" t="s">
        <v>15</v>
      </c>
      <c r="B1929" s="1" t="s">
        <v>32</v>
      </c>
      <c r="C1929">
        <v>1</v>
      </c>
      <c r="D1929" t="s">
        <v>234</v>
      </c>
      <c r="E1929" s="3">
        <v>79825185</v>
      </c>
      <c r="F1929" t="s">
        <v>235</v>
      </c>
      <c r="H1929" t="s">
        <v>16</v>
      </c>
      <c r="I1929" t="s">
        <v>17</v>
      </c>
      <c r="J1929" t="s">
        <v>18</v>
      </c>
      <c r="K1929" t="s">
        <v>19</v>
      </c>
      <c r="L1929" t="s">
        <v>207</v>
      </c>
      <c r="M1929" t="str">
        <f>CONCATENATE(E1929,"-D-P-N")</f>
        <v>79825185-D-P-N</v>
      </c>
      <c r="N1929" t="str">
        <f>$F$2</f>
        <v>D - 508 x 610</v>
      </c>
      <c r="O1929" t="str">
        <f>$C$3</f>
        <v>Photographic Paper</v>
      </c>
      <c r="P1929" t="str">
        <f>$D$3</f>
        <v>None</v>
      </c>
      <c r="Q1929">
        <f>$F$3</f>
        <v>646</v>
      </c>
      <c r="R1929">
        <v>432</v>
      </c>
      <c r="S1929">
        <v>270</v>
      </c>
      <c r="T1929" t="s">
        <v>32</v>
      </c>
    </row>
    <row r="1930" spans="1:20" x14ac:dyDescent="0.25">
      <c r="A1930" t="s">
        <v>15</v>
      </c>
      <c r="B1930" s="1" t="s">
        <v>32</v>
      </c>
      <c r="C1930">
        <v>1</v>
      </c>
      <c r="D1930" t="s">
        <v>234</v>
      </c>
      <c r="E1930" s="3">
        <v>79825185</v>
      </c>
      <c r="F1930" t="s">
        <v>235</v>
      </c>
      <c r="H1930" t="s">
        <v>16</v>
      </c>
      <c r="I1930" t="s">
        <v>17</v>
      </c>
      <c r="J1930" t="s">
        <v>18</v>
      </c>
      <c r="K1930" t="s">
        <v>19</v>
      </c>
      <c r="L1930" t="s">
        <v>207</v>
      </c>
      <c r="M1930" t="str">
        <f>CONCATENATE(E1930,"-D-P-W")</f>
        <v>79825185-D-P-W</v>
      </c>
      <c r="N1930" t="str">
        <f>$F$2</f>
        <v>D - 508 x 610</v>
      </c>
      <c r="O1930" t="str">
        <f>$C$3</f>
        <v>Photographic Paper</v>
      </c>
      <c r="P1930" t="str">
        <f>$D$4</f>
        <v>White</v>
      </c>
      <c r="Q1930">
        <f>$F$4</f>
        <v>1313</v>
      </c>
      <c r="R1930">
        <v>880</v>
      </c>
      <c r="S1930">
        <v>560</v>
      </c>
      <c r="T1930" t="s">
        <v>32</v>
      </c>
    </row>
    <row r="1931" spans="1:20" x14ac:dyDescent="0.25">
      <c r="A1931" t="s">
        <v>15</v>
      </c>
      <c r="B1931" s="1" t="s">
        <v>32</v>
      </c>
      <c r="C1931">
        <v>1</v>
      </c>
      <c r="D1931" t="s">
        <v>234</v>
      </c>
      <c r="E1931" s="3">
        <v>79825185</v>
      </c>
      <c r="F1931" t="s">
        <v>235</v>
      </c>
      <c r="H1931" t="s">
        <v>16</v>
      </c>
      <c r="I1931" t="s">
        <v>17</v>
      </c>
      <c r="J1931" t="s">
        <v>18</v>
      </c>
      <c r="K1931" t="s">
        <v>19</v>
      </c>
      <c r="L1931" t="s">
        <v>207</v>
      </c>
      <c r="M1931" t="str">
        <f>CONCATENATE(E1931,"-E-P-N")</f>
        <v>79825185-E-P-N</v>
      </c>
      <c r="N1931" t="str">
        <f>$G$2</f>
        <v>E - 508 x 762</v>
      </c>
      <c r="O1931" t="str">
        <f>$C$3</f>
        <v>Photographic Paper</v>
      </c>
      <c r="P1931" t="str">
        <f>$D$3</f>
        <v>None</v>
      </c>
      <c r="Q1931">
        <f>$G$3</f>
        <v>825</v>
      </c>
      <c r="R1931">
        <v>552</v>
      </c>
      <c r="S1931">
        <v>345</v>
      </c>
      <c r="T1931" t="s">
        <v>32</v>
      </c>
    </row>
    <row r="1932" spans="1:20" x14ac:dyDescent="0.25">
      <c r="A1932" t="s">
        <v>15</v>
      </c>
      <c r="B1932" s="1" t="s">
        <v>32</v>
      </c>
      <c r="C1932">
        <v>1</v>
      </c>
      <c r="D1932" t="s">
        <v>234</v>
      </c>
      <c r="E1932" s="3">
        <v>79825185</v>
      </c>
      <c r="F1932" t="s">
        <v>235</v>
      </c>
      <c r="H1932" t="s">
        <v>16</v>
      </c>
      <c r="I1932" t="s">
        <v>17</v>
      </c>
      <c r="J1932" t="s">
        <v>18</v>
      </c>
      <c r="K1932" t="s">
        <v>19</v>
      </c>
      <c r="L1932" t="s">
        <v>207</v>
      </c>
      <c r="M1932" t="str">
        <f>CONCATENATE(E1932,"-E-C-N")</f>
        <v>79825185-E-C-N</v>
      </c>
      <c r="N1932" t="str">
        <f>$G$2</f>
        <v>E - 508 x 762</v>
      </c>
      <c r="O1932" t="str">
        <f>$C$15</f>
        <v>Canvas</v>
      </c>
      <c r="P1932" t="str">
        <f>$D$15</f>
        <v>None</v>
      </c>
      <c r="Q1932">
        <f>$G$15</f>
        <v>1324</v>
      </c>
      <c r="R1932">
        <v>832</v>
      </c>
      <c r="S1932">
        <v>550</v>
      </c>
      <c r="T1932" t="s">
        <v>32</v>
      </c>
    </row>
    <row r="1933" spans="1:20" x14ac:dyDescent="0.25">
      <c r="A1933" t="s">
        <v>15</v>
      </c>
      <c r="B1933" s="1" t="s">
        <v>32</v>
      </c>
      <c r="C1933">
        <v>1</v>
      </c>
      <c r="D1933" t="s">
        <v>234</v>
      </c>
      <c r="E1933" s="3">
        <v>79825185</v>
      </c>
      <c r="F1933" t="s">
        <v>235</v>
      </c>
      <c r="H1933" t="s">
        <v>16</v>
      </c>
      <c r="I1933" t="s">
        <v>17</v>
      </c>
      <c r="J1933" t="s">
        <v>18</v>
      </c>
      <c r="K1933" t="s">
        <v>19</v>
      </c>
      <c r="L1933" t="s">
        <v>207</v>
      </c>
      <c r="M1933" t="str">
        <f>CONCATENATE(E1933,"-E-P-W")</f>
        <v>79825185-E-P-W</v>
      </c>
      <c r="N1933" t="str">
        <f>$G$2</f>
        <v>E - 508 x 762</v>
      </c>
      <c r="O1933" t="str">
        <f>$C$3</f>
        <v>Photographic Paper</v>
      </c>
      <c r="P1933" t="str">
        <f>$D$4</f>
        <v>White</v>
      </c>
      <c r="Q1933">
        <f>$G$4</f>
        <v>1660</v>
      </c>
      <c r="R1933">
        <v>1112</v>
      </c>
      <c r="S1933">
        <v>760</v>
      </c>
      <c r="T1933" t="s">
        <v>32</v>
      </c>
    </row>
    <row r="1934" spans="1:20" x14ac:dyDescent="0.25">
      <c r="A1934" t="s">
        <v>15</v>
      </c>
      <c r="B1934" s="1" t="s">
        <v>32</v>
      </c>
      <c r="C1934">
        <v>1</v>
      </c>
      <c r="D1934" t="s">
        <v>234</v>
      </c>
      <c r="E1934" s="3">
        <v>79825185</v>
      </c>
      <c r="F1934" t="s">
        <v>235</v>
      </c>
      <c r="H1934" t="s">
        <v>16</v>
      </c>
      <c r="I1934" t="s">
        <v>17</v>
      </c>
      <c r="J1934" t="s">
        <v>18</v>
      </c>
      <c r="K1934" t="s">
        <v>19</v>
      </c>
      <c r="L1934" t="s">
        <v>207</v>
      </c>
      <c r="M1934" t="str">
        <f>CONCATENATE(E1934,"-E-C-W")</f>
        <v>79825185-E-C-W</v>
      </c>
      <c r="N1934" t="str">
        <f>$G$2</f>
        <v>E - 508 x 762</v>
      </c>
      <c r="O1934" t="str">
        <f>$C$15</f>
        <v>Canvas</v>
      </c>
      <c r="P1934" t="str">
        <f>$D$16</f>
        <v xml:space="preserve">White </v>
      </c>
      <c r="Q1934">
        <f>$G$16</f>
        <v>1964</v>
      </c>
      <c r="R1934">
        <v>1320</v>
      </c>
      <c r="S1934">
        <v>825</v>
      </c>
      <c r="T1934" t="s">
        <v>32</v>
      </c>
    </row>
    <row r="1935" spans="1:20" x14ac:dyDescent="0.25">
      <c r="A1935" t="s">
        <v>15</v>
      </c>
      <c r="B1935" s="1" t="s">
        <v>32</v>
      </c>
      <c r="C1935">
        <v>1</v>
      </c>
      <c r="D1935" t="s">
        <v>234</v>
      </c>
      <c r="E1935" s="3">
        <v>79825185</v>
      </c>
      <c r="F1935" t="s">
        <v>235</v>
      </c>
      <c r="H1935" t="s">
        <v>16</v>
      </c>
      <c r="I1935" t="s">
        <v>17</v>
      </c>
      <c r="J1935" t="s">
        <v>18</v>
      </c>
      <c r="K1935" t="s">
        <v>19</v>
      </c>
      <c r="L1935" t="s">
        <v>207</v>
      </c>
      <c r="M1935" t="str">
        <f>CONCATENATE(E1935,"-F-P-N")</f>
        <v>79825185-F-P-N</v>
      </c>
      <c r="N1935" t="str">
        <f>$H$2</f>
        <v>F - 762 x 1016</v>
      </c>
      <c r="O1935" t="str">
        <f>$C$3</f>
        <v>Photographic Paper</v>
      </c>
      <c r="P1935" t="str">
        <f>$D$3</f>
        <v>None</v>
      </c>
      <c r="Q1935">
        <f>$H$3</f>
        <v>1410</v>
      </c>
      <c r="R1935">
        <v>944</v>
      </c>
      <c r="S1935">
        <v>590</v>
      </c>
      <c r="T1935" t="s">
        <v>32</v>
      </c>
    </row>
    <row r="1936" spans="1:20" x14ac:dyDescent="0.25">
      <c r="A1936" t="s">
        <v>15</v>
      </c>
      <c r="B1936" s="1" t="s">
        <v>32</v>
      </c>
      <c r="C1936">
        <v>1</v>
      </c>
      <c r="D1936" t="s">
        <v>234</v>
      </c>
      <c r="E1936" s="3">
        <v>79825185</v>
      </c>
      <c r="F1936" t="s">
        <v>235</v>
      </c>
      <c r="H1936" t="s">
        <v>16</v>
      </c>
      <c r="I1936" t="s">
        <v>17</v>
      </c>
      <c r="J1936" t="s">
        <v>18</v>
      </c>
      <c r="K1936" t="s">
        <v>19</v>
      </c>
      <c r="L1936" t="s">
        <v>207</v>
      </c>
      <c r="M1936" t="str">
        <f>CONCATENATE(E1936,"-F-C-N")</f>
        <v>79825185-F-C-N</v>
      </c>
      <c r="N1936" t="str">
        <f>$H$2</f>
        <v>F - 762 x 1016</v>
      </c>
      <c r="O1936" t="str">
        <f>$C$15</f>
        <v>Canvas</v>
      </c>
      <c r="P1936" t="str">
        <f>$D$15</f>
        <v>None</v>
      </c>
      <c r="Q1936">
        <f>$H$15</f>
        <v>1865.6000000000001</v>
      </c>
      <c r="R1936">
        <v>1200</v>
      </c>
      <c r="S1936">
        <v>800</v>
      </c>
      <c r="T1936" t="s">
        <v>32</v>
      </c>
    </row>
    <row r="1937" spans="1:20" x14ac:dyDescent="0.25">
      <c r="A1937" t="s">
        <v>15</v>
      </c>
      <c r="B1937" s="1" t="s">
        <v>32</v>
      </c>
      <c r="C1937">
        <v>1</v>
      </c>
      <c r="D1937" t="s">
        <v>234</v>
      </c>
      <c r="E1937" s="3">
        <v>79825185</v>
      </c>
      <c r="F1937" t="s">
        <v>235</v>
      </c>
      <c r="H1937" t="s">
        <v>16</v>
      </c>
      <c r="I1937" t="s">
        <v>17</v>
      </c>
      <c r="J1937" t="s">
        <v>18</v>
      </c>
      <c r="K1937" t="s">
        <v>19</v>
      </c>
      <c r="L1937" t="s">
        <v>207</v>
      </c>
      <c r="M1937" t="str">
        <f>CONCATENATE(E1937,"-F-P-W")</f>
        <v>79825185-F-P-W</v>
      </c>
      <c r="N1937" t="str">
        <f>$H$2</f>
        <v>F - 762 x 1016</v>
      </c>
      <c r="O1937" t="str">
        <f>$C$3</f>
        <v>Photographic Paper</v>
      </c>
      <c r="P1937" t="str">
        <f>$D$4</f>
        <v>White</v>
      </c>
      <c r="Q1937">
        <f>$H$4</f>
        <v>2387</v>
      </c>
      <c r="R1937">
        <v>1510</v>
      </c>
      <c r="S1937">
        <v>1150</v>
      </c>
      <c r="T1937" t="s">
        <v>32</v>
      </c>
    </row>
    <row r="1938" spans="1:20" x14ac:dyDescent="0.25">
      <c r="A1938" t="s">
        <v>15</v>
      </c>
      <c r="B1938" s="1" t="s">
        <v>32</v>
      </c>
      <c r="C1938">
        <v>1</v>
      </c>
      <c r="D1938" t="s">
        <v>234</v>
      </c>
      <c r="E1938" s="3">
        <v>79825185</v>
      </c>
      <c r="F1938" t="s">
        <v>235</v>
      </c>
      <c r="H1938" t="s">
        <v>16</v>
      </c>
      <c r="I1938" t="s">
        <v>17</v>
      </c>
      <c r="J1938" t="s">
        <v>18</v>
      </c>
      <c r="K1938" t="s">
        <v>19</v>
      </c>
      <c r="L1938" t="s">
        <v>207</v>
      </c>
      <c r="M1938" t="str">
        <f>CONCATENATE(E1938,"-F-C-W")</f>
        <v>79825185-F-C-W</v>
      </c>
      <c r="N1938" t="str">
        <f>$H$2</f>
        <v>F - 762 x 1016</v>
      </c>
      <c r="O1938" t="str">
        <f>$C$15</f>
        <v>Canvas</v>
      </c>
      <c r="P1938" t="str">
        <f>$D$16</f>
        <v xml:space="preserve">White </v>
      </c>
      <c r="Q1938">
        <f>$H$16</f>
        <v>2565.2000000000003</v>
      </c>
      <c r="R1938">
        <v>1760</v>
      </c>
      <c r="S1938">
        <v>1100</v>
      </c>
      <c r="T1938" t="s">
        <v>32</v>
      </c>
    </row>
    <row r="1939" spans="1:20" x14ac:dyDescent="0.25">
      <c r="A1939" t="s">
        <v>15</v>
      </c>
      <c r="B1939" s="1" t="s">
        <v>32</v>
      </c>
      <c r="C1939">
        <v>1</v>
      </c>
      <c r="D1939" t="s">
        <v>234</v>
      </c>
      <c r="E1939" s="3">
        <v>79825185</v>
      </c>
      <c r="F1939" t="s">
        <v>235</v>
      </c>
      <c r="H1939" t="s">
        <v>16</v>
      </c>
      <c r="I1939" t="s">
        <v>17</v>
      </c>
      <c r="J1939" t="s">
        <v>18</v>
      </c>
      <c r="K1939" t="s">
        <v>19</v>
      </c>
      <c r="L1939" t="s">
        <v>207</v>
      </c>
      <c r="M1939" t="str">
        <f>CONCATENATE(E1939,"-G-P-N")</f>
        <v>79825185-G-P-N</v>
      </c>
      <c r="N1939" t="str">
        <f>$I$2</f>
        <v>G - 1016 x 1525</v>
      </c>
      <c r="O1939" t="str">
        <f>$C$3</f>
        <v>Photographic Paper</v>
      </c>
      <c r="P1939" t="str">
        <f>$D$3</f>
        <v>None</v>
      </c>
      <c r="Q1939">
        <f>$I$3</f>
        <v>1763</v>
      </c>
      <c r="R1939">
        <v>1180</v>
      </c>
      <c r="S1939">
        <v>735</v>
      </c>
      <c r="T1939" t="s">
        <v>32</v>
      </c>
    </row>
    <row r="1940" spans="1:20" x14ac:dyDescent="0.25">
      <c r="A1940" t="s">
        <v>15</v>
      </c>
      <c r="B1940" s="1" t="s">
        <v>32</v>
      </c>
      <c r="C1940">
        <v>1</v>
      </c>
      <c r="D1940" t="s">
        <v>234</v>
      </c>
      <c r="E1940" s="3">
        <v>79825185</v>
      </c>
      <c r="F1940" t="s">
        <v>235</v>
      </c>
      <c r="H1940" t="s">
        <v>16</v>
      </c>
      <c r="I1940" t="s">
        <v>17</v>
      </c>
      <c r="J1940" t="s">
        <v>18</v>
      </c>
      <c r="K1940" t="s">
        <v>19</v>
      </c>
      <c r="L1940" t="s">
        <v>207</v>
      </c>
      <c r="M1940" t="str">
        <f>CONCATENATE(E1940,"-G-C-N")</f>
        <v>79825185-G-C-N</v>
      </c>
      <c r="N1940" t="str">
        <f>$I$2</f>
        <v>G - 1016 x 1525</v>
      </c>
      <c r="O1940" t="str">
        <f>$C$15</f>
        <v>Canvas</v>
      </c>
      <c r="P1940" t="str">
        <f>$D$15</f>
        <v>None</v>
      </c>
      <c r="Q1940">
        <f>$I$15</f>
        <v>1982.2</v>
      </c>
      <c r="R1940">
        <v>1275</v>
      </c>
      <c r="S1940">
        <v>850</v>
      </c>
      <c r="T1940" t="s">
        <v>32</v>
      </c>
    </row>
    <row r="1941" spans="1:20" x14ac:dyDescent="0.25">
      <c r="A1941" t="s">
        <v>15</v>
      </c>
      <c r="B1941" s="1" t="s">
        <v>32</v>
      </c>
      <c r="C1941">
        <v>1</v>
      </c>
      <c r="D1941" t="s">
        <v>234</v>
      </c>
      <c r="E1941" s="3">
        <v>79825185</v>
      </c>
      <c r="F1941" t="s">
        <v>235</v>
      </c>
      <c r="H1941" t="s">
        <v>16</v>
      </c>
      <c r="I1941" t="s">
        <v>17</v>
      </c>
      <c r="J1941" t="s">
        <v>18</v>
      </c>
      <c r="K1941" t="s">
        <v>19</v>
      </c>
      <c r="L1941" t="s">
        <v>207</v>
      </c>
      <c r="M1941" t="str">
        <f>CONCATENATE(E1941,"-G-P-W")</f>
        <v>79825185-G-P-W</v>
      </c>
      <c r="N1941" t="str">
        <f>$I$2</f>
        <v>G - 1016 x 1525</v>
      </c>
      <c r="O1941" t="str">
        <f>$C$3</f>
        <v>Photographic Paper</v>
      </c>
      <c r="P1941" t="str">
        <f>$D$4</f>
        <v>White</v>
      </c>
      <c r="Q1941">
        <f>$I$4</f>
        <v>3200</v>
      </c>
      <c r="R1941">
        <v>2000</v>
      </c>
      <c r="S1941">
        <v>1535</v>
      </c>
      <c r="T1941" t="s">
        <v>32</v>
      </c>
    </row>
    <row r="1942" spans="1:20" x14ac:dyDescent="0.25">
      <c r="A1942" t="s">
        <v>15</v>
      </c>
      <c r="B1942" s="1" t="s">
        <v>32</v>
      </c>
      <c r="C1942">
        <v>1</v>
      </c>
      <c r="D1942" t="s">
        <v>234</v>
      </c>
      <c r="E1942" s="3">
        <v>79825185</v>
      </c>
      <c r="F1942" t="s">
        <v>235</v>
      </c>
      <c r="H1942" t="s">
        <v>16</v>
      </c>
      <c r="I1942" t="s">
        <v>17</v>
      </c>
      <c r="J1942" t="s">
        <v>18</v>
      </c>
      <c r="K1942" t="s">
        <v>19</v>
      </c>
      <c r="L1942" t="s">
        <v>207</v>
      </c>
      <c r="M1942" t="str">
        <f>CONCATENATE(E1942,"-G-C-W")</f>
        <v>79825185-G-C-W</v>
      </c>
      <c r="N1942" t="str">
        <f>$I$2</f>
        <v>G - 1016 x 1525</v>
      </c>
      <c r="O1942" t="str">
        <f>$C$15</f>
        <v>Canvas</v>
      </c>
      <c r="P1942" t="str">
        <f>$D$16</f>
        <v xml:space="preserve">White </v>
      </c>
      <c r="Q1942">
        <f>$I$16</f>
        <v>2915</v>
      </c>
      <c r="R1942">
        <v>2000</v>
      </c>
      <c r="S1942">
        <v>1250</v>
      </c>
      <c r="T1942" t="s">
        <v>32</v>
      </c>
    </row>
    <row r="1943" spans="1:20" x14ac:dyDescent="0.25">
      <c r="A1943" t="s">
        <v>15</v>
      </c>
      <c r="B1943" s="1" t="s">
        <v>32</v>
      </c>
      <c r="C1943">
        <v>1</v>
      </c>
      <c r="D1943" t="s">
        <v>234</v>
      </c>
      <c r="E1943" s="3">
        <v>79825185</v>
      </c>
      <c r="F1943" t="s">
        <v>235</v>
      </c>
      <c r="H1943" t="s">
        <v>16</v>
      </c>
      <c r="I1943" t="s">
        <v>17</v>
      </c>
      <c r="J1943" t="s">
        <v>18</v>
      </c>
      <c r="K1943" t="s">
        <v>19</v>
      </c>
      <c r="L1943" t="s">
        <v>207</v>
      </c>
      <c r="M1943" t="str">
        <f>CONCATENATE(E1943,"-C-P-N")</f>
        <v>79825185-C-P-N</v>
      </c>
      <c r="N1943" t="str">
        <f>$E$2</f>
        <v>C - 406 x 508</v>
      </c>
      <c r="O1943" t="str">
        <f>$C$3</f>
        <v>Photographic Paper</v>
      </c>
      <c r="P1943" t="str">
        <f>$D$3</f>
        <v>None</v>
      </c>
      <c r="Q1943">
        <f>$E$3</f>
        <v>553</v>
      </c>
      <c r="R1943">
        <v>360</v>
      </c>
      <c r="S1943">
        <v>230</v>
      </c>
      <c r="T1943" t="s">
        <v>32</v>
      </c>
    </row>
    <row r="1944" spans="1:20" x14ac:dyDescent="0.25">
      <c r="A1944" t="s">
        <v>15</v>
      </c>
      <c r="B1944" s="1" t="s">
        <v>32</v>
      </c>
      <c r="C1944">
        <v>1</v>
      </c>
      <c r="D1944" t="s">
        <v>234</v>
      </c>
      <c r="E1944" s="3">
        <v>79825185</v>
      </c>
      <c r="F1944" t="s">
        <v>235</v>
      </c>
      <c r="H1944" t="s">
        <v>16</v>
      </c>
      <c r="I1944" t="s">
        <v>17</v>
      </c>
      <c r="J1944" t="s">
        <v>18</v>
      </c>
      <c r="K1944" t="s">
        <v>19</v>
      </c>
      <c r="L1944" t="s">
        <v>207</v>
      </c>
      <c r="M1944" t="str">
        <f>CONCATENATE(E1944,"-C-P-W")</f>
        <v>79825185-C-P-W</v>
      </c>
      <c r="N1944" t="str">
        <f>$E$2</f>
        <v>C - 406 x 508</v>
      </c>
      <c r="O1944" t="str">
        <f>$C$3</f>
        <v>Photographic Paper</v>
      </c>
      <c r="P1944" t="str">
        <f>$D$4</f>
        <v>White</v>
      </c>
      <c r="Q1944">
        <f>$E$4</f>
        <v>1052</v>
      </c>
      <c r="R1944">
        <v>704</v>
      </c>
      <c r="S1944">
        <v>440</v>
      </c>
      <c r="T1944" t="s">
        <v>32</v>
      </c>
    </row>
    <row r="1945" spans="1:20" x14ac:dyDescent="0.25">
      <c r="A1945" t="s">
        <v>15</v>
      </c>
      <c r="B1945" s="1" t="s">
        <v>32</v>
      </c>
      <c r="C1945">
        <v>1</v>
      </c>
      <c r="D1945" t="s">
        <v>234</v>
      </c>
      <c r="E1945" s="3">
        <v>79825185</v>
      </c>
      <c r="F1945" t="s">
        <v>235</v>
      </c>
      <c r="H1945" t="s">
        <v>16</v>
      </c>
      <c r="I1945" t="s">
        <v>17</v>
      </c>
      <c r="J1945" t="s">
        <v>18</v>
      </c>
      <c r="K1945" t="s">
        <v>19</v>
      </c>
      <c r="L1945" t="s">
        <v>207</v>
      </c>
      <c r="M1945" t="str">
        <f>CONCATENATE(E1945,"-D-P-N")</f>
        <v>79825185-D-P-N</v>
      </c>
      <c r="N1945" t="str">
        <f>$F$2</f>
        <v>D - 508 x 610</v>
      </c>
      <c r="O1945" t="str">
        <f>$C$3</f>
        <v>Photographic Paper</v>
      </c>
      <c r="P1945" t="str">
        <f>$D$3</f>
        <v>None</v>
      </c>
      <c r="Q1945">
        <f>$F$3</f>
        <v>646</v>
      </c>
      <c r="R1945">
        <v>432</v>
      </c>
      <c r="S1945">
        <v>270</v>
      </c>
      <c r="T1945" t="s">
        <v>32</v>
      </c>
    </row>
    <row r="1946" spans="1:20" x14ac:dyDescent="0.25">
      <c r="A1946" t="s">
        <v>15</v>
      </c>
      <c r="B1946" s="1" t="s">
        <v>32</v>
      </c>
      <c r="C1946">
        <v>1</v>
      </c>
      <c r="D1946" t="s">
        <v>234</v>
      </c>
      <c r="E1946" s="3">
        <v>79825185</v>
      </c>
      <c r="F1946" t="s">
        <v>235</v>
      </c>
      <c r="H1946" t="s">
        <v>16</v>
      </c>
      <c r="I1946" t="s">
        <v>17</v>
      </c>
      <c r="J1946" t="s">
        <v>18</v>
      </c>
      <c r="K1946" t="s">
        <v>19</v>
      </c>
      <c r="L1946" t="s">
        <v>207</v>
      </c>
      <c r="M1946" t="str">
        <f>CONCATENATE(E1946,"-D-P-W")</f>
        <v>79825185-D-P-W</v>
      </c>
      <c r="N1946" t="str">
        <f>$F$2</f>
        <v>D - 508 x 610</v>
      </c>
      <c r="O1946" t="str">
        <f>$C$3</f>
        <v>Photographic Paper</v>
      </c>
      <c r="P1946" t="str">
        <f>$D$4</f>
        <v>White</v>
      </c>
      <c r="Q1946">
        <f>$F$4</f>
        <v>1313</v>
      </c>
      <c r="R1946">
        <v>880</v>
      </c>
      <c r="S1946">
        <v>560</v>
      </c>
      <c r="T1946" t="s">
        <v>32</v>
      </c>
    </row>
    <row r="1947" spans="1:20" x14ac:dyDescent="0.25">
      <c r="A1947" t="s">
        <v>15</v>
      </c>
      <c r="B1947" s="1" t="s">
        <v>32</v>
      </c>
      <c r="C1947">
        <v>1</v>
      </c>
      <c r="D1947" t="s">
        <v>234</v>
      </c>
      <c r="E1947" s="3">
        <v>79825185</v>
      </c>
      <c r="F1947" t="s">
        <v>235</v>
      </c>
      <c r="H1947" t="s">
        <v>16</v>
      </c>
      <c r="I1947" t="s">
        <v>17</v>
      </c>
      <c r="J1947" t="s">
        <v>18</v>
      </c>
      <c r="K1947" t="s">
        <v>19</v>
      </c>
      <c r="L1947" t="s">
        <v>207</v>
      </c>
      <c r="M1947" t="str">
        <f>CONCATENATE(E1947,"-E-P-N")</f>
        <v>79825185-E-P-N</v>
      </c>
      <c r="N1947" t="str">
        <f>$G$2</f>
        <v>E - 508 x 762</v>
      </c>
      <c r="O1947" t="str">
        <f>$C$3</f>
        <v>Photographic Paper</v>
      </c>
      <c r="P1947" t="str">
        <f>$D$3</f>
        <v>None</v>
      </c>
      <c r="Q1947">
        <f>$G$3</f>
        <v>825</v>
      </c>
      <c r="R1947">
        <v>552</v>
      </c>
      <c r="S1947">
        <v>345</v>
      </c>
      <c r="T1947" t="s">
        <v>32</v>
      </c>
    </row>
    <row r="1948" spans="1:20" x14ac:dyDescent="0.25">
      <c r="A1948" t="s">
        <v>15</v>
      </c>
      <c r="B1948" s="1" t="s">
        <v>32</v>
      </c>
      <c r="C1948">
        <v>1</v>
      </c>
      <c r="D1948" t="s">
        <v>234</v>
      </c>
      <c r="E1948" s="3">
        <v>79825185</v>
      </c>
      <c r="F1948" t="s">
        <v>235</v>
      </c>
      <c r="H1948" t="s">
        <v>16</v>
      </c>
      <c r="I1948" t="s">
        <v>17</v>
      </c>
      <c r="J1948" t="s">
        <v>18</v>
      </c>
      <c r="K1948" t="s">
        <v>19</v>
      </c>
      <c r="L1948" t="s">
        <v>207</v>
      </c>
      <c r="M1948" t="str">
        <f>CONCATENATE(E1948,"-E-C-N")</f>
        <v>79825185-E-C-N</v>
      </c>
      <c r="N1948" t="str">
        <f>$G$2</f>
        <v>E - 508 x 762</v>
      </c>
      <c r="O1948" t="str">
        <f>$C$15</f>
        <v>Canvas</v>
      </c>
      <c r="P1948" t="str">
        <f>$D$15</f>
        <v>None</v>
      </c>
      <c r="Q1948">
        <f>$G$15</f>
        <v>1324</v>
      </c>
      <c r="R1948">
        <v>832</v>
      </c>
      <c r="S1948">
        <v>550</v>
      </c>
      <c r="T1948" t="s">
        <v>32</v>
      </c>
    </row>
    <row r="1949" spans="1:20" x14ac:dyDescent="0.25">
      <c r="A1949" t="s">
        <v>15</v>
      </c>
      <c r="B1949" s="1" t="s">
        <v>32</v>
      </c>
      <c r="C1949">
        <v>1</v>
      </c>
      <c r="D1949" t="s">
        <v>234</v>
      </c>
      <c r="E1949" s="3">
        <v>79825185</v>
      </c>
      <c r="F1949" t="s">
        <v>235</v>
      </c>
      <c r="H1949" t="s">
        <v>16</v>
      </c>
      <c r="I1949" t="s">
        <v>17</v>
      </c>
      <c r="J1949" t="s">
        <v>18</v>
      </c>
      <c r="K1949" t="s">
        <v>19</v>
      </c>
      <c r="L1949" t="s">
        <v>207</v>
      </c>
      <c r="M1949" t="str">
        <f>CONCATENATE(E1949,"-E-P-W")</f>
        <v>79825185-E-P-W</v>
      </c>
      <c r="N1949" t="str">
        <f>$G$2</f>
        <v>E - 508 x 762</v>
      </c>
      <c r="O1949" t="str">
        <f>$C$3</f>
        <v>Photographic Paper</v>
      </c>
      <c r="P1949" t="str">
        <f>$D$4</f>
        <v>White</v>
      </c>
      <c r="Q1949">
        <f>$G$4</f>
        <v>1660</v>
      </c>
      <c r="R1949">
        <v>1112</v>
      </c>
      <c r="S1949">
        <v>760</v>
      </c>
      <c r="T1949" t="s">
        <v>32</v>
      </c>
    </row>
    <row r="1950" spans="1:20" x14ac:dyDescent="0.25">
      <c r="A1950" t="s">
        <v>15</v>
      </c>
      <c r="B1950" s="1" t="s">
        <v>32</v>
      </c>
      <c r="C1950">
        <v>1</v>
      </c>
      <c r="D1950" t="s">
        <v>234</v>
      </c>
      <c r="E1950" s="3">
        <v>79825185</v>
      </c>
      <c r="F1950" t="s">
        <v>235</v>
      </c>
      <c r="H1950" t="s">
        <v>16</v>
      </c>
      <c r="I1950" t="s">
        <v>17</v>
      </c>
      <c r="J1950" t="s">
        <v>18</v>
      </c>
      <c r="K1950" t="s">
        <v>19</v>
      </c>
      <c r="L1950" t="s">
        <v>207</v>
      </c>
      <c r="M1950" t="str">
        <f>CONCATENATE(E1950,"-E-C-W")</f>
        <v>79825185-E-C-W</v>
      </c>
      <c r="N1950" t="str">
        <f>$G$2</f>
        <v>E - 508 x 762</v>
      </c>
      <c r="O1950" t="str">
        <f>$C$15</f>
        <v>Canvas</v>
      </c>
      <c r="P1950" t="str">
        <f>$D$16</f>
        <v xml:space="preserve">White </v>
      </c>
      <c r="Q1950">
        <f>$G$16</f>
        <v>1964</v>
      </c>
      <c r="R1950">
        <v>1320</v>
      </c>
      <c r="S1950">
        <v>825</v>
      </c>
      <c r="T1950" t="s">
        <v>32</v>
      </c>
    </row>
    <row r="1951" spans="1:20" x14ac:dyDescent="0.25">
      <c r="A1951" t="s">
        <v>15</v>
      </c>
      <c r="B1951" s="1" t="s">
        <v>32</v>
      </c>
      <c r="C1951">
        <v>1</v>
      </c>
      <c r="D1951" t="s">
        <v>234</v>
      </c>
      <c r="E1951" s="3">
        <v>79825185</v>
      </c>
      <c r="F1951" t="s">
        <v>235</v>
      </c>
      <c r="H1951" t="s">
        <v>16</v>
      </c>
      <c r="I1951" t="s">
        <v>17</v>
      </c>
      <c r="J1951" t="s">
        <v>18</v>
      </c>
      <c r="K1951" t="s">
        <v>19</v>
      </c>
      <c r="L1951" t="s">
        <v>207</v>
      </c>
      <c r="M1951" t="str">
        <f>CONCATENATE(E1951,"-F-P-N")</f>
        <v>79825185-F-P-N</v>
      </c>
      <c r="N1951" t="str">
        <f>$H$2</f>
        <v>F - 762 x 1016</v>
      </c>
      <c r="O1951" t="str">
        <f>$C$3</f>
        <v>Photographic Paper</v>
      </c>
      <c r="P1951" t="str">
        <f>$D$3</f>
        <v>None</v>
      </c>
      <c r="Q1951">
        <f>$H$3</f>
        <v>1410</v>
      </c>
      <c r="R1951">
        <v>944</v>
      </c>
      <c r="S1951">
        <v>590</v>
      </c>
      <c r="T1951" t="s">
        <v>32</v>
      </c>
    </row>
    <row r="1952" spans="1:20" x14ac:dyDescent="0.25">
      <c r="A1952" t="s">
        <v>15</v>
      </c>
      <c r="B1952" s="1" t="s">
        <v>32</v>
      </c>
      <c r="C1952">
        <v>1</v>
      </c>
      <c r="D1952" t="s">
        <v>234</v>
      </c>
      <c r="E1952" s="3">
        <v>79825185</v>
      </c>
      <c r="F1952" t="s">
        <v>235</v>
      </c>
      <c r="H1952" t="s">
        <v>16</v>
      </c>
      <c r="I1952" t="s">
        <v>17</v>
      </c>
      <c r="J1952" t="s">
        <v>18</v>
      </c>
      <c r="K1952" t="s">
        <v>19</v>
      </c>
      <c r="L1952" t="s">
        <v>207</v>
      </c>
      <c r="M1952" t="str">
        <f>CONCATENATE(E1952,"-F-C-N")</f>
        <v>79825185-F-C-N</v>
      </c>
      <c r="N1952" t="str">
        <f>$H$2</f>
        <v>F - 762 x 1016</v>
      </c>
      <c r="O1952" t="str">
        <f>$C$15</f>
        <v>Canvas</v>
      </c>
      <c r="P1952" t="str">
        <f>$D$15</f>
        <v>None</v>
      </c>
      <c r="Q1952">
        <f>$H$15</f>
        <v>1865.6000000000001</v>
      </c>
      <c r="R1952">
        <v>1200</v>
      </c>
      <c r="S1952">
        <v>800</v>
      </c>
      <c r="T1952" t="s">
        <v>32</v>
      </c>
    </row>
    <row r="1953" spans="1:20" x14ac:dyDescent="0.25">
      <c r="A1953" t="s">
        <v>15</v>
      </c>
      <c r="B1953" s="1" t="s">
        <v>32</v>
      </c>
      <c r="C1953">
        <v>1</v>
      </c>
      <c r="D1953" t="s">
        <v>234</v>
      </c>
      <c r="E1953" s="3">
        <v>79825185</v>
      </c>
      <c r="F1953" t="s">
        <v>235</v>
      </c>
      <c r="H1953" t="s">
        <v>16</v>
      </c>
      <c r="I1953" t="s">
        <v>17</v>
      </c>
      <c r="J1953" t="s">
        <v>18</v>
      </c>
      <c r="K1953" t="s">
        <v>19</v>
      </c>
      <c r="L1953" t="s">
        <v>207</v>
      </c>
      <c r="M1953" t="str">
        <f>CONCATENATE(E1953,"-F-P-W")</f>
        <v>79825185-F-P-W</v>
      </c>
      <c r="N1953" t="str">
        <f>$H$2</f>
        <v>F - 762 x 1016</v>
      </c>
      <c r="O1953" t="str">
        <f>$C$3</f>
        <v>Photographic Paper</v>
      </c>
      <c r="P1953" t="str">
        <f>$D$4</f>
        <v>White</v>
      </c>
      <c r="Q1953">
        <f>$H$4</f>
        <v>2387</v>
      </c>
      <c r="R1953">
        <v>1510</v>
      </c>
      <c r="S1953">
        <v>1150</v>
      </c>
      <c r="T1953" t="s">
        <v>32</v>
      </c>
    </row>
    <row r="1954" spans="1:20" x14ac:dyDescent="0.25">
      <c r="A1954" t="s">
        <v>15</v>
      </c>
      <c r="B1954" s="1" t="s">
        <v>32</v>
      </c>
      <c r="C1954">
        <v>1</v>
      </c>
      <c r="D1954" t="s">
        <v>234</v>
      </c>
      <c r="E1954" s="3">
        <v>79825185</v>
      </c>
      <c r="F1954" t="s">
        <v>235</v>
      </c>
      <c r="H1954" t="s">
        <v>16</v>
      </c>
      <c r="I1954" t="s">
        <v>17</v>
      </c>
      <c r="J1954" t="s">
        <v>18</v>
      </c>
      <c r="K1954" t="s">
        <v>19</v>
      </c>
      <c r="L1954" t="s">
        <v>207</v>
      </c>
      <c r="M1954" t="str">
        <f>CONCATENATE(E1954,"-F-C-W")</f>
        <v>79825185-F-C-W</v>
      </c>
      <c r="N1954" t="str">
        <f>$H$2</f>
        <v>F - 762 x 1016</v>
      </c>
      <c r="O1954" t="str">
        <f>$C$15</f>
        <v>Canvas</v>
      </c>
      <c r="P1954" t="str">
        <f>$D$16</f>
        <v xml:space="preserve">White </v>
      </c>
      <c r="Q1954">
        <f>$H$16</f>
        <v>2565.2000000000003</v>
      </c>
      <c r="R1954">
        <v>1760</v>
      </c>
      <c r="S1954">
        <v>1100</v>
      </c>
      <c r="T1954" t="s">
        <v>32</v>
      </c>
    </row>
    <row r="1955" spans="1:20" x14ac:dyDescent="0.25">
      <c r="A1955" t="s">
        <v>15</v>
      </c>
      <c r="B1955" s="1" t="s">
        <v>32</v>
      </c>
      <c r="C1955">
        <v>1</v>
      </c>
      <c r="D1955" t="s">
        <v>234</v>
      </c>
      <c r="E1955" s="3">
        <v>79825185</v>
      </c>
      <c r="F1955" t="s">
        <v>235</v>
      </c>
      <c r="H1955" t="s">
        <v>16</v>
      </c>
      <c r="I1955" t="s">
        <v>17</v>
      </c>
      <c r="J1955" t="s">
        <v>18</v>
      </c>
      <c r="K1955" t="s">
        <v>19</v>
      </c>
      <c r="L1955" t="s">
        <v>207</v>
      </c>
      <c r="M1955" t="str">
        <f>CONCATENATE(E1955,"-G-P-N")</f>
        <v>79825185-G-P-N</v>
      </c>
      <c r="N1955" t="str">
        <f>$I$2</f>
        <v>G - 1016 x 1525</v>
      </c>
      <c r="O1955" t="str">
        <f>$C$3</f>
        <v>Photographic Paper</v>
      </c>
      <c r="P1955" t="str">
        <f>$D$3</f>
        <v>None</v>
      </c>
      <c r="Q1955">
        <f>$I$3</f>
        <v>1763</v>
      </c>
      <c r="R1955">
        <v>1180</v>
      </c>
      <c r="S1955">
        <v>735</v>
      </c>
      <c r="T1955" t="s">
        <v>32</v>
      </c>
    </row>
    <row r="1956" spans="1:20" x14ac:dyDescent="0.25">
      <c r="A1956" t="s">
        <v>15</v>
      </c>
      <c r="B1956" s="1" t="s">
        <v>32</v>
      </c>
      <c r="C1956">
        <v>1</v>
      </c>
      <c r="D1956" t="s">
        <v>234</v>
      </c>
      <c r="E1956" s="3">
        <v>79825185</v>
      </c>
      <c r="F1956" t="s">
        <v>235</v>
      </c>
      <c r="H1956" t="s">
        <v>16</v>
      </c>
      <c r="I1956" t="s">
        <v>17</v>
      </c>
      <c r="J1956" t="s">
        <v>18</v>
      </c>
      <c r="K1956" t="s">
        <v>19</v>
      </c>
      <c r="L1956" t="s">
        <v>207</v>
      </c>
      <c r="M1956" t="str">
        <f>CONCATENATE(E1956,"-G-C-N")</f>
        <v>79825185-G-C-N</v>
      </c>
      <c r="N1956" t="str">
        <f>$I$2</f>
        <v>G - 1016 x 1525</v>
      </c>
      <c r="O1956" t="str">
        <f>$C$15</f>
        <v>Canvas</v>
      </c>
      <c r="P1956" t="str">
        <f>$D$15</f>
        <v>None</v>
      </c>
      <c r="Q1956">
        <f>$I$15</f>
        <v>1982.2</v>
      </c>
      <c r="R1956">
        <v>1275</v>
      </c>
      <c r="S1956">
        <v>850</v>
      </c>
      <c r="T1956" t="s">
        <v>32</v>
      </c>
    </row>
    <row r="1957" spans="1:20" x14ac:dyDescent="0.25">
      <c r="A1957" t="s">
        <v>15</v>
      </c>
      <c r="B1957" s="1" t="s">
        <v>32</v>
      </c>
      <c r="C1957">
        <v>1</v>
      </c>
      <c r="D1957" t="s">
        <v>234</v>
      </c>
      <c r="E1957" s="3">
        <v>79825185</v>
      </c>
      <c r="F1957" t="s">
        <v>235</v>
      </c>
      <c r="H1957" t="s">
        <v>16</v>
      </c>
      <c r="I1957" t="s">
        <v>17</v>
      </c>
      <c r="J1957" t="s">
        <v>18</v>
      </c>
      <c r="K1957" t="s">
        <v>19</v>
      </c>
      <c r="L1957" t="s">
        <v>207</v>
      </c>
      <c r="M1957" t="str">
        <f>CONCATENATE(E1957,"-G-P-W")</f>
        <v>79825185-G-P-W</v>
      </c>
      <c r="N1957" t="str">
        <f>$I$2</f>
        <v>G - 1016 x 1525</v>
      </c>
      <c r="O1957" t="str">
        <f>$C$3</f>
        <v>Photographic Paper</v>
      </c>
      <c r="P1957" t="str">
        <f>$D$4</f>
        <v>White</v>
      </c>
      <c r="Q1957">
        <f>$I$4</f>
        <v>3200</v>
      </c>
      <c r="R1957">
        <v>2000</v>
      </c>
      <c r="S1957">
        <v>1535</v>
      </c>
      <c r="T1957" t="s">
        <v>32</v>
      </c>
    </row>
    <row r="1958" spans="1:20" x14ac:dyDescent="0.25">
      <c r="A1958" t="s">
        <v>15</v>
      </c>
      <c r="B1958" s="1" t="s">
        <v>32</v>
      </c>
      <c r="C1958">
        <v>1</v>
      </c>
      <c r="D1958" t="s">
        <v>234</v>
      </c>
      <c r="E1958" s="3">
        <v>79825185</v>
      </c>
      <c r="F1958" t="s">
        <v>235</v>
      </c>
      <c r="H1958" t="s">
        <v>16</v>
      </c>
      <c r="I1958" t="s">
        <v>17</v>
      </c>
      <c r="J1958" t="s">
        <v>18</v>
      </c>
      <c r="K1958" t="s">
        <v>19</v>
      </c>
      <c r="L1958" t="s">
        <v>207</v>
      </c>
      <c r="M1958" t="str">
        <f>CONCATENATE(E1958,"-G-C-W")</f>
        <v>79825185-G-C-W</v>
      </c>
      <c r="N1958" t="str">
        <f>$I$2</f>
        <v>G - 1016 x 1525</v>
      </c>
      <c r="O1958" t="str">
        <f>$C$15</f>
        <v>Canvas</v>
      </c>
      <c r="P1958" t="str">
        <f>$D$16</f>
        <v xml:space="preserve">White </v>
      </c>
      <c r="Q1958">
        <f>$I$16</f>
        <v>2915</v>
      </c>
      <c r="R1958">
        <v>2000</v>
      </c>
      <c r="S1958">
        <v>1250</v>
      </c>
      <c r="T1958" t="s">
        <v>32</v>
      </c>
    </row>
    <row r="1959" spans="1:20" x14ac:dyDescent="0.25">
      <c r="A1959" t="s">
        <v>15</v>
      </c>
      <c r="B1959" s="1" t="s">
        <v>32</v>
      </c>
      <c r="C1959">
        <v>1</v>
      </c>
      <c r="D1959" t="s">
        <v>236</v>
      </c>
      <c r="E1959" s="3">
        <v>84106460</v>
      </c>
      <c r="F1959" t="s">
        <v>237</v>
      </c>
      <c r="H1959" t="s">
        <v>16</v>
      </c>
      <c r="I1959" t="s">
        <v>17</v>
      </c>
      <c r="J1959" t="s">
        <v>18</v>
      </c>
      <c r="K1959" t="s">
        <v>19</v>
      </c>
      <c r="L1959" t="s">
        <v>207</v>
      </c>
      <c r="M1959" t="str">
        <f>CONCATENATE(E1959,"-C-P-N")</f>
        <v>84106460-C-P-N</v>
      </c>
      <c r="N1959" t="str">
        <f>$E$2</f>
        <v>C - 406 x 508</v>
      </c>
      <c r="O1959" t="str">
        <f>$C$3</f>
        <v>Photographic Paper</v>
      </c>
      <c r="P1959" t="str">
        <f>$D$3</f>
        <v>None</v>
      </c>
      <c r="Q1959">
        <f>$E$3</f>
        <v>553</v>
      </c>
      <c r="R1959">
        <v>360</v>
      </c>
      <c r="S1959">
        <v>230</v>
      </c>
      <c r="T1959" t="s">
        <v>32</v>
      </c>
    </row>
    <row r="1960" spans="1:20" x14ac:dyDescent="0.25">
      <c r="A1960" t="s">
        <v>15</v>
      </c>
      <c r="B1960" s="1" t="s">
        <v>32</v>
      </c>
      <c r="C1960">
        <v>1</v>
      </c>
      <c r="D1960" t="s">
        <v>236</v>
      </c>
      <c r="E1960" s="3">
        <v>84106460</v>
      </c>
      <c r="F1960" t="s">
        <v>237</v>
      </c>
      <c r="H1960" t="s">
        <v>16</v>
      </c>
      <c r="I1960" t="s">
        <v>17</v>
      </c>
      <c r="J1960" t="s">
        <v>18</v>
      </c>
      <c r="K1960" t="s">
        <v>19</v>
      </c>
      <c r="L1960" t="s">
        <v>207</v>
      </c>
      <c r="M1960" t="str">
        <f>CONCATENATE(E1960,"-C-P-W")</f>
        <v>84106460-C-P-W</v>
      </c>
      <c r="N1960" t="str">
        <f>$E$2</f>
        <v>C - 406 x 508</v>
      </c>
      <c r="O1960" t="str">
        <f>$C$3</f>
        <v>Photographic Paper</v>
      </c>
      <c r="P1960" t="str">
        <f>$D$4</f>
        <v>White</v>
      </c>
      <c r="Q1960">
        <f>$E$4</f>
        <v>1052</v>
      </c>
      <c r="R1960">
        <v>704</v>
      </c>
      <c r="S1960">
        <v>440</v>
      </c>
      <c r="T1960" t="s">
        <v>32</v>
      </c>
    </row>
    <row r="1961" spans="1:20" x14ac:dyDescent="0.25">
      <c r="A1961" t="s">
        <v>15</v>
      </c>
      <c r="B1961" s="1" t="s">
        <v>32</v>
      </c>
      <c r="C1961">
        <v>1</v>
      </c>
      <c r="D1961" t="s">
        <v>236</v>
      </c>
      <c r="E1961" s="3">
        <v>84106460</v>
      </c>
      <c r="F1961" t="s">
        <v>237</v>
      </c>
      <c r="H1961" t="s">
        <v>16</v>
      </c>
      <c r="I1961" t="s">
        <v>17</v>
      </c>
      <c r="J1961" t="s">
        <v>18</v>
      </c>
      <c r="K1961" t="s">
        <v>19</v>
      </c>
      <c r="L1961" t="s">
        <v>207</v>
      </c>
      <c r="M1961" t="str">
        <f>CONCATENATE(E1961,"-D-P-N")</f>
        <v>84106460-D-P-N</v>
      </c>
      <c r="N1961" t="str">
        <f>$F$2</f>
        <v>D - 508 x 610</v>
      </c>
      <c r="O1961" t="str">
        <f>$C$3</f>
        <v>Photographic Paper</v>
      </c>
      <c r="P1961" t="str">
        <f>$D$3</f>
        <v>None</v>
      </c>
      <c r="Q1961">
        <f>$F$3</f>
        <v>646</v>
      </c>
      <c r="R1961">
        <v>432</v>
      </c>
      <c r="S1961">
        <v>270</v>
      </c>
      <c r="T1961" t="s">
        <v>32</v>
      </c>
    </row>
    <row r="1962" spans="1:20" x14ac:dyDescent="0.25">
      <c r="A1962" t="s">
        <v>15</v>
      </c>
      <c r="B1962" s="1" t="s">
        <v>32</v>
      </c>
      <c r="C1962">
        <v>1</v>
      </c>
      <c r="D1962" t="s">
        <v>236</v>
      </c>
      <c r="E1962" s="3">
        <v>84106460</v>
      </c>
      <c r="F1962" t="s">
        <v>237</v>
      </c>
      <c r="H1962" t="s">
        <v>16</v>
      </c>
      <c r="I1962" t="s">
        <v>17</v>
      </c>
      <c r="J1962" t="s">
        <v>18</v>
      </c>
      <c r="K1962" t="s">
        <v>19</v>
      </c>
      <c r="L1962" t="s">
        <v>207</v>
      </c>
      <c r="M1962" t="str">
        <f>CONCATENATE(E1962,"-D-P-W")</f>
        <v>84106460-D-P-W</v>
      </c>
      <c r="N1962" t="str">
        <f>$F$2</f>
        <v>D - 508 x 610</v>
      </c>
      <c r="O1962" t="str">
        <f>$C$3</f>
        <v>Photographic Paper</v>
      </c>
      <c r="P1962" t="str">
        <f>$D$4</f>
        <v>White</v>
      </c>
      <c r="Q1962">
        <f>$F$4</f>
        <v>1313</v>
      </c>
      <c r="R1962">
        <v>880</v>
      </c>
      <c r="S1962">
        <v>560</v>
      </c>
      <c r="T1962" t="s">
        <v>32</v>
      </c>
    </row>
    <row r="1963" spans="1:20" x14ac:dyDescent="0.25">
      <c r="A1963" t="s">
        <v>15</v>
      </c>
      <c r="B1963" s="1" t="s">
        <v>32</v>
      </c>
      <c r="C1963">
        <v>1</v>
      </c>
      <c r="D1963" t="s">
        <v>236</v>
      </c>
      <c r="E1963" s="3">
        <v>84106460</v>
      </c>
      <c r="F1963" t="s">
        <v>237</v>
      </c>
      <c r="H1963" t="s">
        <v>16</v>
      </c>
      <c r="I1963" t="s">
        <v>17</v>
      </c>
      <c r="J1963" t="s">
        <v>18</v>
      </c>
      <c r="K1963" t="s">
        <v>19</v>
      </c>
      <c r="L1963" t="s">
        <v>207</v>
      </c>
      <c r="M1963" t="str">
        <f>CONCATENATE(E1963,"-E-P-N")</f>
        <v>84106460-E-P-N</v>
      </c>
      <c r="N1963" t="str">
        <f>$G$2</f>
        <v>E - 508 x 762</v>
      </c>
      <c r="O1963" t="str">
        <f>$C$3</f>
        <v>Photographic Paper</v>
      </c>
      <c r="P1963" t="str">
        <f>$D$3</f>
        <v>None</v>
      </c>
      <c r="Q1963">
        <f>$G$3</f>
        <v>825</v>
      </c>
      <c r="R1963">
        <v>552</v>
      </c>
      <c r="S1963">
        <v>345</v>
      </c>
      <c r="T1963" t="s">
        <v>32</v>
      </c>
    </row>
    <row r="1964" spans="1:20" x14ac:dyDescent="0.25">
      <c r="A1964" t="s">
        <v>15</v>
      </c>
      <c r="B1964" s="1" t="s">
        <v>32</v>
      </c>
      <c r="C1964">
        <v>1</v>
      </c>
      <c r="D1964" t="s">
        <v>236</v>
      </c>
      <c r="E1964" s="3">
        <v>84106460</v>
      </c>
      <c r="F1964" t="s">
        <v>237</v>
      </c>
      <c r="H1964" t="s">
        <v>16</v>
      </c>
      <c r="I1964" t="s">
        <v>17</v>
      </c>
      <c r="J1964" t="s">
        <v>18</v>
      </c>
      <c r="K1964" t="s">
        <v>19</v>
      </c>
      <c r="L1964" t="s">
        <v>207</v>
      </c>
      <c r="M1964" t="str">
        <f>CONCATENATE(E1964,"-E-C-N")</f>
        <v>84106460-E-C-N</v>
      </c>
      <c r="N1964" t="str">
        <f>$G$2</f>
        <v>E - 508 x 762</v>
      </c>
      <c r="O1964" t="str">
        <f>$C$15</f>
        <v>Canvas</v>
      </c>
      <c r="P1964" t="str">
        <f>$D$15</f>
        <v>None</v>
      </c>
      <c r="Q1964">
        <f>$G$15</f>
        <v>1324</v>
      </c>
      <c r="R1964">
        <v>832</v>
      </c>
      <c r="S1964">
        <v>550</v>
      </c>
      <c r="T1964" t="s">
        <v>32</v>
      </c>
    </row>
    <row r="1965" spans="1:20" x14ac:dyDescent="0.25">
      <c r="A1965" t="s">
        <v>15</v>
      </c>
      <c r="B1965" s="1" t="s">
        <v>32</v>
      </c>
      <c r="C1965">
        <v>1</v>
      </c>
      <c r="D1965" t="s">
        <v>236</v>
      </c>
      <c r="E1965" s="3">
        <v>84106460</v>
      </c>
      <c r="F1965" t="s">
        <v>237</v>
      </c>
      <c r="H1965" t="s">
        <v>16</v>
      </c>
      <c r="I1965" t="s">
        <v>17</v>
      </c>
      <c r="J1965" t="s">
        <v>18</v>
      </c>
      <c r="K1965" t="s">
        <v>19</v>
      </c>
      <c r="L1965" t="s">
        <v>207</v>
      </c>
      <c r="M1965" t="str">
        <f>CONCATENATE(E1965,"-E-P-W")</f>
        <v>84106460-E-P-W</v>
      </c>
      <c r="N1965" t="str">
        <f>$G$2</f>
        <v>E - 508 x 762</v>
      </c>
      <c r="O1965" t="str">
        <f>$C$3</f>
        <v>Photographic Paper</v>
      </c>
      <c r="P1965" t="str">
        <f>$D$4</f>
        <v>White</v>
      </c>
      <c r="Q1965">
        <f>$G$4</f>
        <v>1660</v>
      </c>
      <c r="R1965">
        <v>1112</v>
      </c>
      <c r="S1965">
        <v>760</v>
      </c>
      <c r="T1965" t="s">
        <v>32</v>
      </c>
    </row>
    <row r="1966" spans="1:20" x14ac:dyDescent="0.25">
      <c r="A1966" t="s">
        <v>15</v>
      </c>
      <c r="B1966" s="1" t="s">
        <v>32</v>
      </c>
      <c r="C1966">
        <v>1</v>
      </c>
      <c r="D1966" t="s">
        <v>236</v>
      </c>
      <c r="E1966" s="3">
        <v>84106460</v>
      </c>
      <c r="F1966" t="s">
        <v>237</v>
      </c>
      <c r="H1966" t="s">
        <v>16</v>
      </c>
      <c r="I1966" t="s">
        <v>17</v>
      </c>
      <c r="J1966" t="s">
        <v>18</v>
      </c>
      <c r="K1966" t="s">
        <v>19</v>
      </c>
      <c r="L1966" t="s">
        <v>207</v>
      </c>
      <c r="M1966" t="str">
        <f>CONCATENATE(E1966,"-E-C-W")</f>
        <v>84106460-E-C-W</v>
      </c>
      <c r="N1966" t="str">
        <f>$G$2</f>
        <v>E - 508 x 762</v>
      </c>
      <c r="O1966" t="str">
        <f>$C$15</f>
        <v>Canvas</v>
      </c>
      <c r="P1966" t="str">
        <f>$D$16</f>
        <v xml:space="preserve">White </v>
      </c>
      <c r="Q1966">
        <f>$G$16</f>
        <v>1964</v>
      </c>
      <c r="R1966">
        <v>1320</v>
      </c>
      <c r="S1966">
        <v>825</v>
      </c>
      <c r="T1966" t="s">
        <v>32</v>
      </c>
    </row>
    <row r="1967" spans="1:20" x14ac:dyDescent="0.25">
      <c r="A1967" t="s">
        <v>15</v>
      </c>
      <c r="B1967" s="1" t="s">
        <v>32</v>
      </c>
      <c r="C1967">
        <v>1</v>
      </c>
      <c r="D1967" t="s">
        <v>236</v>
      </c>
      <c r="E1967" s="3">
        <v>84106460</v>
      </c>
      <c r="F1967" t="s">
        <v>237</v>
      </c>
      <c r="H1967" t="s">
        <v>16</v>
      </c>
      <c r="I1967" t="s">
        <v>17</v>
      </c>
      <c r="J1967" t="s">
        <v>18</v>
      </c>
      <c r="K1967" t="s">
        <v>19</v>
      </c>
      <c r="L1967" t="s">
        <v>207</v>
      </c>
      <c r="M1967" t="str">
        <f>CONCATENATE(E1967,"-F-P-N")</f>
        <v>84106460-F-P-N</v>
      </c>
      <c r="N1967" t="str">
        <f>$H$2</f>
        <v>F - 762 x 1016</v>
      </c>
      <c r="O1967" t="str">
        <f>$C$3</f>
        <v>Photographic Paper</v>
      </c>
      <c r="P1967" t="str">
        <f>$D$3</f>
        <v>None</v>
      </c>
      <c r="Q1967">
        <f>$H$3</f>
        <v>1410</v>
      </c>
      <c r="R1967">
        <v>944</v>
      </c>
      <c r="S1967">
        <v>590</v>
      </c>
      <c r="T1967" t="s">
        <v>32</v>
      </c>
    </row>
    <row r="1968" spans="1:20" x14ac:dyDescent="0.25">
      <c r="A1968" t="s">
        <v>15</v>
      </c>
      <c r="B1968" s="1" t="s">
        <v>32</v>
      </c>
      <c r="C1968">
        <v>1</v>
      </c>
      <c r="D1968" t="s">
        <v>236</v>
      </c>
      <c r="E1968" s="3">
        <v>84106460</v>
      </c>
      <c r="F1968" t="s">
        <v>237</v>
      </c>
      <c r="H1968" t="s">
        <v>16</v>
      </c>
      <c r="I1968" t="s">
        <v>17</v>
      </c>
      <c r="J1968" t="s">
        <v>18</v>
      </c>
      <c r="K1968" t="s">
        <v>19</v>
      </c>
      <c r="L1968" t="s">
        <v>207</v>
      </c>
      <c r="M1968" t="str">
        <f>CONCATENATE(E1968,"-F-C-N")</f>
        <v>84106460-F-C-N</v>
      </c>
      <c r="N1968" t="str">
        <f>$H$2</f>
        <v>F - 762 x 1016</v>
      </c>
      <c r="O1968" t="str">
        <f>$C$15</f>
        <v>Canvas</v>
      </c>
      <c r="P1968" t="str">
        <f>$D$15</f>
        <v>None</v>
      </c>
      <c r="Q1968">
        <f>$H$15</f>
        <v>1865.6000000000001</v>
      </c>
      <c r="R1968">
        <v>1200</v>
      </c>
      <c r="S1968">
        <v>800</v>
      </c>
      <c r="T1968" t="s">
        <v>32</v>
      </c>
    </row>
    <row r="1969" spans="1:20" x14ac:dyDescent="0.25">
      <c r="A1969" t="s">
        <v>15</v>
      </c>
      <c r="B1969" s="1" t="s">
        <v>32</v>
      </c>
      <c r="C1969">
        <v>1</v>
      </c>
      <c r="D1969" t="s">
        <v>236</v>
      </c>
      <c r="E1969" s="3">
        <v>84106460</v>
      </c>
      <c r="F1969" t="s">
        <v>237</v>
      </c>
      <c r="H1969" t="s">
        <v>16</v>
      </c>
      <c r="I1969" t="s">
        <v>17</v>
      </c>
      <c r="J1969" t="s">
        <v>18</v>
      </c>
      <c r="K1969" t="s">
        <v>19</v>
      </c>
      <c r="L1969" t="s">
        <v>207</v>
      </c>
      <c r="M1969" t="str">
        <f>CONCATENATE(E1969,"-F-P-W")</f>
        <v>84106460-F-P-W</v>
      </c>
      <c r="N1969" t="str">
        <f>$H$2</f>
        <v>F - 762 x 1016</v>
      </c>
      <c r="O1969" t="str">
        <f>$C$3</f>
        <v>Photographic Paper</v>
      </c>
      <c r="P1969" t="str">
        <f>$D$4</f>
        <v>White</v>
      </c>
      <c r="Q1969">
        <f>$H$4</f>
        <v>2387</v>
      </c>
      <c r="R1969">
        <v>1510</v>
      </c>
      <c r="S1969">
        <v>1150</v>
      </c>
      <c r="T1969" t="s">
        <v>32</v>
      </c>
    </row>
    <row r="1970" spans="1:20" x14ac:dyDescent="0.25">
      <c r="A1970" t="s">
        <v>15</v>
      </c>
      <c r="B1970" s="1" t="s">
        <v>32</v>
      </c>
      <c r="C1970">
        <v>1</v>
      </c>
      <c r="D1970" t="s">
        <v>236</v>
      </c>
      <c r="E1970" s="3">
        <v>84106460</v>
      </c>
      <c r="F1970" t="s">
        <v>237</v>
      </c>
      <c r="H1970" t="s">
        <v>16</v>
      </c>
      <c r="I1970" t="s">
        <v>17</v>
      </c>
      <c r="J1970" t="s">
        <v>18</v>
      </c>
      <c r="K1970" t="s">
        <v>19</v>
      </c>
      <c r="L1970" t="s">
        <v>207</v>
      </c>
      <c r="M1970" t="str">
        <f>CONCATENATE(E1970,"-F-C-W")</f>
        <v>84106460-F-C-W</v>
      </c>
      <c r="N1970" t="str">
        <f>$H$2</f>
        <v>F - 762 x 1016</v>
      </c>
      <c r="O1970" t="str">
        <f>$C$15</f>
        <v>Canvas</v>
      </c>
      <c r="P1970" t="str">
        <f>$D$16</f>
        <v xml:space="preserve">White </v>
      </c>
      <c r="Q1970">
        <f>$H$16</f>
        <v>2565.2000000000003</v>
      </c>
      <c r="R1970">
        <v>1760</v>
      </c>
      <c r="S1970">
        <v>1100</v>
      </c>
      <c r="T1970" t="s">
        <v>32</v>
      </c>
    </row>
    <row r="1971" spans="1:20" x14ac:dyDescent="0.25">
      <c r="A1971" t="s">
        <v>15</v>
      </c>
      <c r="B1971" s="1" t="s">
        <v>32</v>
      </c>
      <c r="C1971">
        <v>1</v>
      </c>
      <c r="D1971" t="s">
        <v>236</v>
      </c>
      <c r="E1971" s="3">
        <v>84106460</v>
      </c>
      <c r="F1971" t="s">
        <v>237</v>
      </c>
      <c r="H1971" t="s">
        <v>16</v>
      </c>
      <c r="I1971" t="s">
        <v>17</v>
      </c>
      <c r="J1971" t="s">
        <v>18</v>
      </c>
      <c r="K1971" t="s">
        <v>19</v>
      </c>
      <c r="L1971" t="s">
        <v>207</v>
      </c>
      <c r="M1971" t="str">
        <f>CONCATENATE(E1971,"-G-P-N")</f>
        <v>84106460-G-P-N</v>
      </c>
      <c r="N1971" t="str">
        <f>$I$2</f>
        <v>G - 1016 x 1525</v>
      </c>
      <c r="O1971" t="str">
        <f>$C$3</f>
        <v>Photographic Paper</v>
      </c>
      <c r="P1971" t="str">
        <f>$D$3</f>
        <v>None</v>
      </c>
      <c r="Q1971">
        <f>$I$3</f>
        <v>1763</v>
      </c>
      <c r="R1971">
        <v>1180</v>
      </c>
      <c r="S1971">
        <v>735</v>
      </c>
      <c r="T1971" t="s">
        <v>32</v>
      </c>
    </row>
    <row r="1972" spans="1:20" x14ac:dyDescent="0.25">
      <c r="A1972" t="s">
        <v>15</v>
      </c>
      <c r="B1972" s="1" t="s">
        <v>32</v>
      </c>
      <c r="C1972">
        <v>1</v>
      </c>
      <c r="D1972" t="s">
        <v>236</v>
      </c>
      <c r="E1972" s="3">
        <v>84106460</v>
      </c>
      <c r="F1972" t="s">
        <v>237</v>
      </c>
      <c r="H1972" t="s">
        <v>16</v>
      </c>
      <c r="I1972" t="s">
        <v>17</v>
      </c>
      <c r="J1972" t="s">
        <v>18</v>
      </c>
      <c r="K1972" t="s">
        <v>19</v>
      </c>
      <c r="L1972" t="s">
        <v>207</v>
      </c>
      <c r="M1972" t="str">
        <f>CONCATENATE(E1972,"-G-C-N")</f>
        <v>84106460-G-C-N</v>
      </c>
      <c r="N1972" t="str">
        <f>$I$2</f>
        <v>G - 1016 x 1525</v>
      </c>
      <c r="O1972" t="str">
        <f>$C$15</f>
        <v>Canvas</v>
      </c>
      <c r="P1972" t="str">
        <f>$D$15</f>
        <v>None</v>
      </c>
      <c r="Q1972">
        <f>$I$15</f>
        <v>1982.2</v>
      </c>
      <c r="R1972">
        <v>1275</v>
      </c>
      <c r="S1972">
        <v>850</v>
      </c>
      <c r="T1972" t="s">
        <v>32</v>
      </c>
    </row>
    <row r="1973" spans="1:20" x14ac:dyDescent="0.25">
      <c r="A1973" t="s">
        <v>15</v>
      </c>
      <c r="B1973" s="1" t="s">
        <v>32</v>
      </c>
      <c r="C1973">
        <v>1</v>
      </c>
      <c r="D1973" t="s">
        <v>236</v>
      </c>
      <c r="E1973" s="3">
        <v>84106460</v>
      </c>
      <c r="F1973" t="s">
        <v>237</v>
      </c>
      <c r="H1973" t="s">
        <v>16</v>
      </c>
      <c r="I1973" t="s">
        <v>17</v>
      </c>
      <c r="J1973" t="s">
        <v>18</v>
      </c>
      <c r="K1973" t="s">
        <v>19</v>
      </c>
      <c r="L1973" t="s">
        <v>207</v>
      </c>
      <c r="M1973" t="str">
        <f>CONCATENATE(E1973,"-G-P-W")</f>
        <v>84106460-G-P-W</v>
      </c>
      <c r="N1973" t="str">
        <f>$I$2</f>
        <v>G - 1016 x 1525</v>
      </c>
      <c r="O1973" t="str">
        <f>$C$3</f>
        <v>Photographic Paper</v>
      </c>
      <c r="P1973" t="str">
        <f>$D$4</f>
        <v>White</v>
      </c>
      <c r="Q1973">
        <f>$I$4</f>
        <v>3200</v>
      </c>
      <c r="R1973">
        <v>2000</v>
      </c>
      <c r="S1973">
        <v>1535</v>
      </c>
      <c r="T1973" t="s">
        <v>32</v>
      </c>
    </row>
    <row r="1974" spans="1:20" x14ac:dyDescent="0.25">
      <c r="A1974" t="s">
        <v>15</v>
      </c>
      <c r="B1974" s="1" t="s">
        <v>32</v>
      </c>
      <c r="C1974">
        <v>1</v>
      </c>
      <c r="D1974" t="s">
        <v>236</v>
      </c>
      <c r="E1974" s="3">
        <v>84106460</v>
      </c>
      <c r="F1974" t="s">
        <v>237</v>
      </c>
      <c r="H1974" t="s">
        <v>16</v>
      </c>
      <c r="I1974" t="s">
        <v>17</v>
      </c>
      <c r="J1974" t="s">
        <v>18</v>
      </c>
      <c r="K1974" t="s">
        <v>19</v>
      </c>
      <c r="L1974" t="s">
        <v>207</v>
      </c>
      <c r="M1974" t="str">
        <f>CONCATENATE(E1974,"-G-C-W")</f>
        <v>84106460-G-C-W</v>
      </c>
      <c r="N1974" t="str">
        <f>$I$2</f>
        <v>G - 1016 x 1525</v>
      </c>
      <c r="O1974" t="str">
        <f>$C$15</f>
        <v>Canvas</v>
      </c>
      <c r="P1974" t="str">
        <f>$D$16</f>
        <v xml:space="preserve">White </v>
      </c>
      <c r="Q1974">
        <f>$I$16</f>
        <v>2915</v>
      </c>
      <c r="R1974">
        <v>2000</v>
      </c>
      <c r="S1974">
        <v>1250</v>
      </c>
      <c r="T1974" t="s">
        <v>32</v>
      </c>
    </row>
    <row r="1975" spans="1:20" x14ac:dyDescent="0.25">
      <c r="A1975" t="s">
        <v>15</v>
      </c>
      <c r="B1975" s="1" t="s">
        <v>32</v>
      </c>
      <c r="C1975">
        <v>1</v>
      </c>
      <c r="D1975" t="s">
        <v>236</v>
      </c>
      <c r="E1975" s="3">
        <v>84106460</v>
      </c>
      <c r="F1975" t="s">
        <v>237</v>
      </c>
      <c r="H1975" t="s">
        <v>16</v>
      </c>
      <c r="I1975" t="s">
        <v>17</v>
      </c>
      <c r="J1975" t="s">
        <v>18</v>
      </c>
      <c r="K1975" t="s">
        <v>19</v>
      </c>
      <c r="L1975" t="s">
        <v>207</v>
      </c>
      <c r="M1975" t="str">
        <f>CONCATENATE(E1975,"-C-P-N")</f>
        <v>84106460-C-P-N</v>
      </c>
      <c r="N1975" t="str">
        <f>$E$2</f>
        <v>C - 406 x 508</v>
      </c>
      <c r="O1975" t="str">
        <f>$C$3</f>
        <v>Photographic Paper</v>
      </c>
      <c r="P1975" t="str">
        <f>$D$3</f>
        <v>None</v>
      </c>
      <c r="Q1975">
        <f>$E$3</f>
        <v>553</v>
      </c>
      <c r="R1975">
        <v>360</v>
      </c>
      <c r="S1975">
        <v>230</v>
      </c>
      <c r="T1975" t="s">
        <v>32</v>
      </c>
    </row>
    <row r="1976" spans="1:20" x14ac:dyDescent="0.25">
      <c r="A1976" t="s">
        <v>15</v>
      </c>
      <c r="B1976" s="1" t="s">
        <v>32</v>
      </c>
      <c r="C1976">
        <v>1</v>
      </c>
      <c r="D1976" t="s">
        <v>236</v>
      </c>
      <c r="E1976" s="3">
        <v>84106460</v>
      </c>
      <c r="F1976" t="s">
        <v>237</v>
      </c>
      <c r="H1976" t="s">
        <v>16</v>
      </c>
      <c r="I1976" t="s">
        <v>17</v>
      </c>
      <c r="J1976" t="s">
        <v>18</v>
      </c>
      <c r="K1976" t="s">
        <v>19</v>
      </c>
      <c r="L1976" t="s">
        <v>207</v>
      </c>
      <c r="M1976" t="str">
        <f>CONCATENATE(E1976,"-C-P-W")</f>
        <v>84106460-C-P-W</v>
      </c>
      <c r="N1976" t="str">
        <f>$E$2</f>
        <v>C - 406 x 508</v>
      </c>
      <c r="O1976" t="str">
        <f>$C$3</f>
        <v>Photographic Paper</v>
      </c>
      <c r="P1976" t="str">
        <f>$D$4</f>
        <v>White</v>
      </c>
      <c r="Q1976">
        <f>$E$4</f>
        <v>1052</v>
      </c>
      <c r="R1976">
        <v>704</v>
      </c>
      <c r="S1976">
        <v>440</v>
      </c>
      <c r="T1976" t="s">
        <v>32</v>
      </c>
    </row>
    <row r="1977" spans="1:20" x14ac:dyDescent="0.25">
      <c r="A1977" t="s">
        <v>15</v>
      </c>
      <c r="B1977" s="1" t="s">
        <v>32</v>
      </c>
      <c r="C1977">
        <v>1</v>
      </c>
      <c r="D1977" t="s">
        <v>236</v>
      </c>
      <c r="E1977" s="3">
        <v>84106460</v>
      </c>
      <c r="F1977" t="s">
        <v>237</v>
      </c>
      <c r="H1977" t="s">
        <v>16</v>
      </c>
      <c r="I1977" t="s">
        <v>17</v>
      </c>
      <c r="J1977" t="s">
        <v>18</v>
      </c>
      <c r="K1977" t="s">
        <v>19</v>
      </c>
      <c r="L1977" t="s">
        <v>207</v>
      </c>
      <c r="M1977" t="str">
        <f>CONCATENATE(E1977,"-D-P-N")</f>
        <v>84106460-D-P-N</v>
      </c>
      <c r="N1977" t="str">
        <f>$F$2</f>
        <v>D - 508 x 610</v>
      </c>
      <c r="O1977" t="str">
        <f>$C$3</f>
        <v>Photographic Paper</v>
      </c>
      <c r="P1977" t="str">
        <f>$D$3</f>
        <v>None</v>
      </c>
      <c r="Q1977">
        <f>$F$3</f>
        <v>646</v>
      </c>
      <c r="R1977">
        <v>432</v>
      </c>
      <c r="S1977">
        <v>270</v>
      </c>
      <c r="T1977" t="s">
        <v>32</v>
      </c>
    </row>
    <row r="1978" spans="1:20" x14ac:dyDescent="0.25">
      <c r="A1978" t="s">
        <v>15</v>
      </c>
      <c r="B1978" s="1" t="s">
        <v>32</v>
      </c>
      <c r="C1978">
        <v>1</v>
      </c>
      <c r="D1978" t="s">
        <v>236</v>
      </c>
      <c r="E1978" s="3">
        <v>84106460</v>
      </c>
      <c r="F1978" t="s">
        <v>237</v>
      </c>
      <c r="H1978" t="s">
        <v>16</v>
      </c>
      <c r="I1978" t="s">
        <v>17</v>
      </c>
      <c r="J1978" t="s">
        <v>18</v>
      </c>
      <c r="K1978" t="s">
        <v>19</v>
      </c>
      <c r="L1978" t="s">
        <v>207</v>
      </c>
      <c r="M1978" t="str">
        <f>CONCATENATE(E1978,"-D-P-W")</f>
        <v>84106460-D-P-W</v>
      </c>
      <c r="N1978" t="str">
        <f>$F$2</f>
        <v>D - 508 x 610</v>
      </c>
      <c r="O1978" t="str">
        <f>$C$3</f>
        <v>Photographic Paper</v>
      </c>
      <c r="P1978" t="str">
        <f>$D$4</f>
        <v>White</v>
      </c>
      <c r="Q1978">
        <f>$F$4</f>
        <v>1313</v>
      </c>
      <c r="R1978">
        <v>880</v>
      </c>
      <c r="S1978">
        <v>560</v>
      </c>
      <c r="T1978" t="s">
        <v>32</v>
      </c>
    </row>
    <row r="1979" spans="1:20" x14ac:dyDescent="0.25">
      <c r="A1979" t="s">
        <v>15</v>
      </c>
      <c r="B1979" s="1" t="s">
        <v>32</v>
      </c>
      <c r="C1979">
        <v>1</v>
      </c>
      <c r="D1979" t="s">
        <v>236</v>
      </c>
      <c r="E1979" s="3">
        <v>84106460</v>
      </c>
      <c r="F1979" t="s">
        <v>237</v>
      </c>
      <c r="H1979" t="s">
        <v>16</v>
      </c>
      <c r="I1979" t="s">
        <v>17</v>
      </c>
      <c r="J1979" t="s">
        <v>18</v>
      </c>
      <c r="K1979" t="s">
        <v>19</v>
      </c>
      <c r="L1979" t="s">
        <v>207</v>
      </c>
      <c r="M1979" t="str">
        <f>CONCATENATE(E1979,"-E-P-N")</f>
        <v>84106460-E-P-N</v>
      </c>
      <c r="N1979" t="str">
        <f>$G$2</f>
        <v>E - 508 x 762</v>
      </c>
      <c r="O1979" t="str">
        <f>$C$3</f>
        <v>Photographic Paper</v>
      </c>
      <c r="P1979" t="str">
        <f>$D$3</f>
        <v>None</v>
      </c>
      <c r="Q1979">
        <f>$G$3</f>
        <v>825</v>
      </c>
      <c r="R1979">
        <v>552</v>
      </c>
      <c r="S1979">
        <v>345</v>
      </c>
      <c r="T1979" t="s">
        <v>32</v>
      </c>
    </row>
    <row r="1980" spans="1:20" x14ac:dyDescent="0.25">
      <c r="A1980" t="s">
        <v>15</v>
      </c>
      <c r="B1980" s="1" t="s">
        <v>32</v>
      </c>
      <c r="C1980">
        <v>1</v>
      </c>
      <c r="D1980" t="s">
        <v>236</v>
      </c>
      <c r="E1980" s="3">
        <v>84106460</v>
      </c>
      <c r="F1980" t="s">
        <v>237</v>
      </c>
      <c r="H1980" t="s">
        <v>16</v>
      </c>
      <c r="I1980" t="s">
        <v>17</v>
      </c>
      <c r="J1980" t="s">
        <v>18</v>
      </c>
      <c r="K1980" t="s">
        <v>19</v>
      </c>
      <c r="L1980" t="s">
        <v>207</v>
      </c>
      <c r="M1980" t="str">
        <f>CONCATENATE(E1980,"-E-C-N")</f>
        <v>84106460-E-C-N</v>
      </c>
      <c r="N1980" t="str">
        <f>$G$2</f>
        <v>E - 508 x 762</v>
      </c>
      <c r="O1980" t="str">
        <f>$C$15</f>
        <v>Canvas</v>
      </c>
      <c r="P1980" t="str">
        <f>$D$15</f>
        <v>None</v>
      </c>
      <c r="Q1980">
        <f>$G$15</f>
        <v>1324</v>
      </c>
      <c r="R1980">
        <v>832</v>
      </c>
      <c r="S1980">
        <v>550</v>
      </c>
      <c r="T1980" t="s">
        <v>32</v>
      </c>
    </row>
    <row r="1981" spans="1:20" x14ac:dyDescent="0.25">
      <c r="A1981" t="s">
        <v>15</v>
      </c>
      <c r="B1981" s="1" t="s">
        <v>32</v>
      </c>
      <c r="C1981">
        <v>1</v>
      </c>
      <c r="D1981" t="s">
        <v>236</v>
      </c>
      <c r="E1981" s="3">
        <v>84106460</v>
      </c>
      <c r="F1981" t="s">
        <v>237</v>
      </c>
      <c r="H1981" t="s">
        <v>16</v>
      </c>
      <c r="I1981" t="s">
        <v>17</v>
      </c>
      <c r="J1981" t="s">
        <v>18</v>
      </c>
      <c r="K1981" t="s">
        <v>19</v>
      </c>
      <c r="L1981" t="s">
        <v>207</v>
      </c>
      <c r="M1981" t="str">
        <f>CONCATENATE(E1981,"-E-P-W")</f>
        <v>84106460-E-P-W</v>
      </c>
      <c r="N1981" t="str">
        <f>$G$2</f>
        <v>E - 508 x 762</v>
      </c>
      <c r="O1981" t="str">
        <f>$C$3</f>
        <v>Photographic Paper</v>
      </c>
      <c r="P1981" t="str">
        <f>$D$4</f>
        <v>White</v>
      </c>
      <c r="Q1981">
        <f>$G$4</f>
        <v>1660</v>
      </c>
      <c r="R1981">
        <v>1112</v>
      </c>
      <c r="S1981">
        <v>760</v>
      </c>
      <c r="T1981" t="s">
        <v>32</v>
      </c>
    </row>
    <row r="1982" spans="1:20" x14ac:dyDescent="0.25">
      <c r="A1982" t="s">
        <v>15</v>
      </c>
      <c r="B1982" s="1" t="s">
        <v>32</v>
      </c>
      <c r="C1982">
        <v>1</v>
      </c>
      <c r="D1982" t="s">
        <v>236</v>
      </c>
      <c r="E1982" s="3">
        <v>84106460</v>
      </c>
      <c r="F1982" t="s">
        <v>237</v>
      </c>
      <c r="H1982" t="s">
        <v>16</v>
      </c>
      <c r="I1982" t="s">
        <v>17</v>
      </c>
      <c r="J1982" t="s">
        <v>18</v>
      </c>
      <c r="K1982" t="s">
        <v>19</v>
      </c>
      <c r="L1982" t="s">
        <v>207</v>
      </c>
      <c r="M1982" t="str">
        <f>CONCATENATE(E1982,"-E-C-W")</f>
        <v>84106460-E-C-W</v>
      </c>
      <c r="N1982" t="str">
        <f>$G$2</f>
        <v>E - 508 x 762</v>
      </c>
      <c r="O1982" t="str">
        <f>$C$15</f>
        <v>Canvas</v>
      </c>
      <c r="P1982" t="str">
        <f>$D$16</f>
        <v xml:space="preserve">White </v>
      </c>
      <c r="Q1982">
        <f>$G$16</f>
        <v>1964</v>
      </c>
      <c r="R1982">
        <v>1320</v>
      </c>
      <c r="S1982">
        <v>825</v>
      </c>
      <c r="T1982" t="s">
        <v>32</v>
      </c>
    </row>
    <row r="1983" spans="1:20" x14ac:dyDescent="0.25">
      <c r="A1983" t="s">
        <v>15</v>
      </c>
      <c r="B1983" s="1" t="s">
        <v>32</v>
      </c>
      <c r="C1983">
        <v>1</v>
      </c>
      <c r="D1983" t="s">
        <v>236</v>
      </c>
      <c r="E1983" s="3">
        <v>84106460</v>
      </c>
      <c r="F1983" t="s">
        <v>237</v>
      </c>
      <c r="H1983" t="s">
        <v>16</v>
      </c>
      <c r="I1983" t="s">
        <v>17</v>
      </c>
      <c r="J1983" t="s">
        <v>18</v>
      </c>
      <c r="K1983" t="s">
        <v>19</v>
      </c>
      <c r="L1983" t="s">
        <v>207</v>
      </c>
      <c r="M1983" t="str">
        <f>CONCATENATE(E1983,"-F-P-N")</f>
        <v>84106460-F-P-N</v>
      </c>
      <c r="N1983" t="str">
        <f>$H$2</f>
        <v>F - 762 x 1016</v>
      </c>
      <c r="O1983" t="str">
        <f>$C$3</f>
        <v>Photographic Paper</v>
      </c>
      <c r="P1983" t="str">
        <f>$D$3</f>
        <v>None</v>
      </c>
      <c r="Q1983">
        <f>$H$3</f>
        <v>1410</v>
      </c>
      <c r="R1983">
        <v>944</v>
      </c>
      <c r="S1983">
        <v>590</v>
      </c>
      <c r="T1983" t="s">
        <v>32</v>
      </c>
    </row>
    <row r="1984" spans="1:20" x14ac:dyDescent="0.25">
      <c r="A1984" t="s">
        <v>15</v>
      </c>
      <c r="B1984" s="1" t="s">
        <v>32</v>
      </c>
      <c r="C1984">
        <v>1</v>
      </c>
      <c r="D1984" t="s">
        <v>236</v>
      </c>
      <c r="E1984" s="3">
        <v>84106460</v>
      </c>
      <c r="F1984" t="s">
        <v>237</v>
      </c>
      <c r="H1984" t="s">
        <v>16</v>
      </c>
      <c r="I1984" t="s">
        <v>17</v>
      </c>
      <c r="J1984" t="s">
        <v>18</v>
      </c>
      <c r="K1984" t="s">
        <v>19</v>
      </c>
      <c r="L1984" t="s">
        <v>207</v>
      </c>
      <c r="M1984" t="str">
        <f>CONCATENATE(E1984,"-F-C-N")</f>
        <v>84106460-F-C-N</v>
      </c>
      <c r="N1984" t="str">
        <f>$H$2</f>
        <v>F - 762 x 1016</v>
      </c>
      <c r="O1984" t="str">
        <f>$C$15</f>
        <v>Canvas</v>
      </c>
      <c r="P1984" t="str">
        <f>$D$15</f>
        <v>None</v>
      </c>
      <c r="Q1984">
        <f>$H$15</f>
        <v>1865.6000000000001</v>
      </c>
      <c r="R1984">
        <v>1200</v>
      </c>
      <c r="S1984">
        <v>800</v>
      </c>
      <c r="T1984" t="s">
        <v>32</v>
      </c>
    </row>
    <row r="1985" spans="1:20" x14ac:dyDescent="0.25">
      <c r="A1985" t="s">
        <v>15</v>
      </c>
      <c r="B1985" s="1" t="s">
        <v>32</v>
      </c>
      <c r="C1985">
        <v>1</v>
      </c>
      <c r="D1985" t="s">
        <v>236</v>
      </c>
      <c r="E1985" s="3">
        <v>84106460</v>
      </c>
      <c r="F1985" t="s">
        <v>237</v>
      </c>
      <c r="H1985" t="s">
        <v>16</v>
      </c>
      <c r="I1985" t="s">
        <v>17</v>
      </c>
      <c r="J1985" t="s">
        <v>18</v>
      </c>
      <c r="K1985" t="s">
        <v>19</v>
      </c>
      <c r="L1985" t="s">
        <v>207</v>
      </c>
      <c r="M1985" t="str">
        <f>CONCATENATE(E1985,"-F-P-W")</f>
        <v>84106460-F-P-W</v>
      </c>
      <c r="N1985" t="str">
        <f>$H$2</f>
        <v>F - 762 x 1016</v>
      </c>
      <c r="O1985" t="str">
        <f>$C$3</f>
        <v>Photographic Paper</v>
      </c>
      <c r="P1985" t="str">
        <f>$D$4</f>
        <v>White</v>
      </c>
      <c r="Q1985">
        <f>$H$4</f>
        <v>2387</v>
      </c>
      <c r="R1985">
        <v>1510</v>
      </c>
      <c r="S1985">
        <v>1150</v>
      </c>
      <c r="T1985" t="s">
        <v>32</v>
      </c>
    </row>
    <row r="1986" spans="1:20" x14ac:dyDescent="0.25">
      <c r="A1986" t="s">
        <v>15</v>
      </c>
      <c r="B1986" s="1" t="s">
        <v>32</v>
      </c>
      <c r="C1986">
        <v>1</v>
      </c>
      <c r="D1986" t="s">
        <v>236</v>
      </c>
      <c r="E1986" s="3">
        <v>84106460</v>
      </c>
      <c r="F1986" t="s">
        <v>237</v>
      </c>
      <c r="H1986" t="s">
        <v>16</v>
      </c>
      <c r="I1986" t="s">
        <v>17</v>
      </c>
      <c r="J1986" t="s">
        <v>18</v>
      </c>
      <c r="K1986" t="s">
        <v>19</v>
      </c>
      <c r="L1986" t="s">
        <v>207</v>
      </c>
      <c r="M1986" t="str">
        <f>CONCATENATE(E1986,"-F-C-W")</f>
        <v>84106460-F-C-W</v>
      </c>
      <c r="N1986" t="str">
        <f>$H$2</f>
        <v>F - 762 x 1016</v>
      </c>
      <c r="O1986" t="str">
        <f>$C$15</f>
        <v>Canvas</v>
      </c>
      <c r="P1986" t="str">
        <f>$D$16</f>
        <v xml:space="preserve">White </v>
      </c>
      <c r="Q1986">
        <f>$H$16</f>
        <v>2565.2000000000003</v>
      </c>
      <c r="R1986">
        <v>1760</v>
      </c>
      <c r="S1986">
        <v>1100</v>
      </c>
      <c r="T1986" t="s">
        <v>32</v>
      </c>
    </row>
    <row r="1987" spans="1:20" x14ac:dyDescent="0.25">
      <c r="A1987" t="s">
        <v>15</v>
      </c>
      <c r="B1987" s="1" t="s">
        <v>32</v>
      </c>
      <c r="C1987">
        <v>1</v>
      </c>
      <c r="D1987" t="s">
        <v>236</v>
      </c>
      <c r="E1987" s="3">
        <v>84106460</v>
      </c>
      <c r="F1987" t="s">
        <v>237</v>
      </c>
      <c r="H1987" t="s">
        <v>16</v>
      </c>
      <c r="I1987" t="s">
        <v>17</v>
      </c>
      <c r="J1987" t="s">
        <v>18</v>
      </c>
      <c r="K1987" t="s">
        <v>19</v>
      </c>
      <c r="L1987" t="s">
        <v>207</v>
      </c>
      <c r="M1987" t="str">
        <f>CONCATENATE(E1987,"-G-P-N")</f>
        <v>84106460-G-P-N</v>
      </c>
      <c r="N1987" t="str">
        <f>$I$2</f>
        <v>G - 1016 x 1525</v>
      </c>
      <c r="O1987" t="str">
        <f>$C$3</f>
        <v>Photographic Paper</v>
      </c>
      <c r="P1987" t="str">
        <f>$D$3</f>
        <v>None</v>
      </c>
      <c r="Q1987">
        <f>$I$3</f>
        <v>1763</v>
      </c>
      <c r="R1987">
        <v>1180</v>
      </c>
      <c r="S1987">
        <v>735</v>
      </c>
      <c r="T1987" t="s">
        <v>32</v>
      </c>
    </row>
    <row r="1988" spans="1:20" x14ac:dyDescent="0.25">
      <c r="A1988" t="s">
        <v>15</v>
      </c>
      <c r="B1988" s="1" t="s">
        <v>32</v>
      </c>
      <c r="C1988">
        <v>1</v>
      </c>
      <c r="D1988" t="s">
        <v>236</v>
      </c>
      <c r="E1988" s="3">
        <v>84106460</v>
      </c>
      <c r="F1988" t="s">
        <v>237</v>
      </c>
      <c r="H1988" t="s">
        <v>16</v>
      </c>
      <c r="I1988" t="s">
        <v>17</v>
      </c>
      <c r="J1988" t="s">
        <v>18</v>
      </c>
      <c r="K1988" t="s">
        <v>19</v>
      </c>
      <c r="L1988" t="s">
        <v>207</v>
      </c>
      <c r="M1988" t="str">
        <f>CONCATENATE(E1988,"-G-C-N")</f>
        <v>84106460-G-C-N</v>
      </c>
      <c r="N1988" t="str">
        <f>$I$2</f>
        <v>G - 1016 x 1525</v>
      </c>
      <c r="O1988" t="str">
        <f>$C$15</f>
        <v>Canvas</v>
      </c>
      <c r="P1988" t="str">
        <f>$D$15</f>
        <v>None</v>
      </c>
      <c r="Q1988">
        <f>$I$15</f>
        <v>1982.2</v>
      </c>
      <c r="R1988">
        <v>1275</v>
      </c>
      <c r="S1988">
        <v>850</v>
      </c>
      <c r="T1988" t="s">
        <v>32</v>
      </c>
    </row>
    <row r="1989" spans="1:20" x14ac:dyDescent="0.25">
      <c r="A1989" t="s">
        <v>15</v>
      </c>
      <c r="B1989" s="1" t="s">
        <v>32</v>
      </c>
      <c r="C1989">
        <v>1</v>
      </c>
      <c r="D1989" t="s">
        <v>236</v>
      </c>
      <c r="E1989" s="3">
        <v>84106460</v>
      </c>
      <c r="F1989" t="s">
        <v>237</v>
      </c>
      <c r="H1989" t="s">
        <v>16</v>
      </c>
      <c r="I1989" t="s">
        <v>17</v>
      </c>
      <c r="J1989" t="s">
        <v>18</v>
      </c>
      <c r="K1989" t="s">
        <v>19</v>
      </c>
      <c r="L1989" t="s">
        <v>207</v>
      </c>
      <c r="M1989" t="str">
        <f>CONCATENATE(E1989,"-G-P-W")</f>
        <v>84106460-G-P-W</v>
      </c>
      <c r="N1989" t="str">
        <f>$I$2</f>
        <v>G - 1016 x 1525</v>
      </c>
      <c r="O1989" t="str">
        <f>$C$3</f>
        <v>Photographic Paper</v>
      </c>
      <c r="P1989" t="str">
        <f>$D$4</f>
        <v>White</v>
      </c>
      <c r="Q1989">
        <f>$I$4</f>
        <v>3200</v>
      </c>
      <c r="R1989">
        <v>2000</v>
      </c>
      <c r="S1989">
        <v>1535</v>
      </c>
      <c r="T1989" t="s">
        <v>32</v>
      </c>
    </row>
    <row r="1990" spans="1:20" x14ac:dyDescent="0.25">
      <c r="A1990" t="s">
        <v>15</v>
      </c>
      <c r="B1990" s="1" t="s">
        <v>32</v>
      </c>
      <c r="C1990">
        <v>1</v>
      </c>
      <c r="D1990" t="s">
        <v>236</v>
      </c>
      <c r="E1990" s="3">
        <v>84106460</v>
      </c>
      <c r="F1990" t="s">
        <v>237</v>
      </c>
      <c r="H1990" t="s">
        <v>16</v>
      </c>
      <c r="I1990" t="s">
        <v>17</v>
      </c>
      <c r="J1990" t="s">
        <v>18</v>
      </c>
      <c r="K1990" t="s">
        <v>19</v>
      </c>
      <c r="L1990" t="s">
        <v>207</v>
      </c>
      <c r="M1990" t="str">
        <f>CONCATENATE(E1990,"-G-C-W")</f>
        <v>84106460-G-C-W</v>
      </c>
      <c r="N1990" t="str">
        <f>$I$2</f>
        <v>G - 1016 x 1525</v>
      </c>
      <c r="O1990" t="str">
        <f>$C$15</f>
        <v>Canvas</v>
      </c>
      <c r="P1990" t="str">
        <f>$D$16</f>
        <v xml:space="preserve">White </v>
      </c>
      <c r="Q1990">
        <f>$I$16</f>
        <v>2915</v>
      </c>
      <c r="R1990">
        <v>2000</v>
      </c>
      <c r="S1990">
        <v>1250</v>
      </c>
      <c r="T1990" t="s">
        <v>32</v>
      </c>
    </row>
    <row r="1991" spans="1:20" x14ac:dyDescent="0.25">
      <c r="A1991" t="s">
        <v>15</v>
      </c>
      <c r="B1991" s="1" t="s">
        <v>32</v>
      </c>
      <c r="C1991">
        <v>1</v>
      </c>
      <c r="D1991" t="s">
        <v>238</v>
      </c>
      <c r="E1991" s="3">
        <v>95738249</v>
      </c>
      <c r="F1991" t="s">
        <v>239</v>
      </c>
      <c r="H1991" t="s">
        <v>16</v>
      </c>
      <c r="I1991" t="s">
        <v>17</v>
      </c>
      <c r="J1991" t="s">
        <v>18</v>
      </c>
      <c r="K1991" t="s">
        <v>19</v>
      </c>
      <c r="L1991" t="s">
        <v>207</v>
      </c>
      <c r="M1991" t="str">
        <f>CONCATENATE(E1991,"-C-P-N")</f>
        <v>95738249-C-P-N</v>
      </c>
      <c r="N1991" t="str">
        <f>$E$2</f>
        <v>C - 406 x 508</v>
      </c>
      <c r="O1991" t="str">
        <f>$C$3</f>
        <v>Photographic Paper</v>
      </c>
      <c r="P1991" t="str">
        <f>$D$3</f>
        <v>None</v>
      </c>
      <c r="Q1991">
        <f>$E$3</f>
        <v>553</v>
      </c>
      <c r="R1991">
        <v>360</v>
      </c>
      <c r="S1991">
        <v>230</v>
      </c>
      <c r="T1991" t="s">
        <v>32</v>
      </c>
    </row>
    <row r="1992" spans="1:20" x14ac:dyDescent="0.25">
      <c r="A1992" t="s">
        <v>15</v>
      </c>
      <c r="B1992" s="1" t="s">
        <v>32</v>
      </c>
      <c r="C1992">
        <v>1</v>
      </c>
      <c r="D1992" t="s">
        <v>238</v>
      </c>
      <c r="E1992" s="3">
        <v>95738249</v>
      </c>
      <c r="F1992" t="s">
        <v>239</v>
      </c>
      <c r="H1992" t="s">
        <v>16</v>
      </c>
      <c r="I1992" t="s">
        <v>17</v>
      </c>
      <c r="J1992" t="s">
        <v>18</v>
      </c>
      <c r="K1992" t="s">
        <v>19</v>
      </c>
      <c r="L1992" t="s">
        <v>207</v>
      </c>
      <c r="M1992" t="str">
        <f>CONCATENATE(E1992,"-C-P-W")</f>
        <v>95738249-C-P-W</v>
      </c>
      <c r="N1992" t="str">
        <f>$E$2</f>
        <v>C - 406 x 508</v>
      </c>
      <c r="O1992" t="str">
        <f>$C$3</f>
        <v>Photographic Paper</v>
      </c>
      <c r="P1992" t="str">
        <f>$D$4</f>
        <v>White</v>
      </c>
      <c r="Q1992">
        <f>$E$4</f>
        <v>1052</v>
      </c>
      <c r="R1992">
        <v>704</v>
      </c>
      <c r="S1992">
        <v>440</v>
      </c>
      <c r="T1992" t="s">
        <v>32</v>
      </c>
    </row>
    <row r="1993" spans="1:20" x14ac:dyDescent="0.25">
      <c r="A1993" t="s">
        <v>15</v>
      </c>
      <c r="B1993" s="1" t="s">
        <v>32</v>
      </c>
      <c r="C1993">
        <v>1</v>
      </c>
      <c r="D1993" t="s">
        <v>238</v>
      </c>
      <c r="E1993" s="3">
        <v>95738249</v>
      </c>
      <c r="F1993" t="s">
        <v>239</v>
      </c>
      <c r="H1993" t="s">
        <v>16</v>
      </c>
      <c r="I1993" t="s">
        <v>17</v>
      </c>
      <c r="J1993" t="s">
        <v>18</v>
      </c>
      <c r="K1993" t="s">
        <v>19</v>
      </c>
      <c r="L1993" t="s">
        <v>207</v>
      </c>
      <c r="M1993" t="str">
        <f>CONCATENATE(E1993,"-D-P-N")</f>
        <v>95738249-D-P-N</v>
      </c>
      <c r="N1993" t="str">
        <f>$F$2</f>
        <v>D - 508 x 610</v>
      </c>
      <c r="O1993" t="str">
        <f>$C$3</f>
        <v>Photographic Paper</v>
      </c>
      <c r="P1993" t="str">
        <f>$D$3</f>
        <v>None</v>
      </c>
      <c r="Q1993">
        <f>$F$3</f>
        <v>646</v>
      </c>
      <c r="R1993">
        <v>432</v>
      </c>
      <c r="S1993">
        <v>270</v>
      </c>
      <c r="T1993" t="s">
        <v>32</v>
      </c>
    </row>
    <row r="1994" spans="1:20" x14ac:dyDescent="0.25">
      <c r="A1994" t="s">
        <v>15</v>
      </c>
      <c r="B1994" s="1" t="s">
        <v>32</v>
      </c>
      <c r="C1994">
        <v>1</v>
      </c>
      <c r="D1994" t="s">
        <v>238</v>
      </c>
      <c r="E1994" s="3">
        <v>95738249</v>
      </c>
      <c r="F1994" t="s">
        <v>239</v>
      </c>
      <c r="H1994" t="s">
        <v>16</v>
      </c>
      <c r="I1994" t="s">
        <v>17</v>
      </c>
      <c r="J1994" t="s">
        <v>18</v>
      </c>
      <c r="K1994" t="s">
        <v>19</v>
      </c>
      <c r="L1994" t="s">
        <v>207</v>
      </c>
      <c r="M1994" t="str">
        <f>CONCATENATE(E1994,"-D-P-W")</f>
        <v>95738249-D-P-W</v>
      </c>
      <c r="N1994" t="str">
        <f>$F$2</f>
        <v>D - 508 x 610</v>
      </c>
      <c r="O1994" t="str">
        <f>$C$3</f>
        <v>Photographic Paper</v>
      </c>
      <c r="P1994" t="str">
        <f>$D$4</f>
        <v>White</v>
      </c>
      <c r="Q1994">
        <f>$F$4</f>
        <v>1313</v>
      </c>
      <c r="R1994">
        <v>880</v>
      </c>
      <c r="S1994">
        <v>560</v>
      </c>
      <c r="T1994" t="s">
        <v>32</v>
      </c>
    </row>
    <row r="1995" spans="1:20" x14ac:dyDescent="0.25">
      <c r="A1995" t="s">
        <v>15</v>
      </c>
      <c r="B1995" s="1" t="s">
        <v>32</v>
      </c>
      <c r="C1995">
        <v>1</v>
      </c>
      <c r="D1995" t="s">
        <v>238</v>
      </c>
      <c r="E1995" s="3">
        <v>95738249</v>
      </c>
      <c r="F1995" t="s">
        <v>239</v>
      </c>
      <c r="H1995" t="s">
        <v>16</v>
      </c>
      <c r="I1995" t="s">
        <v>17</v>
      </c>
      <c r="J1995" t="s">
        <v>18</v>
      </c>
      <c r="K1995" t="s">
        <v>19</v>
      </c>
      <c r="L1995" t="s">
        <v>207</v>
      </c>
      <c r="M1995" t="str">
        <f>CONCATENATE(E1995,"-E-P-N")</f>
        <v>95738249-E-P-N</v>
      </c>
      <c r="N1995" t="str">
        <f>$G$2</f>
        <v>E - 508 x 762</v>
      </c>
      <c r="O1995" t="str">
        <f>$C$3</f>
        <v>Photographic Paper</v>
      </c>
      <c r="P1995" t="str">
        <f>$D$3</f>
        <v>None</v>
      </c>
      <c r="Q1995">
        <f>$G$3</f>
        <v>825</v>
      </c>
      <c r="R1995">
        <v>552</v>
      </c>
      <c r="S1995">
        <v>345</v>
      </c>
      <c r="T1995" t="s">
        <v>32</v>
      </c>
    </row>
    <row r="1996" spans="1:20" x14ac:dyDescent="0.25">
      <c r="A1996" t="s">
        <v>15</v>
      </c>
      <c r="B1996" s="1" t="s">
        <v>32</v>
      </c>
      <c r="C1996">
        <v>1</v>
      </c>
      <c r="D1996" t="s">
        <v>238</v>
      </c>
      <c r="E1996" s="3">
        <v>95738249</v>
      </c>
      <c r="F1996" t="s">
        <v>239</v>
      </c>
      <c r="H1996" t="s">
        <v>16</v>
      </c>
      <c r="I1996" t="s">
        <v>17</v>
      </c>
      <c r="J1996" t="s">
        <v>18</v>
      </c>
      <c r="K1996" t="s">
        <v>19</v>
      </c>
      <c r="L1996" t="s">
        <v>207</v>
      </c>
      <c r="M1996" t="str">
        <f>CONCATENATE(E1996,"-E-C-N")</f>
        <v>95738249-E-C-N</v>
      </c>
      <c r="N1996" t="str">
        <f>$G$2</f>
        <v>E - 508 x 762</v>
      </c>
      <c r="O1996" t="str">
        <f>$C$15</f>
        <v>Canvas</v>
      </c>
      <c r="P1996" t="str">
        <f>$D$15</f>
        <v>None</v>
      </c>
      <c r="Q1996">
        <f>$G$15</f>
        <v>1324</v>
      </c>
      <c r="R1996">
        <v>832</v>
      </c>
      <c r="S1996">
        <v>550</v>
      </c>
      <c r="T1996" t="s">
        <v>32</v>
      </c>
    </row>
    <row r="1997" spans="1:20" x14ac:dyDescent="0.25">
      <c r="A1997" t="s">
        <v>15</v>
      </c>
      <c r="B1997" s="1" t="s">
        <v>32</v>
      </c>
      <c r="C1997">
        <v>1</v>
      </c>
      <c r="D1997" t="s">
        <v>238</v>
      </c>
      <c r="E1997" s="3">
        <v>95738249</v>
      </c>
      <c r="F1997" t="s">
        <v>239</v>
      </c>
      <c r="H1997" t="s">
        <v>16</v>
      </c>
      <c r="I1997" t="s">
        <v>17</v>
      </c>
      <c r="J1997" t="s">
        <v>18</v>
      </c>
      <c r="K1997" t="s">
        <v>19</v>
      </c>
      <c r="L1997" t="s">
        <v>207</v>
      </c>
      <c r="M1997" t="str">
        <f>CONCATENATE(E1997,"-E-P-W")</f>
        <v>95738249-E-P-W</v>
      </c>
      <c r="N1997" t="str">
        <f>$G$2</f>
        <v>E - 508 x 762</v>
      </c>
      <c r="O1997" t="str">
        <f>$C$3</f>
        <v>Photographic Paper</v>
      </c>
      <c r="P1997" t="str">
        <f>$D$4</f>
        <v>White</v>
      </c>
      <c r="Q1997">
        <f>$G$4</f>
        <v>1660</v>
      </c>
      <c r="R1997">
        <v>1112</v>
      </c>
      <c r="S1997">
        <v>760</v>
      </c>
      <c r="T1997" t="s">
        <v>32</v>
      </c>
    </row>
    <row r="1998" spans="1:20" x14ac:dyDescent="0.25">
      <c r="A1998" t="s">
        <v>15</v>
      </c>
      <c r="B1998" s="1" t="s">
        <v>32</v>
      </c>
      <c r="C1998">
        <v>1</v>
      </c>
      <c r="D1998" t="s">
        <v>238</v>
      </c>
      <c r="E1998" s="3">
        <v>95738249</v>
      </c>
      <c r="F1998" t="s">
        <v>239</v>
      </c>
      <c r="H1998" t="s">
        <v>16</v>
      </c>
      <c r="I1998" t="s">
        <v>17</v>
      </c>
      <c r="J1998" t="s">
        <v>18</v>
      </c>
      <c r="K1998" t="s">
        <v>19</v>
      </c>
      <c r="L1998" t="s">
        <v>207</v>
      </c>
      <c r="M1998" t="str">
        <f>CONCATENATE(E1998,"-E-C-W")</f>
        <v>95738249-E-C-W</v>
      </c>
      <c r="N1998" t="str">
        <f>$G$2</f>
        <v>E - 508 x 762</v>
      </c>
      <c r="O1998" t="str">
        <f>$C$15</f>
        <v>Canvas</v>
      </c>
      <c r="P1998" t="str">
        <f>$D$16</f>
        <v xml:space="preserve">White </v>
      </c>
      <c r="Q1998">
        <f>$G$16</f>
        <v>1964</v>
      </c>
      <c r="R1998">
        <v>1320</v>
      </c>
      <c r="S1998">
        <v>825</v>
      </c>
      <c r="T1998" t="s">
        <v>32</v>
      </c>
    </row>
    <row r="1999" spans="1:20" x14ac:dyDescent="0.25">
      <c r="A1999" t="s">
        <v>15</v>
      </c>
      <c r="B1999" s="1" t="s">
        <v>32</v>
      </c>
      <c r="C1999">
        <v>1</v>
      </c>
      <c r="D1999" t="s">
        <v>238</v>
      </c>
      <c r="E1999" s="3">
        <v>95738249</v>
      </c>
      <c r="F1999" t="s">
        <v>239</v>
      </c>
      <c r="H1999" t="s">
        <v>16</v>
      </c>
      <c r="I1999" t="s">
        <v>17</v>
      </c>
      <c r="J1999" t="s">
        <v>18</v>
      </c>
      <c r="K1999" t="s">
        <v>19</v>
      </c>
      <c r="L1999" t="s">
        <v>207</v>
      </c>
      <c r="M1999" t="str">
        <f>CONCATENATE(E1999,"-F-P-N")</f>
        <v>95738249-F-P-N</v>
      </c>
      <c r="N1999" t="str">
        <f>$H$2</f>
        <v>F - 762 x 1016</v>
      </c>
      <c r="O1999" t="str">
        <f>$C$3</f>
        <v>Photographic Paper</v>
      </c>
      <c r="P1999" t="str">
        <f>$D$3</f>
        <v>None</v>
      </c>
      <c r="Q1999">
        <f>$H$3</f>
        <v>1410</v>
      </c>
      <c r="R1999">
        <v>944</v>
      </c>
      <c r="S1999">
        <v>590</v>
      </c>
      <c r="T1999" t="s">
        <v>32</v>
      </c>
    </row>
    <row r="2000" spans="1:20" x14ac:dyDescent="0.25">
      <c r="A2000" t="s">
        <v>15</v>
      </c>
      <c r="B2000" s="1" t="s">
        <v>32</v>
      </c>
      <c r="C2000">
        <v>1</v>
      </c>
      <c r="D2000" t="s">
        <v>238</v>
      </c>
      <c r="E2000" s="3">
        <v>95738249</v>
      </c>
      <c r="F2000" t="s">
        <v>239</v>
      </c>
      <c r="H2000" t="s">
        <v>16</v>
      </c>
      <c r="I2000" t="s">
        <v>17</v>
      </c>
      <c r="J2000" t="s">
        <v>18</v>
      </c>
      <c r="K2000" t="s">
        <v>19</v>
      </c>
      <c r="L2000" t="s">
        <v>207</v>
      </c>
      <c r="M2000" t="str">
        <f>CONCATENATE(E2000,"-F-C-N")</f>
        <v>95738249-F-C-N</v>
      </c>
      <c r="N2000" t="str">
        <f>$H$2</f>
        <v>F - 762 x 1016</v>
      </c>
      <c r="O2000" t="str">
        <f>$C$15</f>
        <v>Canvas</v>
      </c>
      <c r="P2000" t="str">
        <f>$D$15</f>
        <v>None</v>
      </c>
      <c r="Q2000">
        <f>$H$15</f>
        <v>1865.6000000000001</v>
      </c>
      <c r="R2000">
        <v>1200</v>
      </c>
      <c r="S2000">
        <v>800</v>
      </c>
      <c r="T2000" t="s">
        <v>32</v>
      </c>
    </row>
    <row r="2001" spans="1:20" x14ac:dyDescent="0.25">
      <c r="A2001" t="s">
        <v>15</v>
      </c>
      <c r="B2001" s="1" t="s">
        <v>32</v>
      </c>
      <c r="C2001">
        <v>1</v>
      </c>
      <c r="D2001" t="s">
        <v>238</v>
      </c>
      <c r="E2001" s="3">
        <v>95738249</v>
      </c>
      <c r="F2001" t="s">
        <v>239</v>
      </c>
      <c r="H2001" t="s">
        <v>16</v>
      </c>
      <c r="I2001" t="s">
        <v>17</v>
      </c>
      <c r="J2001" t="s">
        <v>18</v>
      </c>
      <c r="K2001" t="s">
        <v>19</v>
      </c>
      <c r="L2001" t="s">
        <v>207</v>
      </c>
      <c r="M2001" t="str">
        <f>CONCATENATE(E2001,"-F-P-W")</f>
        <v>95738249-F-P-W</v>
      </c>
      <c r="N2001" t="str">
        <f>$H$2</f>
        <v>F - 762 x 1016</v>
      </c>
      <c r="O2001" t="str">
        <f>$C$3</f>
        <v>Photographic Paper</v>
      </c>
      <c r="P2001" t="str">
        <f>$D$4</f>
        <v>White</v>
      </c>
      <c r="Q2001">
        <f>$H$4</f>
        <v>2387</v>
      </c>
      <c r="R2001">
        <v>1510</v>
      </c>
      <c r="S2001">
        <v>1150</v>
      </c>
      <c r="T2001" t="s">
        <v>32</v>
      </c>
    </row>
    <row r="2002" spans="1:20" x14ac:dyDescent="0.25">
      <c r="A2002" t="s">
        <v>15</v>
      </c>
      <c r="B2002" s="1" t="s">
        <v>32</v>
      </c>
      <c r="C2002">
        <v>1</v>
      </c>
      <c r="D2002" t="s">
        <v>238</v>
      </c>
      <c r="E2002" s="3">
        <v>95738249</v>
      </c>
      <c r="F2002" t="s">
        <v>239</v>
      </c>
      <c r="H2002" t="s">
        <v>16</v>
      </c>
      <c r="I2002" t="s">
        <v>17</v>
      </c>
      <c r="J2002" t="s">
        <v>18</v>
      </c>
      <c r="K2002" t="s">
        <v>19</v>
      </c>
      <c r="L2002" t="s">
        <v>207</v>
      </c>
      <c r="M2002" t="str">
        <f>CONCATENATE(E2002,"-F-C-W")</f>
        <v>95738249-F-C-W</v>
      </c>
      <c r="N2002" t="str">
        <f>$H$2</f>
        <v>F - 762 x 1016</v>
      </c>
      <c r="O2002" t="str">
        <f>$C$15</f>
        <v>Canvas</v>
      </c>
      <c r="P2002" t="str">
        <f>$D$16</f>
        <v xml:space="preserve">White </v>
      </c>
      <c r="Q2002">
        <f>$H$16</f>
        <v>2565.2000000000003</v>
      </c>
      <c r="R2002">
        <v>1760</v>
      </c>
      <c r="S2002">
        <v>1100</v>
      </c>
      <c r="T2002" t="s">
        <v>32</v>
      </c>
    </row>
    <row r="2003" spans="1:20" x14ac:dyDescent="0.25">
      <c r="A2003" t="s">
        <v>15</v>
      </c>
      <c r="B2003" s="1" t="s">
        <v>32</v>
      </c>
      <c r="C2003">
        <v>1</v>
      </c>
      <c r="D2003" t="s">
        <v>238</v>
      </c>
      <c r="E2003" s="3">
        <v>95738249</v>
      </c>
      <c r="F2003" t="s">
        <v>239</v>
      </c>
      <c r="H2003" t="s">
        <v>16</v>
      </c>
      <c r="I2003" t="s">
        <v>17</v>
      </c>
      <c r="J2003" t="s">
        <v>18</v>
      </c>
      <c r="K2003" t="s">
        <v>19</v>
      </c>
      <c r="L2003" t="s">
        <v>207</v>
      </c>
      <c r="M2003" t="str">
        <f>CONCATENATE(E2003,"-G-P-N")</f>
        <v>95738249-G-P-N</v>
      </c>
      <c r="N2003" t="str">
        <f>$I$2</f>
        <v>G - 1016 x 1525</v>
      </c>
      <c r="O2003" t="str">
        <f>$C$3</f>
        <v>Photographic Paper</v>
      </c>
      <c r="P2003" t="str">
        <f>$D$3</f>
        <v>None</v>
      </c>
      <c r="Q2003">
        <f>$I$3</f>
        <v>1763</v>
      </c>
      <c r="R2003">
        <v>1180</v>
      </c>
      <c r="S2003">
        <v>735</v>
      </c>
      <c r="T2003" t="s">
        <v>32</v>
      </c>
    </row>
    <row r="2004" spans="1:20" x14ac:dyDescent="0.25">
      <c r="A2004" t="s">
        <v>15</v>
      </c>
      <c r="B2004" s="1" t="s">
        <v>32</v>
      </c>
      <c r="C2004">
        <v>1</v>
      </c>
      <c r="D2004" t="s">
        <v>238</v>
      </c>
      <c r="E2004" s="3">
        <v>95738249</v>
      </c>
      <c r="F2004" t="s">
        <v>239</v>
      </c>
      <c r="H2004" t="s">
        <v>16</v>
      </c>
      <c r="I2004" t="s">
        <v>17</v>
      </c>
      <c r="J2004" t="s">
        <v>18</v>
      </c>
      <c r="K2004" t="s">
        <v>19</v>
      </c>
      <c r="L2004" t="s">
        <v>207</v>
      </c>
      <c r="M2004" t="str">
        <f>CONCATENATE(E2004,"-G-C-N")</f>
        <v>95738249-G-C-N</v>
      </c>
      <c r="N2004" t="str">
        <f>$I$2</f>
        <v>G - 1016 x 1525</v>
      </c>
      <c r="O2004" t="str">
        <f>$C$15</f>
        <v>Canvas</v>
      </c>
      <c r="P2004" t="str">
        <f>$D$15</f>
        <v>None</v>
      </c>
      <c r="Q2004">
        <f>$I$15</f>
        <v>1982.2</v>
      </c>
      <c r="R2004">
        <v>1275</v>
      </c>
      <c r="S2004">
        <v>850</v>
      </c>
      <c r="T2004" t="s">
        <v>32</v>
      </c>
    </row>
    <row r="2005" spans="1:20" x14ac:dyDescent="0.25">
      <c r="A2005" t="s">
        <v>15</v>
      </c>
      <c r="B2005" s="1" t="s">
        <v>32</v>
      </c>
      <c r="C2005">
        <v>1</v>
      </c>
      <c r="D2005" t="s">
        <v>238</v>
      </c>
      <c r="E2005" s="3">
        <v>95738249</v>
      </c>
      <c r="F2005" t="s">
        <v>239</v>
      </c>
      <c r="H2005" t="s">
        <v>16</v>
      </c>
      <c r="I2005" t="s">
        <v>17</v>
      </c>
      <c r="J2005" t="s">
        <v>18</v>
      </c>
      <c r="K2005" t="s">
        <v>19</v>
      </c>
      <c r="L2005" t="s">
        <v>207</v>
      </c>
      <c r="M2005" t="str">
        <f>CONCATENATE(E2005,"-G-P-W")</f>
        <v>95738249-G-P-W</v>
      </c>
      <c r="N2005" t="str">
        <f>$I$2</f>
        <v>G - 1016 x 1525</v>
      </c>
      <c r="O2005" t="str">
        <f>$C$3</f>
        <v>Photographic Paper</v>
      </c>
      <c r="P2005" t="str">
        <f>$D$4</f>
        <v>White</v>
      </c>
      <c r="Q2005">
        <f>$I$4</f>
        <v>3200</v>
      </c>
      <c r="R2005">
        <v>2000</v>
      </c>
      <c r="S2005">
        <v>1535</v>
      </c>
      <c r="T2005" t="s">
        <v>32</v>
      </c>
    </row>
    <row r="2006" spans="1:20" x14ac:dyDescent="0.25">
      <c r="A2006" t="s">
        <v>15</v>
      </c>
      <c r="B2006" s="1" t="s">
        <v>32</v>
      </c>
      <c r="C2006">
        <v>1</v>
      </c>
      <c r="D2006" t="s">
        <v>238</v>
      </c>
      <c r="E2006" s="3">
        <v>95738249</v>
      </c>
      <c r="F2006" t="s">
        <v>239</v>
      </c>
      <c r="H2006" t="s">
        <v>16</v>
      </c>
      <c r="I2006" t="s">
        <v>17</v>
      </c>
      <c r="J2006" t="s">
        <v>18</v>
      </c>
      <c r="K2006" t="s">
        <v>19</v>
      </c>
      <c r="L2006" t="s">
        <v>207</v>
      </c>
      <c r="M2006" t="str">
        <f>CONCATENATE(E2006,"-G-C-W")</f>
        <v>95738249-G-C-W</v>
      </c>
      <c r="N2006" t="str">
        <f>$I$2</f>
        <v>G - 1016 x 1525</v>
      </c>
      <c r="O2006" t="str">
        <f>$C$15</f>
        <v>Canvas</v>
      </c>
      <c r="P2006" t="str">
        <f>$D$16</f>
        <v xml:space="preserve">White </v>
      </c>
      <c r="Q2006">
        <f>$I$16</f>
        <v>2915</v>
      </c>
      <c r="R2006">
        <v>2000</v>
      </c>
      <c r="S2006">
        <v>1250</v>
      </c>
      <c r="T2006" t="s">
        <v>32</v>
      </c>
    </row>
    <row r="2007" spans="1:20" x14ac:dyDescent="0.25">
      <c r="A2007" t="s">
        <v>15</v>
      </c>
      <c r="B2007" s="1" t="s">
        <v>32</v>
      </c>
      <c r="C2007">
        <v>1</v>
      </c>
      <c r="D2007" t="s">
        <v>238</v>
      </c>
      <c r="E2007" s="3">
        <v>95738249</v>
      </c>
      <c r="F2007" t="s">
        <v>239</v>
      </c>
      <c r="H2007" t="s">
        <v>16</v>
      </c>
      <c r="I2007" t="s">
        <v>17</v>
      </c>
      <c r="J2007" t="s">
        <v>18</v>
      </c>
      <c r="K2007" t="s">
        <v>19</v>
      </c>
      <c r="L2007" t="s">
        <v>207</v>
      </c>
      <c r="M2007" t="str">
        <f>CONCATENATE(E2007,"-C-P-N")</f>
        <v>95738249-C-P-N</v>
      </c>
      <c r="N2007" t="str">
        <f>$E$2</f>
        <v>C - 406 x 508</v>
      </c>
      <c r="O2007" t="str">
        <f>$C$3</f>
        <v>Photographic Paper</v>
      </c>
      <c r="P2007" t="str">
        <f>$D$3</f>
        <v>None</v>
      </c>
      <c r="Q2007">
        <f>$E$3</f>
        <v>553</v>
      </c>
      <c r="R2007">
        <v>360</v>
      </c>
      <c r="S2007">
        <v>230</v>
      </c>
      <c r="T2007" t="s">
        <v>32</v>
      </c>
    </row>
    <row r="2008" spans="1:20" x14ac:dyDescent="0.25">
      <c r="A2008" t="s">
        <v>15</v>
      </c>
      <c r="B2008" s="1" t="s">
        <v>32</v>
      </c>
      <c r="C2008">
        <v>1</v>
      </c>
      <c r="D2008" t="s">
        <v>238</v>
      </c>
      <c r="E2008" s="3">
        <v>95738249</v>
      </c>
      <c r="F2008" t="s">
        <v>239</v>
      </c>
      <c r="H2008" t="s">
        <v>16</v>
      </c>
      <c r="I2008" t="s">
        <v>17</v>
      </c>
      <c r="J2008" t="s">
        <v>18</v>
      </c>
      <c r="K2008" t="s">
        <v>19</v>
      </c>
      <c r="L2008" t="s">
        <v>207</v>
      </c>
      <c r="M2008" t="str">
        <f>CONCATENATE(E2008,"-C-P-W")</f>
        <v>95738249-C-P-W</v>
      </c>
      <c r="N2008" t="str">
        <f>$E$2</f>
        <v>C - 406 x 508</v>
      </c>
      <c r="O2008" t="str">
        <f>$C$3</f>
        <v>Photographic Paper</v>
      </c>
      <c r="P2008" t="str">
        <f>$D$4</f>
        <v>White</v>
      </c>
      <c r="Q2008">
        <f>$E$4</f>
        <v>1052</v>
      </c>
      <c r="R2008">
        <v>704</v>
      </c>
      <c r="S2008">
        <v>440</v>
      </c>
      <c r="T2008" t="s">
        <v>32</v>
      </c>
    </row>
    <row r="2009" spans="1:20" x14ac:dyDescent="0.25">
      <c r="A2009" t="s">
        <v>15</v>
      </c>
      <c r="B2009" s="1" t="s">
        <v>32</v>
      </c>
      <c r="C2009">
        <v>1</v>
      </c>
      <c r="D2009" t="s">
        <v>238</v>
      </c>
      <c r="E2009" s="3">
        <v>95738249</v>
      </c>
      <c r="F2009" t="s">
        <v>239</v>
      </c>
      <c r="H2009" t="s">
        <v>16</v>
      </c>
      <c r="I2009" t="s">
        <v>17</v>
      </c>
      <c r="J2009" t="s">
        <v>18</v>
      </c>
      <c r="K2009" t="s">
        <v>19</v>
      </c>
      <c r="L2009" t="s">
        <v>207</v>
      </c>
      <c r="M2009" t="str">
        <f>CONCATENATE(E2009,"-D-P-N")</f>
        <v>95738249-D-P-N</v>
      </c>
      <c r="N2009" t="str">
        <f>$F$2</f>
        <v>D - 508 x 610</v>
      </c>
      <c r="O2009" t="str">
        <f>$C$3</f>
        <v>Photographic Paper</v>
      </c>
      <c r="P2009" t="str">
        <f>$D$3</f>
        <v>None</v>
      </c>
      <c r="Q2009">
        <f>$F$3</f>
        <v>646</v>
      </c>
      <c r="R2009">
        <v>432</v>
      </c>
      <c r="S2009">
        <v>270</v>
      </c>
      <c r="T2009" t="s">
        <v>32</v>
      </c>
    </row>
    <row r="2010" spans="1:20" x14ac:dyDescent="0.25">
      <c r="A2010" t="s">
        <v>15</v>
      </c>
      <c r="B2010" s="1" t="s">
        <v>32</v>
      </c>
      <c r="C2010">
        <v>1</v>
      </c>
      <c r="D2010" t="s">
        <v>238</v>
      </c>
      <c r="E2010" s="3">
        <v>95738249</v>
      </c>
      <c r="F2010" t="s">
        <v>239</v>
      </c>
      <c r="H2010" t="s">
        <v>16</v>
      </c>
      <c r="I2010" t="s">
        <v>17</v>
      </c>
      <c r="J2010" t="s">
        <v>18</v>
      </c>
      <c r="K2010" t="s">
        <v>19</v>
      </c>
      <c r="L2010" t="s">
        <v>207</v>
      </c>
      <c r="M2010" t="str">
        <f>CONCATENATE(E2010,"-D-P-W")</f>
        <v>95738249-D-P-W</v>
      </c>
      <c r="N2010" t="str">
        <f>$F$2</f>
        <v>D - 508 x 610</v>
      </c>
      <c r="O2010" t="str">
        <f>$C$3</f>
        <v>Photographic Paper</v>
      </c>
      <c r="P2010" t="str">
        <f>$D$4</f>
        <v>White</v>
      </c>
      <c r="Q2010">
        <f>$F$4</f>
        <v>1313</v>
      </c>
      <c r="R2010">
        <v>880</v>
      </c>
      <c r="S2010">
        <v>560</v>
      </c>
      <c r="T2010" t="s">
        <v>32</v>
      </c>
    </row>
    <row r="2011" spans="1:20" x14ac:dyDescent="0.25">
      <c r="A2011" t="s">
        <v>15</v>
      </c>
      <c r="B2011" s="1" t="s">
        <v>32</v>
      </c>
      <c r="C2011">
        <v>1</v>
      </c>
      <c r="D2011" t="s">
        <v>238</v>
      </c>
      <c r="E2011" s="3">
        <v>95738249</v>
      </c>
      <c r="F2011" t="s">
        <v>239</v>
      </c>
      <c r="H2011" t="s">
        <v>16</v>
      </c>
      <c r="I2011" t="s">
        <v>17</v>
      </c>
      <c r="J2011" t="s">
        <v>18</v>
      </c>
      <c r="K2011" t="s">
        <v>19</v>
      </c>
      <c r="L2011" t="s">
        <v>207</v>
      </c>
      <c r="M2011" t="str">
        <f>CONCATENATE(E2011,"-E-P-N")</f>
        <v>95738249-E-P-N</v>
      </c>
      <c r="N2011" t="str">
        <f>$G$2</f>
        <v>E - 508 x 762</v>
      </c>
      <c r="O2011" t="str">
        <f>$C$3</f>
        <v>Photographic Paper</v>
      </c>
      <c r="P2011" t="str">
        <f>$D$3</f>
        <v>None</v>
      </c>
      <c r="Q2011">
        <f>$G$3</f>
        <v>825</v>
      </c>
      <c r="R2011">
        <v>552</v>
      </c>
      <c r="S2011">
        <v>345</v>
      </c>
      <c r="T2011" t="s">
        <v>32</v>
      </c>
    </row>
    <row r="2012" spans="1:20" x14ac:dyDescent="0.25">
      <c r="A2012" t="s">
        <v>15</v>
      </c>
      <c r="B2012" s="1" t="s">
        <v>32</v>
      </c>
      <c r="C2012">
        <v>1</v>
      </c>
      <c r="D2012" t="s">
        <v>238</v>
      </c>
      <c r="E2012" s="3">
        <v>95738249</v>
      </c>
      <c r="F2012" t="s">
        <v>239</v>
      </c>
      <c r="H2012" t="s">
        <v>16</v>
      </c>
      <c r="I2012" t="s">
        <v>17</v>
      </c>
      <c r="J2012" t="s">
        <v>18</v>
      </c>
      <c r="K2012" t="s">
        <v>19</v>
      </c>
      <c r="L2012" t="s">
        <v>207</v>
      </c>
      <c r="M2012" t="str">
        <f>CONCATENATE(E2012,"-E-C-N")</f>
        <v>95738249-E-C-N</v>
      </c>
      <c r="N2012" t="str">
        <f>$G$2</f>
        <v>E - 508 x 762</v>
      </c>
      <c r="O2012" t="str">
        <f>$C$15</f>
        <v>Canvas</v>
      </c>
      <c r="P2012" t="str">
        <f>$D$15</f>
        <v>None</v>
      </c>
      <c r="Q2012">
        <f>$G$15</f>
        <v>1324</v>
      </c>
      <c r="R2012">
        <v>832</v>
      </c>
      <c r="S2012">
        <v>550</v>
      </c>
      <c r="T2012" t="s">
        <v>32</v>
      </c>
    </row>
    <row r="2013" spans="1:20" x14ac:dyDescent="0.25">
      <c r="A2013" t="s">
        <v>15</v>
      </c>
      <c r="B2013" s="1" t="s">
        <v>32</v>
      </c>
      <c r="C2013">
        <v>1</v>
      </c>
      <c r="D2013" t="s">
        <v>238</v>
      </c>
      <c r="E2013" s="3">
        <v>95738249</v>
      </c>
      <c r="F2013" t="s">
        <v>239</v>
      </c>
      <c r="H2013" t="s">
        <v>16</v>
      </c>
      <c r="I2013" t="s">
        <v>17</v>
      </c>
      <c r="J2013" t="s">
        <v>18</v>
      </c>
      <c r="K2013" t="s">
        <v>19</v>
      </c>
      <c r="L2013" t="s">
        <v>207</v>
      </c>
      <c r="M2013" t="str">
        <f>CONCATENATE(E2013,"-E-P-W")</f>
        <v>95738249-E-P-W</v>
      </c>
      <c r="N2013" t="str">
        <f>$G$2</f>
        <v>E - 508 x 762</v>
      </c>
      <c r="O2013" t="str">
        <f>$C$3</f>
        <v>Photographic Paper</v>
      </c>
      <c r="P2013" t="str">
        <f>$D$4</f>
        <v>White</v>
      </c>
      <c r="Q2013">
        <f>$G$4</f>
        <v>1660</v>
      </c>
      <c r="R2013">
        <v>1112</v>
      </c>
      <c r="S2013">
        <v>760</v>
      </c>
      <c r="T2013" t="s">
        <v>32</v>
      </c>
    </row>
    <row r="2014" spans="1:20" x14ac:dyDescent="0.25">
      <c r="A2014" t="s">
        <v>15</v>
      </c>
      <c r="B2014" s="1" t="s">
        <v>32</v>
      </c>
      <c r="C2014">
        <v>1</v>
      </c>
      <c r="D2014" t="s">
        <v>238</v>
      </c>
      <c r="E2014" s="3">
        <v>95738249</v>
      </c>
      <c r="F2014" t="s">
        <v>239</v>
      </c>
      <c r="H2014" t="s">
        <v>16</v>
      </c>
      <c r="I2014" t="s">
        <v>17</v>
      </c>
      <c r="J2014" t="s">
        <v>18</v>
      </c>
      <c r="K2014" t="s">
        <v>19</v>
      </c>
      <c r="L2014" t="s">
        <v>207</v>
      </c>
      <c r="M2014" t="str">
        <f>CONCATENATE(E2014,"-E-C-W")</f>
        <v>95738249-E-C-W</v>
      </c>
      <c r="N2014" t="str">
        <f>$G$2</f>
        <v>E - 508 x 762</v>
      </c>
      <c r="O2014" t="str">
        <f>$C$15</f>
        <v>Canvas</v>
      </c>
      <c r="P2014" t="str">
        <f>$D$16</f>
        <v xml:space="preserve">White </v>
      </c>
      <c r="Q2014">
        <f>$G$16</f>
        <v>1964</v>
      </c>
      <c r="R2014">
        <v>1320</v>
      </c>
      <c r="S2014">
        <v>825</v>
      </c>
      <c r="T2014" t="s">
        <v>32</v>
      </c>
    </row>
    <row r="2015" spans="1:20" x14ac:dyDescent="0.25">
      <c r="A2015" t="s">
        <v>15</v>
      </c>
      <c r="B2015" s="1" t="s">
        <v>32</v>
      </c>
      <c r="C2015">
        <v>1</v>
      </c>
      <c r="D2015" t="s">
        <v>238</v>
      </c>
      <c r="E2015" s="3">
        <v>95738249</v>
      </c>
      <c r="F2015" t="s">
        <v>239</v>
      </c>
      <c r="H2015" t="s">
        <v>16</v>
      </c>
      <c r="I2015" t="s">
        <v>17</v>
      </c>
      <c r="J2015" t="s">
        <v>18</v>
      </c>
      <c r="K2015" t="s">
        <v>19</v>
      </c>
      <c r="L2015" t="s">
        <v>207</v>
      </c>
      <c r="M2015" t="str">
        <f>CONCATENATE(E2015,"-F-P-N")</f>
        <v>95738249-F-P-N</v>
      </c>
      <c r="N2015" t="str">
        <f>$H$2</f>
        <v>F - 762 x 1016</v>
      </c>
      <c r="O2015" t="str">
        <f>$C$3</f>
        <v>Photographic Paper</v>
      </c>
      <c r="P2015" t="str">
        <f>$D$3</f>
        <v>None</v>
      </c>
      <c r="Q2015">
        <f>$H$3</f>
        <v>1410</v>
      </c>
      <c r="R2015">
        <v>944</v>
      </c>
      <c r="S2015">
        <v>590</v>
      </c>
      <c r="T2015" t="s">
        <v>32</v>
      </c>
    </row>
    <row r="2016" spans="1:20" x14ac:dyDescent="0.25">
      <c r="A2016" t="s">
        <v>15</v>
      </c>
      <c r="B2016" s="1" t="s">
        <v>32</v>
      </c>
      <c r="C2016">
        <v>1</v>
      </c>
      <c r="D2016" t="s">
        <v>238</v>
      </c>
      <c r="E2016" s="3">
        <v>95738249</v>
      </c>
      <c r="F2016" t="s">
        <v>239</v>
      </c>
      <c r="H2016" t="s">
        <v>16</v>
      </c>
      <c r="I2016" t="s">
        <v>17</v>
      </c>
      <c r="J2016" t="s">
        <v>18</v>
      </c>
      <c r="K2016" t="s">
        <v>19</v>
      </c>
      <c r="L2016" t="s">
        <v>207</v>
      </c>
      <c r="M2016" t="str">
        <f>CONCATENATE(E2016,"-F-C-N")</f>
        <v>95738249-F-C-N</v>
      </c>
      <c r="N2016" t="str">
        <f>$H$2</f>
        <v>F - 762 x 1016</v>
      </c>
      <c r="O2016" t="str">
        <f>$C$15</f>
        <v>Canvas</v>
      </c>
      <c r="P2016" t="str">
        <f>$D$15</f>
        <v>None</v>
      </c>
      <c r="Q2016">
        <f>$H$15</f>
        <v>1865.6000000000001</v>
      </c>
      <c r="R2016">
        <v>1200</v>
      </c>
      <c r="S2016">
        <v>800</v>
      </c>
      <c r="T2016" t="s">
        <v>32</v>
      </c>
    </row>
    <row r="2017" spans="1:20" x14ac:dyDescent="0.25">
      <c r="A2017" t="s">
        <v>15</v>
      </c>
      <c r="B2017" s="1" t="s">
        <v>32</v>
      </c>
      <c r="C2017">
        <v>1</v>
      </c>
      <c r="D2017" t="s">
        <v>238</v>
      </c>
      <c r="E2017" s="3">
        <v>95738249</v>
      </c>
      <c r="F2017" t="s">
        <v>239</v>
      </c>
      <c r="H2017" t="s">
        <v>16</v>
      </c>
      <c r="I2017" t="s">
        <v>17</v>
      </c>
      <c r="J2017" t="s">
        <v>18</v>
      </c>
      <c r="K2017" t="s">
        <v>19</v>
      </c>
      <c r="L2017" t="s">
        <v>207</v>
      </c>
      <c r="M2017" t="str">
        <f>CONCATENATE(E2017,"-F-P-W")</f>
        <v>95738249-F-P-W</v>
      </c>
      <c r="N2017" t="str">
        <f>$H$2</f>
        <v>F - 762 x 1016</v>
      </c>
      <c r="O2017" t="str">
        <f>$C$3</f>
        <v>Photographic Paper</v>
      </c>
      <c r="P2017" t="str">
        <f>$D$4</f>
        <v>White</v>
      </c>
      <c r="Q2017">
        <f>$H$4</f>
        <v>2387</v>
      </c>
      <c r="R2017">
        <v>1510</v>
      </c>
      <c r="S2017">
        <v>1150</v>
      </c>
      <c r="T2017" t="s">
        <v>32</v>
      </c>
    </row>
    <row r="2018" spans="1:20" x14ac:dyDescent="0.25">
      <c r="A2018" t="s">
        <v>15</v>
      </c>
      <c r="B2018" s="1" t="s">
        <v>32</v>
      </c>
      <c r="C2018">
        <v>1</v>
      </c>
      <c r="D2018" t="s">
        <v>238</v>
      </c>
      <c r="E2018" s="3">
        <v>95738249</v>
      </c>
      <c r="F2018" t="s">
        <v>239</v>
      </c>
      <c r="H2018" t="s">
        <v>16</v>
      </c>
      <c r="I2018" t="s">
        <v>17</v>
      </c>
      <c r="J2018" t="s">
        <v>18</v>
      </c>
      <c r="K2018" t="s">
        <v>19</v>
      </c>
      <c r="L2018" t="s">
        <v>207</v>
      </c>
      <c r="M2018" t="str">
        <f>CONCATENATE(E2018,"-F-C-W")</f>
        <v>95738249-F-C-W</v>
      </c>
      <c r="N2018" t="str">
        <f>$H$2</f>
        <v>F - 762 x 1016</v>
      </c>
      <c r="O2018" t="str">
        <f>$C$15</f>
        <v>Canvas</v>
      </c>
      <c r="P2018" t="str">
        <f>$D$16</f>
        <v xml:space="preserve">White </v>
      </c>
      <c r="Q2018">
        <f>$H$16</f>
        <v>2565.2000000000003</v>
      </c>
      <c r="R2018">
        <v>1760</v>
      </c>
      <c r="S2018">
        <v>1100</v>
      </c>
      <c r="T2018" t="s">
        <v>32</v>
      </c>
    </row>
    <row r="2019" spans="1:20" x14ac:dyDescent="0.25">
      <c r="A2019" t="s">
        <v>15</v>
      </c>
      <c r="B2019" s="1" t="s">
        <v>32</v>
      </c>
      <c r="C2019">
        <v>1</v>
      </c>
      <c r="D2019" t="s">
        <v>238</v>
      </c>
      <c r="E2019" s="3">
        <v>95738249</v>
      </c>
      <c r="F2019" t="s">
        <v>239</v>
      </c>
      <c r="H2019" t="s">
        <v>16</v>
      </c>
      <c r="I2019" t="s">
        <v>17</v>
      </c>
      <c r="J2019" t="s">
        <v>18</v>
      </c>
      <c r="K2019" t="s">
        <v>19</v>
      </c>
      <c r="L2019" t="s">
        <v>207</v>
      </c>
      <c r="M2019" t="str">
        <f>CONCATENATE(E2019,"-G-P-N")</f>
        <v>95738249-G-P-N</v>
      </c>
      <c r="N2019" t="str">
        <f>$I$2</f>
        <v>G - 1016 x 1525</v>
      </c>
      <c r="O2019" t="str">
        <f>$C$3</f>
        <v>Photographic Paper</v>
      </c>
      <c r="P2019" t="str">
        <f>$D$3</f>
        <v>None</v>
      </c>
      <c r="Q2019">
        <f>$I$3</f>
        <v>1763</v>
      </c>
      <c r="R2019">
        <v>1180</v>
      </c>
      <c r="S2019">
        <v>735</v>
      </c>
      <c r="T2019" t="s">
        <v>32</v>
      </c>
    </row>
    <row r="2020" spans="1:20" x14ac:dyDescent="0.25">
      <c r="A2020" t="s">
        <v>15</v>
      </c>
      <c r="B2020" s="1" t="s">
        <v>32</v>
      </c>
      <c r="C2020">
        <v>1</v>
      </c>
      <c r="D2020" t="s">
        <v>238</v>
      </c>
      <c r="E2020" s="3">
        <v>95738249</v>
      </c>
      <c r="F2020" t="s">
        <v>239</v>
      </c>
      <c r="H2020" t="s">
        <v>16</v>
      </c>
      <c r="I2020" t="s">
        <v>17</v>
      </c>
      <c r="J2020" t="s">
        <v>18</v>
      </c>
      <c r="K2020" t="s">
        <v>19</v>
      </c>
      <c r="L2020" t="s">
        <v>207</v>
      </c>
      <c r="M2020" t="str">
        <f>CONCATENATE(E2020,"-G-C-N")</f>
        <v>95738249-G-C-N</v>
      </c>
      <c r="N2020" t="str">
        <f>$I$2</f>
        <v>G - 1016 x 1525</v>
      </c>
      <c r="O2020" t="str">
        <f>$C$15</f>
        <v>Canvas</v>
      </c>
      <c r="P2020" t="str">
        <f>$D$15</f>
        <v>None</v>
      </c>
      <c r="Q2020">
        <f>$I$15</f>
        <v>1982.2</v>
      </c>
      <c r="R2020">
        <v>1275</v>
      </c>
      <c r="S2020">
        <v>850</v>
      </c>
      <c r="T2020" t="s">
        <v>32</v>
      </c>
    </row>
    <row r="2021" spans="1:20" x14ac:dyDescent="0.25">
      <c r="A2021" t="s">
        <v>15</v>
      </c>
      <c r="B2021" s="1" t="s">
        <v>32</v>
      </c>
      <c r="C2021">
        <v>1</v>
      </c>
      <c r="D2021" t="s">
        <v>238</v>
      </c>
      <c r="E2021" s="3">
        <v>95738249</v>
      </c>
      <c r="F2021" t="s">
        <v>239</v>
      </c>
      <c r="H2021" t="s">
        <v>16</v>
      </c>
      <c r="I2021" t="s">
        <v>17</v>
      </c>
      <c r="J2021" t="s">
        <v>18</v>
      </c>
      <c r="K2021" t="s">
        <v>19</v>
      </c>
      <c r="L2021" t="s">
        <v>207</v>
      </c>
      <c r="M2021" t="str">
        <f>CONCATENATE(E2021,"-G-P-W")</f>
        <v>95738249-G-P-W</v>
      </c>
      <c r="N2021" t="str">
        <f>$I$2</f>
        <v>G - 1016 x 1525</v>
      </c>
      <c r="O2021" t="str">
        <f>$C$3</f>
        <v>Photographic Paper</v>
      </c>
      <c r="P2021" t="str">
        <f>$D$4</f>
        <v>White</v>
      </c>
      <c r="Q2021">
        <f>$I$4</f>
        <v>3200</v>
      </c>
      <c r="R2021">
        <v>2000</v>
      </c>
      <c r="S2021">
        <v>1535</v>
      </c>
      <c r="T2021" t="s">
        <v>32</v>
      </c>
    </row>
    <row r="2022" spans="1:20" x14ac:dyDescent="0.25">
      <c r="A2022" t="s">
        <v>15</v>
      </c>
      <c r="B2022" s="1" t="s">
        <v>32</v>
      </c>
      <c r="C2022">
        <v>1</v>
      </c>
      <c r="D2022" t="s">
        <v>238</v>
      </c>
      <c r="E2022" s="3">
        <v>95738249</v>
      </c>
      <c r="F2022" t="s">
        <v>239</v>
      </c>
      <c r="H2022" t="s">
        <v>16</v>
      </c>
      <c r="I2022" t="s">
        <v>17</v>
      </c>
      <c r="J2022" t="s">
        <v>18</v>
      </c>
      <c r="K2022" t="s">
        <v>19</v>
      </c>
      <c r="L2022" t="s">
        <v>207</v>
      </c>
      <c r="M2022" t="str">
        <f>CONCATENATE(E2022,"-G-C-W")</f>
        <v>95738249-G-C-W</v>
      </c>
      <c r="N2022" t="str">
        <f>$I$2</f>
        <v>G - 1016 x 1525</v>
      </c>
      <c r="O2022" t="str">
        <f>$C$15</f>
        <v>Canvas</v>
      </c>
      <c r="P2022" t="str">
        <f>$D$16</f>
        <v xml:space="preserve">White </v>
      </c>
      <c r="Q2022">
        <f>$I$16</f>
        <v>2915</v>
      </c>
      <c r="R2022">
        <v>2000</v>
      </c>
      <c r="S2022">
        <v>1250</v>
      </c>
      <c r="T2022" t="s">
        <v>32</v>
      </c>
    </row>
    <row r="2023" spans="1:20" x14ac:dyDescent="0.25">
      <c r="A2023" t="s">
        <v>15</v>
      </c>
      <c r="B2023" s="1" t="s">
        <v>32</v>
      </c>
      <c r="C2023">
        <v>1</v>
      </c>
      <c r="D2023" t="s">
        <v>240</v>
      </c>
      <c r="E2023" s="3">
        <v>605352845</v>
      </c>
      <c r="F2023" t="s">
        <v>241</v>
      </c>
      <c r="H2023" t="s">
        <v>16</v>
      </c>
      <c r="I2023" t="s">
        <v>17</v>
      </c>
      <c r="J2023" t="s">
        <v>18</v>
      </c>
      <c r="K2023" t="s">
        <v>19</v>
      </c>
      <c r="L2023" t="s">
        <v>207</v>
      </c>
      <c r="M2023" t="str">
        <f>CONCATENATE(E2023,"-C-P-N")</f>
        <v>605352845-C-P-N</v>
      </c>
      <c r="N2023" t="str">
        <f>$E$2</f>
        <v>C - 406 x 508</v>
      </c>
      <c r="O2023" t="str">
        <f>$C$3</f>
        <v>Photographic Paper</v>
      </c>
      <c r="P2023" t="str">
        <f>$D$3</f>
        <v>None</v>
      </c>
      <c r="Q2023">
        <f>$E$3</f>
        <v>553</v>
      </c>
      <c r="R2023">
        <v>360</v>
      </c>
      <c r="S2023">
        <v>230</v>
      </c>
      <c r="T2023" t="s">
        <v>32</v>
      </c>
    </row>
    <row r="2024" spans="1:20" x14ac:dyDescent="0.25">
      <c r="A2024" t="s">
        <v>15</v>
      </c>
      <c r="B2024" s="1" t="s">
        <v>32</v>
      </c>
      <c r="C2024">
        <v>1</v>
      </c>
      <c r="D2024" t="s">
        <v>240</v>
      </c>
      <c r="E2024" s="3">
        <v>605352845</v>
      </c>
      <c r="F2024" t="s">
        <v>241</v>
      </c>
      <c r="H2024" t="s">
        <v>16</v>
      </c>
      <c r="I2024" t="s">
        <v>17</v>
      </c>
      <c r="J2024" t="s">
        <v>18</v>
      </c>
      <c r="K2024" t="s">
        <v>19</v>
      </c>
      <c r="L2024" t="s">
        <v>207</v>
      </c>
      <c r="M2024" t="str">
        <f>CONCATENATE(E2024,"-C-P-W")</f>
        <v>605352845-C-P-W</v>
      </c>
      <c r="N2024" t="str">
        <f>$E$2</f>
        <v>C - 406 x 508</v>
      </c>
      <c r="O2024" t="str">
        <f>$C$3</f>
        <v>Photographic Paper</v>
      </c>
      <c r="P2024" t="str">
        <f>$D$4</f>
        <v>White</v>
      </c>
      <c r="Q2024">
        <f>$E$4</f>
        <v>1052</v>
      </c>
      <c r="R2024">
        <v>704</v>
      </c>
      <c r="S2024">
        <v>440</v>
      </c>
      <c r="T2024" t="s">
        <v>32</v>
      </c>
    </row>
    <row r="2025" spans="1:20" x14ac:dyDescent="0.25">
      <c r="A2025" t="s">
        <v>15</v>
      </c>
      <c r="B2025" s="1" t="s">
        <v>32</v>
      </c>
      <c r="C2025">
        <v>1</v>
      </c>
      <c r="D2025" t="s">
        <v>240</v>
      </c>
      <c r="E2025" s="3">
        <v>605352845</v>
      </c>
      <c r="F2025" t="s">
        <v>241</v>
      </c>
      <c r="H2025" t="s">
        <v>16</v>
      </c>
      <c r="I2025" t="s">
        <v>17</v>
      </c>
      <c r="J2025" t="s">
        <v>18</v>
      </c>
      <c r="K2025" t="s">
        <v>19</v>
      </c>
      <c r="L2025" t="s">
        <v>207</v>
      </c>
      <c r="M2025" t="str">
        <f>CONCATENATE(E2025,"-D-P-N")</f>
        <v>605352845-D-P-N</v>
      </c>
      <c r="N2025" t="str">
        <f>$F$2</f>
        <v>D - 508 x 610</v>
      </c>
      <c r="O2025" t="str">
        <f>$C$3</f>
        <v>Photographic Paper</v>
      </c>
      <c r="P2025" t="str">
        <f>$D$3</f>
        <v>None</v>
      </c>
      <c r="Q2025">
        <f>$F$3</f>
        <v>646</v>
      </c>
      <c r="R2025">
        <v>432</v>
      </c>
      <c r="S2025">
        <v>270</v>
      </c>
      <c r="T2025" t="s">
        <v>32</v>
      </c>
    </row>
    <row r="2026" spans="1:20" x14ac:dyDescent="0.25">
      <c r="A2026" t="s">
        <v>15</v>
      </c>
      <c r="B2026" s="1" t="s">
        <v>32</v>
      </c>
      <c r="C2026">
        <v>1</v>
      </c>
      <c r="D2026" t="s">
        <v>240</v>
      </c>
      <c r="E2026" s="3">
        <v>605352845</v>
      </c>
      <c r="F2026" t="s">
        <v>241</v>
      </c>
      <c r="H2026" t="s">
        <v>16</v>
      </c>
      <c r="I2026" t="s">
        <v>17</v>
      </c>
      <c r="J2026" t="s">
        <v>18</v>
      </c>
      <c r="K2026" t="s">
        <v>19</v>
      </c>
      <c r="L2026" t="s">
        <v>207</v>
      </c>
      <c r="M2026" t="str">
        <f>CONCATENATE(E2026,"-D-P-W")</f>
        <v>605352845-D-P-W</v>
      </c>
      <c r="N2026" t="str">
        <f>$F$2</f>
        <v>D - 508 x 610</v>
      </c>
      <c r="O2026" t="str">
        <f>$C$3</f>
        <v>Photographic Paper</v>
      </c>
      <c r="P2026" t="str">
        <f>$D$4</f>
        <v>White</v>
      </c>
      <c r="Q2026">
        <f>$F$4</f>
        <v>1313</v>
      </c>
      <c r="R2026">
        <v>880</v>
      </c>
      <c r="S2026">
        <v>560</v>
      </c>
      <c r="T2026" t="s">
        <v>32</v>
      </c>
    </row>
    <row r="2027" spans="1:20" x14ac:dyDescent="0.25">
      <c r="A2027" t="s">
        <v>15</v>
      </c>
      <c r="B2027" s="1" t="s">
        <v>32</v>
      </c>
      <c r="C2027">
        <v>1</v>
      </c>
      <c r="D2027" t="s">
        <v>240</v>
      </c>
      <c r="E2027" s="3">
        <v>605352845</v>
      </c>
      <c r="F2027" t="s">
        <v>241</v>
      </c>
      <c r="H2027" t="s">
        <v>16</v>
      </c>
      <c r="I2027" t="s">
        <v>17</v>
      </c>
      <c r="J2027" t="s">
        <v>18</v>
      </c>
      <c r="K2027" t="s">
        <v>19</v>
      </c>
      <c r="L2027" t="s">
        <v>207</v>
      </c>
      <c r="M2027" t="str">
        <f>CONCATENATE(E2027,"-E-P-N")</f>
        <v>605352845-E-P-N</v>
      </c>
      <c r="N2027" t="str">
        <f>$G$2</f>
        <v>E - 508 x 762</v>
      </c>
      <c r="O2027" t="str">
        <f>$C$3</f>
        <v>Photographic Paper</v>
      </c>
      <c r="P2027" t="str">
        <f>$D$3</f>
        <v>None</v>
      </c>
      <c r="Q2027">
        <f>$G$3</f>
        <v>825</v>
      </c>
      <c r="R2027">
        <v>552</v>
      </c>
      <c r="S2027">
        <v>345</v>
      </c>
      <c r="T2027" t="s">
        <v>32</v>
      </c>
    </row>
    <row r="2028" spans="1:20" x14ac:dyDescent="0.25">
      <c r="A2028" t="s">
        <v>15</v>
      </c>
      <c r="B2028" s="1" t="s">
        <v>32</v>
      </c>
      <c r="C2028">
        <v>1</v>
      </c>
      <c r="D2028" t="s">
        <v>240</v>
      </c>
      <c r="E2028" s="3">
        <v>605352845</v>
      </c>
      <c r="F2028" t="s">
        <v>241</v>
      </c>
      <c r="H2028" t="s">
        <v>16</v>
      </c>
      <c r="I2028" t="s">
        <v>17</v>
      </c>
      <c r="J2028" t="s">
        <v>18</v>
      </c>
      <c r="K2028" t="s">
        <v>19</v>
      </c>
      <c r="L2028" t="s">
        <v>207</v>
      </c>
      <c r="M2028" t="str">
        <f>CONCATENATE(E2028,"-E-C-N")</f>
        <v>605352845-E-C-N</v>
      </c>
      <c r="N2028" t="str">
        <f>$G$2</f>
        <v>E - 508 x 762</v>
      </c>
      <c r="O2028" t="str">
        <f>$C$15</f>
        <v>Canvas</v>
      </c>
      <c r="P2028" t="str">
        <f>$D$15</f>
        <v>None</v>
      </c>
      <c r="Q2028">
        <f>$G$15</f>
        <v>1324</v>
      </c>
      <c r="R2028">
        <v>832</v>
      </c>
      <c r="S2028">
        <v>550</v>
      </c>
      <c r="T2028" t="s">
        <v>32</v>
      </c>
    </row>
    <row r="2029" spans="1:20" x14ac:dyDescent="0.25">
      <c r="A2029" t="s">
        <v>15</v>
      </c>
      <c r="B2029" s="1" t="s">
        <v>32</v>
      </c>
      <c r="C2029">
        <v>1</v>
      </c>
      <c r="D2029" t="s">
        <v>240</v>
      </c>
      <c r="E2029" s="3">
        <v>605352845</v>
      </c>
      <c r="F2029" t="s">
        <v>241</v>
      </c>
      <c r="H2029" t="s">
        <v>16</v>
      </c>
      <c r="I2029" t="s">
        <v>17</v>
      </c>
      <c r="J2029" t="s">
        <v>18</v>
      </c>
      <c r="K2029" t="s">
        <v>19</v>
      </c>
      <c r="L2029" t="s">
        <v>207</v>
      </c>
      <c r="M2029" t="str">
        <f>CONCATENATE(E2029,"-E-P-W")</f>
        <v>605352845-E-P-W</v>
      </c>
      <c r="N2029" t="str">
        <f>$G$2</f>
        <v>E - 508 x 762</v>
      </c>
      <c r="O2029" t="str">
        <f>$C$3</f>
        <v>Photographic Paper</v>
      </c>
      <c r="P2029" t="str">
        <f>$D$4</f>
        <v>White</v>
      </c>
      <c r="Q2029">
        <f>$G$4</f>
        <v>1660</v>
      </c>
      <c r="R2029">
        <v>1112</v>
      </c>
      <c r="S2029">
        <v>760</v>
      </c>
      <c r="T2029" t="s">
        <v>32</v>
      </c>
    </row>
    <row r="2030" spans="1:20" x14ac:dyDescent="0.25">
      <c r="A2030" t="s">
        <v>15</v>
      </c>
      <c r="B2030" s="1" t="s">
        <v>32</v>
      </c>
      <c r="C2030">
        <v>1</v>
      </c>
      <c r="D2030" t="s">
        <v>240</v>
      </c>
      <c r="E2030" s="3">
        <v>605352845</v>
      </c>
      <c r="F2030" t="s">
        <v>241</v>
      </c>
      <c r="H2030" t="s">
        <v>16</v>
      </c>
      <c r="I2030" t="s">
        <v>17</v>
      </c>
      <c r="J2030" t="s">
        <v>18</v>
      </c>
      <c r="K2030" t="s">
        <v>19</v>
      </c>
      <c r="L2030" t="s">
        <v>207</v>
      </c>
      <c r="M2030" t="str">
        <f>CONCATENATE(E2030,"-E-C-W")</f>
        <v>605352845-E-C-W</v>
      </c>
      <c r="N2030" t="str">
        <f>$G$2</f>
        <v>E - 508 x 762</v>
      </c>
      <c r="O2030" t="str">
        <f>$C$15</f>
        <v>Canvas</v>
      </c>
      <c r="P2030" t="str">
        <f>$D$16</f>
        <v xml:space="preserve">White </v>
      </c>
      <c r="Q2030">
        <f>$G$16</f>
        <v>1964</v>
      </c>
      <c r="R2030">
        <v>1320</v>
      </c>
      <c r="S2030">
        <v>825</v>
      </c>
      <c r="T2030" t="s">
        <v>32</v>
      </c>
    </row>
    <row r="2031" spans="1:20" x14ac:dyDescent="0.25">
      <c r="A2031" t="s">
        <v>15</v>
      </c>
      <c r="B2031" s="1" t="s">
        <v>32</v>
      </c>
      <c r="C2031">
        <v>1</v>
      </c>
      <c r="D2031" t="s">
        <v>240</v>
      </c>
      <c r="E2031" s="3">
        <v>605352845</v>
      </c>
      <c r="F2031" t="s">
        <v>241</v>
      </c>
      <c r="H2031" t="s">
        <v>16</v>
      </c>
      <c r="I2031" t="s">
        <v>17</v>
      </c>
      <c r="J2031" t="s">
        <v>18</v>
      </c>
      <c r="K2031" t="s">
        <v>19</v>
      </c>
      <c r="L2031" t="s">
        <v>207</v>
      </c>
      <c r="M2031" t="str">
        <f>CONCATENATE(E2031,"-F-P-N")</f>
        <v>605352845-F-P-N</v>
      </c>
      <c r="N2031" t="str">
        <f>$H$2</f>
        <v>F - 762 x 1016</v>
      </c>
      <c r="O2031" t="str">
        <f>$C$3</f>
        <v>Photographic Paper</v>
      </c>
      <c r="P2031" t="str">
        <f>$D$3</f>
        <v>None</v>
      </c>
      <c r="Q2031">
        <f>$H$3</f>
        <v>1410</v>
      </c>
      <c r="R2031">
        <v>944</v>
      </c>
      <c r="S2031">
        <v>590</v>
      </c>
      <c r="T2031" t="s">
        <v>32</v>
      </c>
    </row>
    <row r="2032" spans="1:20" x14ac:dyDescent="0.25">
      <c r="A2032" t="s">
        <v>15</v>
      </c>
      <c r="B2032" s="1" t="s">
        <v>32</v>
      </c>
      <c r="C2032">
        <v>1</v>
      </c>
      <c r="D2032" t="s">
        <v>240</v>
      </c>
      <c r="E2032" s="3">
        <v>605352845</v>
      </c>
      <c r="F2032" t="s">
        <v>241</v>
      </c>
      <c r="H2032" t="s">
        <v>16</v>
      </c>
      <c r="I2032" t="s">
        <v>17</v>
      </c>
      <c r="J2032" t="s">
        <v>18</v>
      </c>
      <c r="K2032" t="s">
        <v>19</v>
      </c>
      <c r="L2032" t="s">
        <v>207</v>
      </c>
      <c r="M2032" t="str">
        <f>CONCATENATE(E2032,"-F-C-N")</f>
        <v>605352845-F-C-N</v>
      </c>
      <c r="N2032" t="str">
        <f>$H$2</f>
        <v>F - 762 x 1016</v>
      </c>
      <c r="O2032" t="str">
        <f>$C$15</f>
        <v>Canvas</v>
      </c>
      <c r="P2032" t="str">
        <f>$D$15</f>
        <v>None</v>
      </c>
      <c r="Q2032">
        <f>$H$15</f>
        <v>1865.6000000000001</v>
      </c>
      <c r="R2032">
        <v>1200</v>
      </c>
      <c r="S2032">
        <v>800</v>
      </c>
      <c r="T2032" t="s">
        <v>32</v>
      </c>
    </row>
    <row r="2033" spans="1:20" x14ac:dyDescent="0.25">
      <c r="A2033" t="s">
        <v>15</v>
      </c>
      <c r="B2033" s="1" t="s">
        <v>32</v>
      </c>
      <c r="C2033">
        <v>1</v>
      </c>
      <c r="D2033" t="s">
        <v>240</v>
      </c>
      <c r="E2033" s="3">
        <v>605352845</v>
      </c>
      <c r="F2033" t="s">
        <v>241</v>
      </c>
      <c r="H2033" t="s">
        <v>16</v>
      </c>
      <c r="I2033" t="s">
        <v>17</v>
      </c>
      <c r="J2033" t="s">
        <v>18</v>
      </c>
      <c r="K2033" t="s">
        <v>19</v>
      </c>
      <c r="L2033" t="s">
        <v>207</v>
      </c>
      <c r="M2033" t="str">
        <f>CONCATENATE(E2033,"-F-P-W")</f>
        <v>605352845-F-P-W</v>
      </c>
      <c r="N2033" t="str">
        <f>$H$2</f>
        <v>F - 762 x 1016</v>
      </c>
      <c r="O2033" t="str">
        <f>$C$3</f>
        <v>Photographic Paper</v>
      </c>
      <c r="P2033" t="str">
        <f>$D$4</f>
        <v>White</v>
      </c>
      <c r="Q2033">
        <f>$H$4</f>
        <v>2387</v>
      </c>
      <c r="R2033">
        <v>1510</v>
      </c>
      <c r="S2033">
        <v>1150</v>
      </c>
      <c r="T2033" t="s">
        <v>32</v>
      </c>
    </row>
    <row r="2034" spans="1:20" x14ac:dyDescent="0.25">
      <c r="A2034" t="s">
        <v>15</v>
      </c>
      <c r="B2034" s="1" t="s">
        <v>32</v>
      </c>
      <c r="C2034">
        <v>1</v>
      </c>
      <c r="D2034" t="s">
        <v>240</v>
      </c>
      <c r="E2034" s="3">
        <v>605352845</v>
      </c>
      <c r="F2034" t="s">
        <v>241</v>
      </c>
      <c r="H2034" t="s">
        <v>16</v>
      </c>
      <c r="I2034" t="s">
        <v>17</v>
      </c>
      <c r="J2034" t="s">
        <v>18</v>
      </c>
      <c r="K2034" t="s">
        <v>19</v>
      </c>
      <c r="L2034" t="s">
        <v>207</v>
      </c>
      <c r="M2034" t="str">
        <f>CONCATENATE(E2034,"-F-C-W")</f>
        <v>605352845-F-C-W</v>
      </c>
      <c r="N2034" t="str">
        <f>$H$2</f>
        <v>F - 762 x 1016</v>
      </c>
      <c r="O2034" t="str">
        <f>$C$15</f>
        <v>Canvas</v>
      </c>
      <c r="P2034" t="str">
        <f>$D$16</f>
        <v xml:space="preserve">White </v>
      </c>
      <c r="Q2034">
        <f>$H$16</f>
        <v>2565.2000000000003</v>
      </c>
      <c r="R2034">
        <v>1760</v>
      </c>
      <c r="S2034">
        <v>1100</v>
      </c>
      <c r="T2034" t="s">
        <v>32</v>
      </c>
    </row>
    <row r="2035" spans="1:20" x14ac:dyDescent="0.25">
      <c r="A2035" t="s">
        <v>15</v>
      </c>
      <c r="B2035" s="1" t="s">
        <v>32</v>
      </c>
      <c r="C2035">
        <v>1</v>
      </c>
      <c r="D2035" t="s">
        <v>240</v>
      </c>
      <c r="E2035" s="3">
        <v>605352845</v>
      </c>
      <c r="F2035" t="s">
        <v>241</v>
      </c>
      <c r="H2035" t="s">
        <v>16</v>
      </c>
      <c r="I2035" t="s">
        <v>17</v>
      </c>
      <c r="J2035" t="s">
        <v>18</v>
      </c>
      <c r="K2035" t="s">
        <v>19</v>
      </c>
      <c r="L2035" t="s">
        <v>207</v>
      </c>
      <c r="M2035" t="str">
        <f>CONCATENATE(E2035,"-G-P-N")</f>
        <v>605352845-G-P-N</v>
      </c>
      <c r="N2035" t="str">
        <f>$I$2</f>
        <v>G - 1016 x 1525</v>
      </c>
      <c r="O2035" t="str">
        <f>$C$3</f>
        <v>Photographic Paper</v>
      </c>
      <c r="P2035" t="str">
        <f>$D$3</f>
        <v>None</v>
      </c>
      <c r="Q2035">
        <f>$I$3</f>
        <v>1763</v>
      </c>
      <c r="R2035">
        <v>1180</v>
      </c>
      <c r="S2035">
        <v>735</v>
      </c>
      <c r="T2035" t="s">
        <v>32</v>
      </c>
    </row>
    <row r="2036" spans="1:20" x14ac:dyDescent="0.25">
      <c r="A2036" t="s">
        <v>15</v>
      </c>
      <c r="B2036" s="1" t="s">
        <v>32</v>
      </c>
      <c r="C2036">
        <v>1</v>
      </c>
      <c r="D2036" t="s">
        <v>240</v>
      </c>
      <c r="E2036" s="3">
        <v>605352845</v>
      </c>
      <c r="F2036" t="s">
        <v>241</v>
      </c>
      <c r="H2036" t="s">
        <v>16</v>
      </c>
      <c r="I2036" t="s">
        <v>17</v>
      </c>
      <c r="J2036" t="s">
        <v>18</v>
      </c>
      <c r="K2036" t="s">
        <v>19</v>
      </c>
      <c r="L2036" t="s">
        <v>207</v>
      </c>
      <c r="M2036" t="str">
        <f>CONCATENATE(E2036,"-G-C-N")</f>
        <v>605352845-G-C-N</v>
      </c>
      <c r="N2036" t="str">
        <f>$I$2</f>
        <v>G - 1016 x 1525</v>
      </c>
      <c r="O2036" t="str">
        <f>$C$15</f>
        <v>Canvas</v>
      </c>
      <c r="P2036" t="str">
        <f>$D$15</f>
        <v>None</v>
      </c>
      <c r="Q2036">
        <f>$I$15</f>
        <v>1982.2</v>
      </c>
      <c r="R2036">
        <v>1275</v>
      </c>
      <c r="S2036">
        <v>850</v>
      </c>
      <c r="T2036" t="s">
        <v>32</v>
      </c>
    </row>
    <row r="2037" spans="1:20" x14ac:dyDescent="0.25">
      <c r="A2037" t="s">
        <v>15</v>
      </c>
      <c r="B2037" s="1" t="s">
        <v>32</v>
      </c>
      <c r="C2037">
        <v>1</v>
      </c>
      <c r="D2037" t="s">
        <v>240</v>
      </c>
      <c r="E2037" s="3">
        <v>605352845</v>
      </c>
      <c r="F2037" t="s">
        <v>241</v>
      </c>
      <c r="H2037" t="s">
        <v>16</v>
      </c>
      <c r="I2037" t="s">
        <v>17</v>
      </c>
      <c r="J2037" t="s">
        <v>18</v>
      </c>
      <c r="K2037" t="s">
        <v>19</v>
      </c>
      <c r="L2037" t="s">
        <v>207</v>
      </c>
      <c r="M2037" t="str">
        <f>CONCATENATE(E2037,"-G-P-W")</f>
        <v>605352845-G-P-W</v>
      </c>
      <c r="N2037" t="str">
        <f>$I$2</f>
        <v>G - 1016 x 1525</v>
      </c>
      <c r="O2037" t="str">
        <f>$C$3</f>
        <v>Photographic Paper</v>
      </c>
      <c r="P2037" t="str">
        <f>$D$4</f>
        <v>White</v>
      </c>
      <c r="Q2037">
        <f>$I$4</f>
        <v>3200</v>
      </c>
      <c r="R2037">
        <v>2000</v>
      </c>
      <c r="S2037">
        <v>1535</v>
      </c>
      <c r="T2037" t="s">
        <v>32</v>
      </c>
    </row>
    <row r="2038" spans="1:20" x14ac:dyDescent="0.25">
      <c r="A2038" t="s">
        <v>15</v>
      </c>
      <c r="B2038" s="1" t="s">
        <v>32</v>
      </c>
      <c r="C2038">
        <v>1</v>
      </c>
      <c r="D2038" t="s">
        <v>240</v>
      </c>
      <c r="E2038" s="3">
        <v>605352845</v>
      </c>
      <c r="F2038" t="s">
        <v>241</v>
      </c>
      <c r="H2038" t="s">
        <v>16</v>
      </c>
      <c r="I2038" t="s">
        <v>17</v>
      </c>
      <c r="J2038" t="s">
        <v>18</v>
      </c>
      <c r="K2038" t="s">
        <v>19</v>
      </c>
      <c r="L2038" t="s">
        <v>207</v>
      </c>
      <c r="M2038" t="str">
        <f>CONCATENATE(E2038,"-G-C-W")</f>
        <v>605352845-G-C-W</v>
      </c>
      <c r="N2038" t="str">
        <f>$I$2</f>
        <v>G - 1016 x 1525</v>
      </c>
      <c r="O2038" t="str">
        <f>$C$15</f>
        <v>Canvas</v>
      </c>
      <c r="P2038" t="str">
        <f>$D$16</f>
        <v xml:space="preserve">White </v>
      </c>
      <c r="Q2038">
        <f>$I$16</f>
        <v>2915</v>
      </c>
      <c r="R2038">
        <v>2000</v>
      </c>
      <c r="S2038">
        <v>1250</v>
      </c>
      <c r="T2038" t="s">
        <v>32</v>
      </c>
    </row>
    <row r="2039" spans="1:20" x14ac:dyDescent="0.25">
      <c r="A2039" t="s">
        <v>15</v>
      </c>
      <c r="B2039" s="1" t="s">
        <v>32</v>
      </c>
      <c r="C2039">
        <v>1</v>
      </c>
      <c r="D2039" t="s">
        <v>240</v>
      </c>
      <c r="E2039" s="3">
        <v>605352845</v>
      </c>
      <c r="F2039" t="s">
        <v>241</v>
      </c>
      <c r="H2039" t="s">
        <v>16</v>
      </c>
      <c r="I2039" t="s">
        <v>17</v>
      </c>
      <c r="J2039" t="s">
        <v>18</v>
      </c>
      <c r="K2039" t="s">
        <v>19</v>
      </c>
      <c r="L2039" t="s">
        <v>207</v>
      </c>
      <c r="M2039" t="str">
        <f>CONCATENATE(E2039,"-C-P-N")</f>
        <v>605352845-C-P-N</v>
      </c>
      <c r="N2039" t="str">
        <f>$E$2</f>
        <v>C - 406 x 508</v>
      </c>
      <c r="O2039" t="str">
        <f>$C$3</f>
        <v>Photographic Paper</v>
      </c>
      <c r="P2039" t="str">
        <f>$D$3</f>
        <v>None</v>
      </c>
      <c r="Q2039">
        <f>$E$3</f>
        <v>553</v>
      </c>
      <c r="R2039">
        <v>360</v>
      </c>
      <c r="S2039">
        <v>230</v>
      </c>
      <c r="T2039" t="s">
        <v>32</v>
      </c>
    </row>
    <row r="2040" spans="1:20" x14ac:dyDescent="0.25">
      <c r="A2040" t="s">
        <v>15</v>
      </c>
      <c r="B2040" s="1" t="s">
        <v>32</v>
      </c>
      <c r="C2040">
        <v>1</v>
      </c>
      <c r="D2040" t="s">
        <v>240</v>
      </c>
      <c r="E2040" s="3">
        <v>605352845</v>
      </c>
      <c r="F2040" t="s">
        <v>241</v>
      </c>
      <c r="H2040" t="s">
        <v>16</v>
      </c>
      <c r="I2040" t="s">
        <v>17</v>
      </c>
      <c r="J2040" t="s">
        <v>18</v>
      </c>
      <c r="K2040" t="s">
        <v>19</v>
      </c>
      <c r="L2040" t="s">
        <v>207</v>
      </c>
      <c r="M2040" t="str">
        <f>CONCATENATE(E2040,"-C-P-W")</f>
        <v>605352845-C-P-W</v>
      </c>
      <c r="N2040" t="str">
        <f>$E$2</f>
        <v>C - 406 x 508</v>
      </c>
      <c r="O2040" t="str">
        <f>$C$3</f>
        <v>Photographic Paper</v>
      </c>
      <c r="P2040" t="str">
        <f>$D$4</f>
        <v>White</v>
      </c>
      <c r="Q2040">
        <f>$E$4</f>
        <v>1052</v>
      </c>
      <c r="R2040">
        <v>704</v>
      </c>
      <c r="S2040">
        <v>440</v>
      </c>
      <c r="T2040" t="s">
        <v>32</v>
      </c>
    </row>
    <row r="2041" spans="1:20" x14ac:dyDescent="0.25">
      <c r="A2041" t="s">
        <v>15</v>
      </c>
      <c r="B2041" s="1" t="s">
        <v>32</v>
      </c>
      <c r="C2041">
        <v>1</v>
      </c>
      <c r="D2041" t="s">
        <v>240</v>
      </c>
      <c r="E2041" s="3">
        <v>605352845</v>
      </c>
      <c r="F2041" t="s">
        <v>241</v>
      </c>
      <c r="H2041" t="s">
        <v>16</v>
      </c>
      <c r="I2041" t="s">
        <v>17</v>
      </c>
      <c r="J2041" t="s">
        <v>18</v>
      </c>
      <c r="K2041" t="s">
        <v>19</v>
      </c>
      <c r="L2041" t="s">
        <v>207</v>
      </c>
      <c r="M2041" t="str">
        <f>CONCATENATE(E2041,"-D-P-N")</f>
        <v>605352845-D-P-N</v>
      </c>
      <c r="N2041" t="str">
        <f>$F$2</f>
        <v>D - 508 x 610</v>
      </c>
      <c r="O2041" t="str">
        <f>$C$3</f>
        <v>Photographic Paper</v>
      </c>
      <c r="P2041" t="str">
        <f>$D$3</f>
        <v>None</v>
      </c>
      <c r="Q2041">
        <f>$F$3</f>
        <v>646</v>
      </c>
      <c r="R2041">
        <v>432</v>
      </c>
      <c r="S2041">
        <v>270</v>
      </c>
      <c r="T2041" t="s">
        <v>32</v>
      </c>
    </row>
    <row r="2042" spans="1:20" x14ac:dyDescent="0.25">
      <c r="A2042" t="s">
        <v>15</v>
      </c>
      <c r="B2042" s="1" t="s">
        <v>32</v>
      </c>
      <c r="C2042">
        <v>1</v>
      </c>
      <c r="D2042" t="s">
        <v>240</v>
      </c>
      <c r="E2042" s="3">
        <v>605352845</v>
      </c>
      <c r="F2042" t="s">
        <v>241</v>
      </c>
      <c r="H2042" t="s">
        <v>16</v>
      </c>
      <c r="I2042" t="s">
        <v>17</v>
      </c>
      <c r="J2042" t="s">
        <v>18</v>
      </c>
      <c r="K2042" t="s">
        <v>19</v>
      </c>
      <c r="L2042" t="s">
        <v>207</v>
      </c>
      <c r="M2042" t="str">
        <f>CONCATENATE(E2042,"-D-P-W")</f>
        <v>605352845-D-P-W</v>
      </c>
      <c r="N2042" t="str">
        <f>$F$2</f>
        <v>D - 508 x 610</v>
      </c>
      <c r="O2042" t="str">
        <f>$C$3</f>
        <v>Photographic Paper</v>
      </c>
      <c r="P2042" t="str">
        <f>$D$4</f>
        <v>White</v>
      </c>
      <c r="Q2042">
        <f>$F$4</f>
        <v>1313</v>
      </c>
      <c r="R2042">
        <v>880</v>
      </c>
      <c r="S2042">
        <v>560</v>
      </c>
      <c r="T2042" t="s">
        <v>32</v>
      </c>
    </row>
    <row r="2043" spans="1:20" x14ac:dyDescent="0.25">
      <c r="A2043" t="s">
        <v>15</v>
      </c>
      <c r="B2043" s="1" t="s">
        <v>32</v>
      </c>
      <c r="C2043">
        <v>1</v>
      </c>
      <c r="D2043" t="s">
        <v>240</v>
      </c>
      <c r="E2043" s="3">
        <v>605352845</v>
      </c>
      <c r="F2043" t="s">
        <v>241</v>
      </c>
      <c r="H2043" t="s">
        <v>16</v>
      </c>
      <c r="I2043" t="s">
        <v>17</v>
      </c>
      <c r="J2043" t="s">
        <v>18</v>
      </c>
      <c r="K2043" t="s">
        <v>19</v>
      </c>
      <c r="L2043" t="s">
        <v>207</v>
      </c>
      <c r="M2043" t="str">
        <f>CONCATENATE(E2043,"-E-P-N")</f>
        <v>605352845-E-P-N</v>
      </c>
      <c r="N2043" t="str">
        <f>$G$2</f>
        <v>E - 508 x 762</v>
      </c>
      <c r="O2043" t="str">
        <f>$C$3</f>
        <v>Photographic Paper</v>
      </c>
      <c r="P2043" t="str">
        <f>$D$3</f>
        <v>None</v>
      </c>
      <c r="Q2043">
        <f>$G$3</f>
        <v>825</v>
      </c>
      <c r="R2043">
        <v>552</v>
      </c>
      <c r="S2043">
        <v>345</v>
      </c>
      <c r="T2043" t="s">
        <v>32</v>
      </c>
    </row>
    <row r="2044" spans="1:20" x14ac:dyDescent="0.25">
      <c r="A2044" t="s">
        <v>15</v>
      </c>
      <c r="B2044" s="1" t="s">
        <v>32</v>
      </c>
      <c r="C2044">
        <v>1</v>
      </c>
      <c r="D2044" t="s">
        <v>240</v>
      </c>
      <c r="E2044" s="3">
        <v>605352845</v>
      </c>
      <c r="F2044" t="s">
        <v>241</v>
      </c>
      <c r="H2044" t="s">
        <v>16</v>
      </c>
      <c r="I2044" t="s">
        <v>17</v>
      </c>
      <c r="J2044" t="s">
        <v>18</v>
      </c>
      <c r="K2044" t="s">
        <v>19</v>
      </c>
      <c r="L2044" t="s">
        <v>207</v>
      </c>
      <c r="M2044" t="str">
        <f>CONCATENATE(E2044,"-E-C-N")</f>
        <v>605352845-E-C-N</v>
      </c>
      <c r="N2044" t="str">
        <f>$G$2</f>
        <v>E - 508 x 762</v>
      </c>
      <c r="O2044" t="str">
        <f>$C$15</f>
        <v>Canvas</v>
      </c>
      <c r="P2044" t="str">
        <f>$D$15</f>
        <v>None</v>
      </c>
      <c r="Q2044">
        <f>$G$15</f>
        <v>1324</v>
      </c>
      <c r="R2044">
        <v>832</v>
      </c>
      <c r="S2044">
        <v>550</v>
      </c>
      <c r="T2044" t="s">
        <v>32</v>
      </c>
    </row>
    <row r="2045" spans="1:20" x14ac:dyDescent="0.25">
      <c r="A2045" t="s">
        <v>15</v>
      </c>
      <c r="B2045" s="1" t="s">
        <v>32</v>
      </c>
      <c r="C2045">
        <v>1</v>
      </c>
      <c r="D2045" t="s">
        <v>240</v>
      </c>
      <c r="E2045" s="3">
        <v>605352845</v>
      </c>
      <c r="F2045" t="s">
        <v>241</v>
      </c>
      <c r="H2045" t="s">
        <v>16</v>
      </c>
      <c r="I2045" t="s">
        <v>17</v>
      </c>
      <c r="J2045" t="s">
        <v>18</v>
      </c>
      <c r="K2045" t="s">
        <v>19</v>
      </c>
      <c r="L2045" t="s">
        <v>207</v>
      </c>
      <c r="M2045" t="str">
        <f>CONCATENATE(E2045,"-E-P-W")</f>
        <v>605352845-E-P-W</v>
      </c>
      <c r="N2045" t="str">
        <f>$G$2</f>
        <v>E - 508 x 762</v>
      </c>
      <c r="O2045" t="str">
        <f>$C$3</f>
        <v>Photographic Paper</v>
      </c>
      <c r="P2045" t="str">
        <f>$D$4</f>
        <v>White</v>
      </c>
      <c r="Q2045">
        <f>$G$4</f>
        <v>1660</v>
      </c>
      <c r="R2045">
        <v>1112</v>
      </c>
      <c r="S2045">
        <v>760</v>
      </c>
      <c r="T2045" t="s">
        <v>32</v>
      </c>
    </row>
    <row r="2046" spans="1:20" x14ac:dyDescent="0.25">
      <c r="A2046" t="s">
        <v>15</v>
      </c>
      <c r="B2046" s="1" t="s">
        <v>32</v>
      </c>
      <c r="C2046">
        <v>1</v>
      </c>
      <c r="D2046" t="s">
        <v>240</v>
      </c>
      <c r="E2046" s="3">
        <v>605352845</v>
      </c>
      <c r="F2046" t="s">
        <v>241</v>
      </c>
      <c r="H2046" t="s">
        <v>16</v>
      </c>
      <c r="I2046" t="s">
        <v>17</v>
      </c>
      <c r="J2046" t="s">
        <v>18</v>
      </c>
      <c r="K2046" t="s">
        <v>19</v>
      </c>
      <c r="L2046" t="s">
        <v>207</v>
      </c>
      <c r="M2046" t="str">
        <f>CONCATENATE(E2046,"-E-C-W")</f>
        <v>605352845-E-C-W</v>
      </c>
      <c r="N2046" t="str">
        <f>$G$2</f>
        <v>E - 508 x 762</v>
      </c>
      <c r="O2046" t="str">
        <f>$C$15</f>
        <v>Canvas</v>
      </c>
      <c r="P2046" t="str">
        <f>$D$16</f>
        <v xml:space="preserve">White </v>
      </c>
      <c r="Q2046">
        <f>$G$16</f>
        <v>1964</v>
      </c>
      <c r="R2046">
        <v>1320</v>
      </c>
      <c r="S2046">
        <v>825</v>
      </c>
      <c r="T2046" t="s">
        <v>32</v>
      </c>
    </row>
    <row r="2047" spans="1:20" x14ac:dyDescent="0.25">
      <c r="A2047" t="s">
        <v>15</v>
      </c>
      <c r="B2047" s="1" t="s">
        <v>32</v>
      </c>
      <c r="C2047">
        <v>1</v>
      </c>
      <c r="D2047" t="s">
        <v>240</v>
      </c>
      <c r="E2047" s="3">
        <v>605352845</v>
      </c>
      <c r="F2047" t="s">
        <v>241</v>
      </c>
      <c r="H2047" t="s">
        <v>16</v>
      </c>
      <c r="I2047" t="s">
        <v>17</v>
      </c>
      <c r="J2047" t="s">
        <v>18</v>
      </c>
      <c r="K2047" t="s">
        <v>19</v>
      </c>
      <c r="L2047" t="s">
        <v>207</v>
      </c>
      <c r="M2047" t="str">
        <f>CONCATENATE(E2047,"-F-P-N")</f>
        <v>605352845-F-P-N</v>
      </c>
      <c r="N2047" t="str">
        <f>$H$2</f>
        <v>F - 762 x 1016</v>
      </c>
      <c r="O2047" t="str">
        <f>$C$3</f>
        <v>Photographic Paper</v>
      </c>
      <c r="P2047" t="str">
        <f>$D$3</f>
        <v>None</v>
      </c>
      <c r="Q2047">
        <f>$H$3</f>
        <v>1410</v>
      </c>
      <c r="R2047">
        <v>944</v>
      </c>
      <c r="S2047">
        <v>590</v>
      </c>
      <c r="T2047" t="s">
        <v>32</v>
      </c>
    </row>
    <row r="2048" spans="1:20" x14ac:dyDescent="0.25">
      <c r="A2048" t="s">
        <v>15</v>
      </c>
      <c r="B2048" s="1" t="s">
        <v>32</v>
      </c>
      <c r="C2048">
        <v>1</v>
      </c>
      <c r="D2048" t="s">
        <v>240</v>
      </c>
      <c r="E2048" s="3">
        <v>605352845</v>
      </c>
      <c r="F2048" t="s">
        <v>241</v>
      </c>
      <c r="H2048" t="s">
        <v>16</v>
      </c>
      <c r="I2048" t="s">
        <v>17</v>
      </c>
      <c r="J2048" t="s">
        <v>18</v>
      </c>
      <c r="K2048" t="s">
        <v>19</v>
      </c>
      <c r="L2048" t="s">
        <v>207</v>
      </c>
      <c r="M2048" t="str">
        <f>CONCATENATE(E2048,"-F-C-N")</f>
        <v>605352845-F-C-N</v>
      </c>
      <c r="N2048" t="str">
        <f>$H$2</f>
        <v>F - 762 x 1016</v>
      </c>
      <c r="O2048" t="str">
        <f>$C$15</f>
        <v>Canvas</v>
      </c>
      <c r="P2048" t="str">
        <f>$D$15</f>
        <v>None</v>
      </c>
      <c r="Q2048">
        <f>$H$15</f>
        <v>1865.6000000000001</v>
      </c>
      <c r="R2048">
        <v>1200</v>
      </c>
      <c r="S2048">
        <v>800</v>
      </c>
      <c r="T2048" t="s">
        <v>32</v>
      </c>
    </row>
    <row r="2049" spans="1:20" x14ac:dyDescent="0.25">
      <c r="A2049" t="s">
        <v>15</v>
      </c>
      <c r="B2049" s="1" t="s">
        <v>32</v>
      </c>
      <c r="C2049">
        <v>1</v>
      </c>
      <c r="D2049" t="s">
        <v>240</v>
      </c>
      <c r="E2049" s="3">
        <v>605352845</v>
      </c>
      <c r="F2049" t="s">
        <v>241</v>
      </c>
      <c r="H2049" t="s">
        <v>16</v>
      </c>
      <c r="I2049" t="s">
        <v>17</v>
      </c>
      <c r="J2049" t="s">
        <v>18</v>
      </c>
      <c r="K2049" t="s">
        <v>19</v>
      </c>
      <c r="L2049" t="s">
        <v>207</v>
      </c>
      <c r="M2049" t="str">
        <f>CONCATENATE(E2049,"-F-P-W")</f>
        <v>605352845-F-P-W</v>
      </c>
      <c r="N2049" t="str">
        <f>$H$2</f>
        <v>F - 762 x 1016</v>
      </c>
      <c r="O2049" t="str">
        <f>$C$3</f>
        <v>Photographic Paper</v>
      </c>
      <c r="P2049" t="str">
        <f>$D$4</f>
        <v>White</v>
      </c>
      <c r="Q2049">
        <f>$H$4</f>
        <v>2387</v>
      </c>
      <c r="R2049">
        <v>1510</v>
      </c>
      <c r="S2049">
        <v>1150</v>
      </c>
      <c r="T2049" t="s">
        <v>32</v>
      </c>
    </row>
    <row r="2050" spans="1:20" x14ac:dyDescent="0.25">
      <c r="A2050" t="s">
        <v>15</v>
      </c>
      <c r="B2050" s="1" t="s">
        <v>32</v>
      </c>
      <c r="C2050">
        <v>1</v>
      </c>
      <c r="D2050" t="s">
        <v>240</v>
      </c>
      <c r="E2050" s="3">
        <v>605352845</v>
      </c>
      <c r="F2050" t="s">
        <v>241</v>
      </c>
      <c r="H2050" t="s">
        <v>16</v>
      </c>
      <c r="I2050" t="s">
        <v>17</v>
      </c>
      <c r="J2050" t="s">
        <v>18</v>
      </c>
      <c r="K2050" t="s">
        <v>19</v>
      </c>
      <c r="L2050" t="s">
        <v>207</v>
      </c>
      <c r="M2050" t="str">
        <f>CONCATENATE(E2050,"-F-C-W")</f>
        <v>605352845-F-C-W</v>
      </c>
      <c r="N2050" t="str">
        <f>$H$2</f>
        <v>F - 762 x 1016</v>
      </c>
      <c r="O2050" t="str">
        <f>$C$15</f>
        <v>Canvas</v>
      </c>
      <c r="P2050" t="str">
        <f>$D$16</f>
        <v xml:space="preserve">White </v>
      </c>
      <c r="Q2050">
        <f>$H$16</f>
        <v>2565.2000000000003</v>
      </c>
      <c r="R2050">
        <v>1760</v>
      </c>
      <c r="S2050">
        <v>1100</v>
      </c>
      <c r="T2050" t="s">
        <v>32</v>
      </c>
    </row>
    <row r="2051" spans="1:20" x14ac:dyDescent="0.25">
      <c r="A2051" t="s">
        <v>15</v>
      </c>
      <c r="B2051" s="1" t="s">
        <v>32</v>
      </c>
      <c r="C2051">
        <v>1</v>
      </c>
      <c r="D2051" t="s">
        <v>240</v>
      </c>
      <c r="E2051" s="3">
        <v>605352845</v>
      </c>
      <c r="F2051" t="s">
        <v>241</v>
      </c>
      <c r="H2051" t="s">
        <v>16</v>
      </c>
      <c r="I2051" t="s">
        <v>17</v>
      </c>
      <c r="J2051" t="s">
        <v>18</v>
      </c>
      <c r="K2051" t="s">
        <v>19</v>
      </c>
      <c r="L2051" t="s">
        <v>207</v>
      </c>
      <c r="M2051" t="str">
        <f>CONCATENATE(E2051,"-G-P-N")</f>
        <v>605352845-G-P-N</v>
      </c>
      <c r="N2051" t="str">
        <f>$I$2</f>
        <v>G - 1016 x 1525</v>
      </c>
      <c r="O2051" t="str">
        <f>$C$3</f>
        <v>Photographic Paper</v>
      </c>
      <c r="P2051" t="str">
        <f>$D$3</f>
        <v>None</v>
      </c>
      <c r="Q2051">
        <f>$I$3</f>
        <v>1763</v>
      </c>
      <c r="R2051">
        <v>1180</v>
      </c>
      <c r="S2051">
        <v>735</v>
      </c>
      <c r="T2051" t="s">
        <v>32</v>
      </c>
    </row>
    <row r="2052" spans="1:20" x14ac:dyDescent="0.25">
      <c r="A2052" t="s">
        <v>15</v>
      </c>
      <c r="B2052" s="1" t="s">
        <v>32</v>
      </c>
      <c r="C2052">
        <v>1</v>
      </c>
      <c r="D2052" t="s">
        <v>240</v>
      </c>
      <c r="E2052" s="3">
        <v>605352845</v>
      </c>
      <c r="F2052" t="s">
        <v>241</v>
      </c>
      <c r="H2052" t="s">
        <v>16</v>
      </c>
      <c r="I2052" t="s">
        <v>17</v>
      </c>
      <c r="J2052" t="s">
        <v>18</v>
      </c>
      <c r="K2052" t="s">
        <v>19</v>
      </c>
      <c r="L2052" t="s">
        <v>207</v>
      </c>
      <c r="M2052" t="str">
        <f>CONCATENATE(E2052,"-G-C-N")</f>
        <v>605352845-G-C-N</v>
      </c>
      <c r="N2052" t="str">
        <f>$I$2</f>
        <v>G - 1016 x 1525</v>
      </c>
      <c r="O2052" t="str">
        <f>$C$15</f>
        <v>Canvas</v>
      </c>
      <c r="P2052" t="str">
        <f>$D$15</f>
        <v>None</v>
      </c>
      <c r="Q2052">
        <f>$I$15</f>
        <v>1982.2</v>
      </c>
      <c r="R2052">
        <v>1275</v>
      </c>
      <c r="S2052">
        <v>850</v>
      </c>
      <c r="T2052" t="s">
        <v>32</v>
      </c>
    </row>
    <row r="2053" spans="1:20" x14ac:dyDescent="0.25">
      <c r="A2053" t="s">
        <v>15</v>
      </c>
      <c r="B2053" s="1" t="s">
        <v>32</v>
      </c>
      <c r="C2053">
        <v>1</v>
      </c>
      <c r="D2053" t="s">
        <v>240</v>
      </c>
      <c r="E2053" s="3">
        <v>605352845</v>
      </c>
      <c r="F2053" t="s">
        <v>241</v>
      </c>
      <c r="H2053" t="s">
        <v>16</v>
      </c>
      <c r="I2053" t="s">
        <v>17</v>
      </c>
      <c r="J2053" t="s">
        <v>18</v>
      </c>
      <c r="K2053" t="s">
        <v>19</v>
      </c>
      <c r="L2053" t="s">
        <v>207</v>
      </c>
      <c r="M2053" t="str">
        <f>CONCATENATE(E2053,"-G-P-W")</f>
        <v>605352845-G-P-W</v>
      </c>
      <c r="N2053" t="str">
        <f>$I$2</f>
        <v>G - 1016 x 1525</v>
      </c>
      <c r="O2053" t="str">
        <f>$C$3</f>
        <v>Photographic Paper</v>
      </c>
      <c r="P2053" t="str">
        <f>$D$4</f>
        <v>White</v>
      </c>
      <c r="Q2053">
        <f>$I$4</f>
        <v>3200</v>
      </c>
      <c r="R2053">
        <v>2000</v>
      </c>
      <c r="S2053">
        <v>1535</v>
      </c>
      <c r="T2053" t="s">
        <v>32</v>
      </c>
    </row>
    <row r="2054" spans="1:20" x14ac:dyDescent="0.25">
      <c r="A2054" t="s">
        <v>15</v>
      </c>
      <c r="B2054" s="1" t="s">
        <v>32</v>
      </c>
      <c r="C2054">
        <v>1</v>
      </c>
      <c r="D2054" t="s">
        <v>240</v>
      </c>
      <c r="E2054" s="3">
        <v>605352845</v>
      </c>
      <c r="F2054" t="s">
        <v>241</v>
      </c>
      <c r="H2054" t="s">
        <v>16</v>
      </c>
      <c r="I2054" t="s">
        <v>17</v>
      </c>
      <c r="J2054" t="s">
        <v>18</v>
      </c>
      <c r="K2054" t="s">
        <v>19</v>
      </c>
      <c r="L2054" t="s">
        <v>207</v>
      </c>
      <c r="M2054" t="str">
        <f>CONCATENATE(E2054,"-G-C-W")</f>
        <v>605352845-G-C-W</v>
      </c>
      <c r="N2054" t="str">
        <f>$I$2</f>
        <v>G - 1016 x 1525</v>
      </c>
      <c r="O2054" t="str">
        <f>$C$15</f>
        <v>Canvas</v>
      </c>
      <c r="P2054" t="str">
        <f>$D$16</f>
        <v xml:space="preserve">White </v>
      </c>
      <c r="Q2054">
        <f>$I$16</f>
        <v>2915</v>
      </c>
      <c r="R2054">
        <v>2000</v>
      </c>
      <c r="S2054">
        <v>1250</v>
      </c>
      <c r="T2054" t="s">
        <v>32</v>
      </c>
    </row>
    <row r="2055" spans="1:20" x14ac:dyDescent="0.25">
      <c r="A2055" t="s">
        <v>15</v>
      </c>
      <c r="B2055" s="1" t="s">
        <v>32</v>
      </c>
      <c r="C2055">
        <v>1</v>
      </c>
      <c r="D2055" t="s">
        <v>242</v>
      </c>
      <c r="E2055" s="3">
        <v>605352847</v>
      </c>
      <c r="F2055" t="s">
        <v>243</v>
      </c>
      <c r="H2055" t="s">
        <v>16</v>
      </c>
      <c r="I2055" t="s">
        <v>17</v>
      </c>
      <c r="J2055" t="s">
        <v>18</v>
      </c>
      <c r="K2055" t="s">
        <v>19</v>
      </c>
      <c r="L2055" t="s">
        <v>207</v>
      </c>
      <c r="M2055" t="str">
        <f>CONCATENATE(E2055,"-C-P-N")</f>
        <v>605352847-C-P-N</v>
      </c>
      <c r="N2055" t="str">
        <f>$E$2</f>
        <v>C - 406 x 508</v>
      </c>
      <c r="O2055" t="str">
        <f>$C$3</f>
        <v>Photographic Paper</v>
      </c>
      <c r="P2055" t="str">
        <f>$D$3</f>
        <v>None</v>
      </c>
      <c r="Q2055">
        <f>$E$3</f>
        <v>553</v>
      </c>
      <c r="R2055">
        <v>360</v>
      </c>
      <c r="S2055">
        <v>230</v>
      </c>
      <c r="T2055" t="s">
        <v>32</v>
      </c>
    </row>
    <row r="2056" spans="1:20" x14ac:dyDescent="0.25">
      <c r="A2056" t="s">
        <v>15</v>
      </c>
      <c r="B2056" s="1" t="s">
        <v>32</v>
      </c>
      <c r="C2056">
        <v>1</v>
      </c>
      <c r="D2056" t="s">
        <v>242</v>
      </c>
      <c r="E2056" s="3">
        <v>605352847</v>
      </c>
      <c r="F2056" t="s">
        <v>243</v>
      </c>
      <c r="H2056" t="s">
        <v>16</v>
      </c>
      <c r="I2056" t="s">
        <v>17</v>
      </c>
      <c r="J2056" t="s">
        <v>18</v>
      </c>
      <c r="K2056" t="s">
        <v>19</v>
      </c>
      <c r="L2056" t="s">
        <v>207</v>
      </c>
      <c r="M2056" t="str">
        <f>CONCATENATE(E2056,"-C-P-W")</f>
        <v>605352847-C-P-W</v>
      </c>
      <c r="N2056" t="str">
        <f>$E$2</f>
        <v>C - 406 x 508</v>
      </c>
      <c r="O2056" t="str">
        <f>$C$3</f>
        <v>Photographic Paper</v>
      </c>
      <c r="P2056" t="str">
        <f>$D$4</f>
        <v>White</v>
      </c>
      <c r="Q2056">
        <f>$E$4</f>
        <v>1052</v>
      </c>
      <c r="R2056">
        <v>704</v>
      </c>
      <c r="S2056">
        <v>440</v>
      </c>
      <c r="T2056" t="s">
        <v>32</v>
      </c>
    </row>
    <row r="2057" spans="1:20" x14ac:dyDescent="0.25">
      <c r="A2057" t="s">
        <v>15</v>
      </c>
      <c r="B2057" s="1" t="s">
        <v>32</v>
      </c>
      <c r="C2057">
        <v>1</v>
      </c>
      <c r="D2057" t="s">
        <v>242</v>
      </c>
      <c r="E2057" s="3">
        <v>605352847</v>
      </c>
      <c r="F2057" t="s">
        <v>243</v>
      </c>
      <c r="H2057" t="s">
        <v>16</v>
      </c>
      <c r="I2057" t="s">
        <v>17</v>
      </c>
      <c r="J2057" t="s">
        <v>18</v>
      </c>
      <c r="K2057" t="s">
        <v>19</v>
      </c>
      <c r="L2057" t="s">
        <v>207</v>
      </c>
      <c r="M2057" t="str">
        <f>CONCATENATE(E2057,"-D-P-N")</f>
        <v>605352847-D-P-N</v>
      </c>
      <c r="N2057" t="str">
        <f>$F$2</f>
        <v>D - 508 x 610</v>
      </c>
      <c r="O2057" t="str">
        <f>$C$3</f>
        <v>Photographic Paper</v>
      </c>
      <c r="P2057" t="str">
        <f>$D$3</f>
        <v>None</v>
      </c>
      <c r="Q2057">
        <f>$F$3</f>
        <v>646</v>
      </c>
      <c r="R2057">
        <v>432</v>
      </c>
      <c r="S2057">
        <v>270</v>
      </c>
      <c r="T2057" t="s">
        <v>32</v>
      </c>
    </row>
    <row r="2058" spans="1:20" x14ac:dyDescent="0.25">
      <c r="A2058" t="s">
        <v>15</v>
      </c>
      <c r="B2058" s="1" t="s">
        <v>32</v>
      </c>
      <c r="C2058">
        <v>1</v>
      </c>
      <c r="D2058" t="s">
        <v>242</v>
      </c>
      <c r="E2058" s="3">
        <v>605352847</v>
      </c>
      <c r="F2058" t="s">
        <v>243</v>
      </c>
      <c r="H2058" t="s">
        <v>16</v>
      </c>
      <c r="I2058" t="s">
        <v>17</v>
      </c>
      <c r="J2058" t="s">
        <v>18</v>
      </c>
      <c r="K2058" t="s">
        <v>19</v>
      </c>
      <c r="L2058" t="s">
        <v>207</v>
      </c>
      <c r="M2058" t="str">
        <f>CONCATENATE(E2058,"-D-P-W")</f>
        <v>605352847-D-P-W</v>
      </c>
      <c r="N2058" t="str">
        <f>$F$2</f>
        <v>D - 508 x 610</v>
      </c>
      <c r="O2058" t="str">
        <f>$C$3</f>
        <v>Photographic Paper</v>
      </c>
      <c r="P2058" t="str">
        <f>$D$4</f>
        <v>White</v>
      </c>
      <c r="Q2058">
        <f>$F$4</f>
        <v>1313</v>
      </c>
      <c r="R2058">
        <v>880</v>
      </c>
      <c r="S2058">
        <v>560</v>
      </c>
      <c r="T2058" t="s">
        <v>32</v>
      </c>
    </row>
    <row r="2059" spans="1:20" x14ac:dyDescent="0.25">
      <c r="A2059" t="s">
        <v>15</v>
      </c>
      <c r="B2059" s="1" t="s">
        <v>32</v>
      </c>
      <c r="C2059">
        <v>1</v>
      </c>
      <c r="D2059" t="s">
        <v>242</v>
      </c>
      <c r="E2059" s="3">
        <v>605352847</v>
      </c>
      <c r="F2059" t="s">
        <v>243</v>
      </c>
      <c r="H2059" t="s">
        <v>16</v>
      </c>
      <c r="I2059" t="s">
        <v>17</v>
      </c>
      <c r="J2059" t="s">
        <v>18</v>
      </c>
      <c r="K2059" t="s">
        <v>19</v>
      </c>
      <c r="L2059" t="s">
        <v>207</v>
      </c>
      <c r="M2059" t="str">
        <f>CONCATENATE(E2059,"-E-P-N")</f>
        <v>605352847-E-P-N</v>
      </c>
      <c r="N2059" t="str">
        <f>$G$2</f>
        <v>E - 508 x 762</v>
      </c>
      <c r="O2059" t="str">
        <f>$C$3</f>
        <v>Photographic Paper</v>
      </c>
      <c r="P2059" t="str">
        <f>$D$3</f>
        <v>None</v>
      </c>
      <c r="Q2059">
        <f>$G$3</f>
        <v>825</v>
      </c>
      <c r="R2059">
        <v>552</v>
      </c>
      <c r="S2059">
        <v>345</v>
      </c>
      <c r="T2059" t="s">
        <v>32</v>
      </c>
    </row>
    <row r="2060" spans="1:20" x14ac:dyDescent="0.25">
      <c r="A2060" t="s">
        <v>15</v>
      </c>
      <c r="B2060" s="1" t="s">
        <v>32</v>
      </c>
      <c r="C2060">
        <v>1</v>
      </c>
      <c r="D2060" t="s">
        <v>242</v>
      </c>
      <c r="E2060" s="3">
        <v>605352847</v>
      </c>
      <c r="F2060" t="s">
        <v>243</v>
      </c>
      <c r="H2060" t="s">
        <v>16</v>
      </c>
      <c r="I2060" t="s">
        <v>17</v>
      </c>
      <c r="J2060" t="s">
        <v>18</v>
      </c>
      <c r="K2060" t="s">
        <v>19</v>
      </c>
      <c r="L2060" t="s">
        <v>207</v>
      </c>
      <c r="M2060" t="str">
        <f>CONCATENATE(E2060,"-E-C-N")</f>
        <v>605352847-E-C-N</v>
      </c>
      <c r="N2060" t="str">
        <f>$G$2</f>
        <v>E - 508 x 762</v>
      </c>
      <c r="O2060" t="str">
        <f>$C$15</f>
        <v>Canvas</v>
      </c>
      <c r="P2060" t="str">
        <f>$D$15</f>
        <v>None</v>
      </c>
      <c r="Q2060">
        <f>$G$15</f>
        <v>1324</v>
      </c>
      <c r="R2060">
        <v>832</v>
      </c>
      <c r="S2060">
        <v>550</v>
      </c>
      <c r="T2060" t="s">
        <v>32</v>
      </c>
    </row>
    <row r="2061" spans="1:20" x14ac:dyDescent="0.25">
      <c r="A2061" t="s">
        <v>15</v>
      </c>
      <c r="B2061" s="1" t="s">
        <v>32</v>
      </c>
      <c r="C2061">
        <v>1</v>
      </c>
      <c r="D2061" t="s">
        <v>242</v>
      </c>
      <c r="E2061" s="3">
        <v>605352847</v>
      </c>
      <c r="F2061" t="s">
        <v>243</v>
      </c>
      <c r="H2061" t="s">
        <v>16</v>
      </c>
      <c r="I2061" t="s">
        <v>17</v>
      </c>
      <c r="J2061" t="s">
        <v>18</v>
      </c>
      <c r="K2061" t="s">
        <v>19</v>
      </c>
      <c r="L2061" t="s">
        <v>207</v>
      </c>
      <c r="M2061" t="str">
        <f>CONCATENATE(E2061,"-E-P-W")</f>
        <v>605352847-E-P-W</v>
      </c>
      <c r="N2061" t="str">
        <f>$G$2</f>
        <v>E - 508 x 762</v>
      </c>
      <c r="O2061" t="str">
        <f>$C$3</f>
        <v>Photographic Paper</v>
      </c>
      <c r="P2061" t="str">
        <f>$D$4</f>
        <v>White</v>
      </c>
      <c r="Q2061">
        <f>$G$4</f>
        <v>1660</v>
      </c>
      <c r="R2061">
        <v>1112</v>
      </c>
      <c r="S2061">
        <v>760</v>
      </c>
      <c r="T2061" t="s">
        <v>32</v>
      </c>
    </row>
    <row r="2062" spans="1:20" x14ac:dyDescent="0.25">
      <c r="A2062" t="s">
        <v>15</v>
      </c>
      <c r="B2062" s="1" t="s">
        <v>32</v>
      </c>
      <c r="C2062">
        <v>1</v>
      </c>
      <c r="D2062" t="s">
        <v>242</v>
      </c>
      <c r="E2062" s="3">
        <v>605352847</v>
      </c>
      <c r="F2062" t="s">
        <v>243</v>
      </c>
      <c r="H2062" t="s">
        <v>16</v>
      </c>
      <c r="I2062" t="s">
        <v>17</v>
      </c>
      <c r="J2062" t="s">
        <v>18</v>
      </c>
      <c r="K2062" t="s">
        <v>19</v>
      </c>
      <c r="L2062" t="s">
        <v>207</v>
      </c>
      <c r="M2062" t="str">
        <f>CONCATENATE(E2062,"-E-C-W")</f>
        <v>605352847-E-C-W</v>
      </c>
      <c r="N2062" t="str">
        <f>$G$2</f>
        <v>E - 508 x 762</v>
      </c>
      <c r="O2062" t="str">
        <f>$C$15</f>
        <v>Canvas</v>
      </c>
      <c r="P2062" t="str">
        <f>$D$16</f>
        <v xml:space="preserve">White </v>
      </c>
      <c r="Q2062">
        <f>$G$16</f>
        <v>1964</v>
      </c>
      <c r="R2062">
        <v>1320</v>
      </c>
      <c r="S2062">
        <v>825</v>
      </c>
      <c r="T2062" t="s">
        <v>32</v>
      </c>
    </row>
    <row r="2063" spans="1:20" x14ac:dyDescent="0.25">
      <c r="A2063" t="s">
        <v>15</v>
      </c>
      <c r="B2063" s="1" t="s">
        <v>32</v>
      </c>
      <c r="C2063">
        <v>1</v>
      </c>
      <c r="D2063" t="s">
        <v>242</v>
      </c>
      <c r="E2063" s="3">
        <v>605352847</v>
      </c>
      <c r="F2063" t="s">
        <v>243</v>
      </c>
      <c r="H2063" t="s">
        <v>16</v>
      </c>
      <c r="I2063" t="s">
        <v>17</v>
      </c>
      <c r="J2063" t="s">
        <v>18</v>
      </c>
      <c r="K2063" t="s">
        <v>19</v>
      </c>
      <c r="L2063" t="s">
        <v>207</v>
      </c>
      <c r="M2063" t="str">
        <f>CONCATENATE(E2063,"-F-P-N")</f>
        <v>605352847-F-P-N</v>
      </c>
      <c r="N2063" t="str">
        <f>$H$2</f>
        <v>F - 762 x 1016</v>
      </c>
      <c r="O2063" t="str">
        <f>$C$3</f>
        <v>Photographic Paper</v>
      </c>
      <c r="P2063" t="str">
        <f>$D$3</f>
        <v>None</v>
      </c>
      <c r="Q2063">
        <f>$H$3</f>
        <v>1410</v>
      </c>
      <c r="R2063">
        <v>944</v>
      </c>
      <c r="S2063">
        <v>590</v>
      </c>
      <c r="T2063" t="s">
        <v>32</v>
      </c>
    </row>
    <row r="2064" spans="1:20" x14ac:dyDescent="0.25">
      <c r="A2064" t="s">
        <v>15</v>
      </c>
      <c r="B2064" s="1" t="s">
        <v>32</v>
      </c>
      <c r="C2064">
        <v>1</v>
      </c>
      <c r="D2064" t="s">
        <v>242</v>
      </c>
      <c r="E2064" s="3">
        <v>605352847</v>
      </c>
      <c r="F2064" t="s">
        <v>243</v>
      </c>
      <c r="H2064" t="s">
        <v>16</v>
      </c>
      <c r="I2064" t="s">
        <v>17</v>
      </c>
      <c r="J2064" t="s">
        <v>18</v>
      </c>
      <c r="K2064" t="s">
        <v>19</v>
      </c>
      <c r="L2064" t="s">
        <v>207</v>
      </c>
      <c r="M2064" t="str">
        <f>CONCATENATE(E2064,"-F-C-N")</f>
        <v>605352847-F-C-N</v>
      </c>
      <c r="N2064" t="str">
        <f>$H$2</f>
        <v>F - 762 x 1016</v>
      </c>
      <c r="O2064" t="str">
        <f>$C$15</f>
        <v>Canvas</v>
      </c>
      <c r="P2064" t="str">
        <f>$D$15</f>
        <v>None</v>
      </c>
      <c r="Q2064">
        <f>$H$15</f>
        <v>1865.6000000000001</v>
      </c>
      <c r="R2064">
        <v>1200</v>
      </c>
      <c r="S2064">
        <v>800</v>
      </c>
      <c r="T2064" t="s">
        <v>32</v>
      </c>
    </row>
    <row r="2065" spans="1:20" x14ac:dyDescent="0.25">
      <c r="A2065" t="s">
        <v>15</v>
      </c>
      <c r="B2065" s="1" t="s">
        <v>32</v>
      </c>
      <c r="C2065">
        <v>1</v>
      </c>
      <c r="D2065" t="s">
        <v>242</v>
      </c>
      <c r="E2065" s="3">
        <v>605352847</v>
      </c>
      <c r="F2065" t="s">
        <v>243</v>
      </c>
      <c r="H2065" t="s">
        <v>16</v>
      </c>
      <c r="I2065" t="s">
        <v>17</v>
      </c>
      <c r="J2065" t="s">
        <v>18</v>
      </c>
      <c r="K2065" t="s">
        <v>19</v>
      </c>
      <c r="L2065" t="s">
        <v>207</v>
      </c>
      <c r="M2065" t="str">
        <f>CONCATENATE(E2065,"-F-P-W")</f>
        <v>605352847-F-P-W</v>
      </c>
      <c r="N2065" t="str">
        <f>$H$2</f>
        <v>F - 762 x 1016</v>
      </c>
      <c r="O2065" t="str">
        <f>$C$3</f>
        <v>Photographic Paper</v>
      </c>
      <c r="P2065" t="str">
        <f>$D$4</f>
        <v>White</v>
      </c>
      <c r="Q2065">
        <f>$H$4</f>
        <v>2387</v>
      </c>
      <c r="R2065">
        <v>1510</v>
      </c>
      <c r="S2065">
        <v>1150</v>
      </c>
      <c r="T2065" t="s">
        <v>32</v>
      </c>
    </row>
    <row r="2066" spans="1:20" x14ac:dyDescent="0.25">
      <c r="A2066" t="s">
        <v>15</v>
      </c>
      <c r="B2066" s="1" t="s">
        <v>32</v>
      </c>
      <c r="C2066">
        <v>1</v>
      </c>
      <c r="D2066" t="s">
        <v>242</v>
      </c>
      <c r="E2066" s="3">
        <v>605352847</v>
      </c>
      <c r="F2066" t="s">
        <v>243</v>
      </c>
      <c r="H2066" t="s">
        <v>16</v>
      </c>
      <c r="I2066" t="s">
        <v>17</v>
      </c>
      <c r="J2066" t="s">
        <v>18</v>
      </c>
      <c r="K2066" t="s">
        <v>19</v>
      </c>
      <c r="L2066" t="s">
        <v>207</v>
      </c>
      <c r="M2066" t="str">
        <f>CONCATENATE(E2066,"-F-C-W")</f>
        <v>605352847-F-C-W</v>
      </c>
      <c r="N2066" t="str">
        <f>$H$2</f>
        <v>F - 762 x 1016</v>
      </c>
      <c r="O2066" t="str">
        <f>$C$15</f>
        <v>Canvas</v>
      </c>
      <c r="P2066" t="str">
        <f>$D$16</f>
        <v xml:space="preserve">White </v>
      </c>
      <c r="Q2066">
        <f>$H$16</f>
        <v>2565.2000000000003</v>
      </c>
      <c r="R2066">
        <v>1760</v>
      </c>
      <c r="S2066">
        <v>1100</v>
      </c>
      <c r="T2066" t="s">
        <v>32</v>
      </c>
    </row>
    <row r="2067" spans="1:20" x14ac:dyDescent="0.25">
      <c r="A2067" t="s">
        <v>15</v>
      </c>
      <c r="B2067" s="1" t="s">
        <v>32</v>
      </c>
      <c r="C2067">
        <v>1</v>
      </c>
      <c r="D2067" t="s">
        <v>242</v>
      </c>
      <c r="E2067" s="3">
        <v>605352847</v>
      </c>
      <c r="F2067" t="s">
        <v>243</v>
      </c>
      <c r="H2067" t="s">
        <v>16</v>
      </c>
      <c r="I2067" t="s">
        <v>17</v>
      </c>
      <c r="J2067" t="s">
        <v>18</v>
      </c>
      <c r="K2067" t="s">
        <v>19</v>
      </c>
      <c r="L2067" t="s">
        <v>207</v>
      </c>
      <c r="M2067" t="str">
        <f>CONCATENATE(E2067,"-G-P-N")</f>
        <v>605352847-G-P-N</v>
      </c>
      <c r="N2067" t="str">
        <f>$I$2</f>
        <v>G - 1016 x 1525</v>
      </c>
      <c r="O2067" t="str">
        <f>$C$3</f>
        <v>Photographic Paper</v>
      </c>
      <c r="P2067" t="str">
        <f>$D$3</f>
        <v>None</v>
      </c>
      <c r="Q2067">
        <f>$I$3</f>
        <v>1763</v>
      </c>
      <c r="R2067">
        <v>1180</v>
      </c>
      <c r="S2067">
        <v>735</v>
      </c>
      <c r="T2067" t="s">
        <v>32</v>
      </c>
    </row>
    <row r="2068" spans="1:20" x14ac:dyDescent="0.25">
      <c r="A2068" t="s">
        <v>15</v>
      </c>
      <c r="B2068" s="1" t="s">
        <v>32</v>
      </c>
      <c r="C2068">
        <v>1</v>
      </c>
      <c r="D2068" t="s">
        <v>242</v>
      </c>
      <c r="E2068" s="3">
        <v>605352847</v>
      </c>
      <c r="F2068" t="s">
        <v>243</v>
      </c>
      <c r="H2068" t="s">
        <v>16</v>
      </c>
      <c r="I2068" t="s">
        <v>17</v>
      </c>
      <c r="J2068" t="s">
        <v>18</v>
      </c>
      <c r="K2068" t="s">
        <v>19</v>
      </c>
      <c r="L2068" t="s">
        <v>207</v>
      </c>
      <c r="M2068" t="str">
        <f>CONCATENATE(E2068,"-G-C-N")</f>
        <v>605352847-G-C-N</v>
      </c>
      <c r="N2068" t="str">
        <f>$I$2</f>
        <v>G - 1016 x 1525</v>
      </c>
      <c r="O2068" t="str">
        <f>$C$15</f>
        <v>Canvas</v>
      </c>
      <c r="P2068" t="str">
        <f>$D$15</f>
        <v>None</v>
      </c>
      <c r="Q2068">
        <f>$I$15</f>
        <v>1982.2</v>
      </c>
      <c r="R2068">
        <v>1275</v>
      </c>
      <c r="S2068">
        <v>850</v>
      </c>
      <c r="T2068" t="s">
        <v>32</v>
      </c>
    </row>
    <row r="2069" spans="1:20" x14ac:dyDescent="0.25">
      <c r="A2069" t="s">
        <v>15</v>
      </c>
      <c r="B2069" s="1" t="s">
        <v>32</v>
      </c>
      <c r="C2069">
        <v>1</v>
      </c>
      <c r="D2069" t="s">
        <v>242</v>
      </c>
      <c r="E2069" s="3">
        <v>605352847</v>
      </c>
      <c r="F2069" t="s">
        <v>243</v>
      </c>
      <c r="H2069" t="s">
        <v>16</v>
      </c>
      <c r="I2069" t="s">
        <v>17</v>
      </c>
      <c r="J2069" t="s">
        <v>18</v>
      </c>
      <c r="K2069" t="s">
        <v>19</v>
      </c>
      <c r="L2069" t="s">
        <v>207</v>
      </c>
      <c r="M2069" t="str">
        <f>CONCATENATE(E2069,"-G-P-W")</f>
        <v>605352847-G-P-W</v>
      </c>
      <c r="N2069" t="str">
        <f>$I$2</f>
        <v>G - 1016 x 1525</v>
      </c>
      <c r="O2069" t="str">
        <f>$C$3</f>
        <v>Photographic Paper</v>
      </c>
      <c r="P2069" t="str">
        <f>$D$4</f>
        <v>White</v>
      </c>
      <c r="Q2069">
        <f>$I$4</f>
        <v>3200</v>
      </c>
      <c r="R2069">
        <v>2000</v>
      </c>
      <c r="S2069">
        <v>1535</v>
      </c>
      <c r="T2069" t="s">
        <v>32</v>
      </c>
    </row>
    <row r="2070" spans="1:20" x14ac:dyDescent="0.25">
      <c r="A2070" t="s">
        <v>15</v>
      </c>
      <c r="B2070" s="1" t="s">
        <v>32</v>
      </c>
      <c r="C2070">
        <v>1</v>
      </c>
      <c r="D2070" t="s">
        <v>242</v>
      </c>
      <c r="E2070" s="3">
        <v>605352847</v>
      </c>
      <c r="F2070" t="s">
        <v>243</v>
      </c>
      <c r="H2070" t="s">
        <v>16</v>
      </c>
      <c r="I2070" t="s">
        <v>17</v>
      </c>
      <c r="J2070" t="s">
        <v>18</v>
      </c>
      <c r="K2070" t="s">
        <v>19</v>
      </c>
      <c r="L2070" t="s">
        <v>207</v>
      </c>
      <c r="M2070" t="str">
        <f>CONCATENATE(E2070,"-G-C-W")</f>
        <v>605352847-G-C-W</v>
      </c>
      <c r="N2070" t="str">
        <f>$I$2</f>
        <v>G - 1016 x 1525</v>
      </c>
      <c r="O2070" t="str">
        <f>$C$15</f>
        <v>Canvas</v>
      </c>
      <c r="P2070" t="str">
        <f>$D$16</f>
        <v xml:space="preserve">White </v>
      </c>
      <c r="Q2070">
        <f>$I$16</f>
        <v>2915</v>
      </c>
      <c r="R2070">
        <v>2000</v>
      </c>
      <c r="S2070">
        <v>1250</v>
      </c>
      <c r="T2070" t="s">
        <v>32</v>
      </c>
    </row>
    <row r="2071" spans="1:20" x14ac:dyDescent="0.25">
      <c r="A2071" t="s">
        <v>15</v>
      </c>
      <c r="B2071" s="1" t="s">
        <v>32</v>
      </c>
      <c r="C2071">
        <v>1</v>
      </c>
      <c r="D2071" t="s">
        <v>242</v>
      </c>
      <c r="E2071" s="3">
        <v>605352847</v>
      </c>
      <c r="F2071" t="s">
        <v>243</v>
      </c>
      <c r="H2071" t="s">
        <v>16</v>
      </c>
      <c r="I2071" t="s">
        <v>17</v>
      </c>
      <c r="J2071" t="s">
        <v>18</v>
      </c>
      <c r="K2071" t="s">
        <v>19</v>
      </c>
      <c r="L2071" t="s">
        <v>207</v>
      </c>
      <c r="M2071" t="str">
        <f>CONCATENATE(E2071,"-C-P-N")</f>
        <v>605352847-C-P-N</v>
      </c>
      <c r="N2071" t="str">
        <f>$E$2</f>
        <v>C - 406 x 508</v>
      </c>
      <c r="O2071" t="str">
        <f>$C$3</f>
        <v>Photographic Paper</v>
      </c>
      <c r="P2071" t="str">
        <f>$D$3</f>
        <v>None</v>
      </c>
      <c r="Q2071">
        <f>$E$3</f>
        <v>553</v>
      </c>
      <c r="R2071">
        <v>360</v>
      </c>
      <c r="S2071">
        <v>230</v>
      </c>
      <c r="T2071" t="s">
        <v>32</v>
      </c>
    </row>
    <row r="2072" spans="1:20" x14ac:dyDescent="0.25">
      <c r="A2072" t="s">
        <v>15</v>
      </c>
      <c r="B2072" s="1" t="s">
        <v>32</v>
      </c>
      <c r="C2072">
        <v>1</v>
      </c>
      <c r="D2072" t="s">
        <v>242</v>
      </c>
      <c r="E2072" s="3">
        <v>605352847</v>
      </c>
      <c r="F2072" t="s">
        <v>243</v>
      </c>
      <c r="H2072" t="s">
        <v>16</v>
      </c>
      <c r="I2072" t="s">
        <v>17</v>
      </c>
      <c r="J2072" t="s">
        <v>18</v>
      </c>
      <c r="K2072" t="s">
        <v>19</v>
      </c>
      <c r="L2072" t="s">
        <v>207</v>
      </c>
      <c r="M2072" t="str">
        <f>CONCATENATE(E2072,"-C-P-W")</f>
        <v>605352847-C-P-W</v>
      </c>
      <c r="N2072" t="str">
        <f>$E$2</f>
        <v>C - 406 x 508</v>
      </c>
      <c r="O2072" t="str">
        <f>$C$3</f>
        <v>Photographic Paper</v>
      </c>
      <c r="P2072" t="str">
        <f>$D$4</f>
        <v>White</v>
      </c>
      <c r="Q2072">
        <f>$E$4</f>
        <v>1052</v>
      </c>
      <c r="R2072">
        <v>704</v>
      </c>
      <c r="S2072">
        <v>440</v>
      </c>
      <c r="T2072" t="s">
        <v>32</v>
      </c>
    </row>
    <row r="2073" spans="1:20" x14ac:dyDescent="0.25">
      <c r="A2073" t="s">
        <v>15</v>
      </c>
      <c r="B2073" s="1" t="s">
        <v>32</v>
      </c>
      <c r="C2073">
        <v>1</v>
      </c>
      <c r="D2073" t="s">
        <v>242</v>
      </c>
      <c r="E2073" s="3">
        <v>605352847</v>
      </c>
      <c r="F2073" t="s">
        <v>243</v>
      </c>
      <c r="H2073" t="s">
        <v>16</v>
      </c>
      <c r="I2073" t="s">
        <v>17</v>
      </c>
      <c r="J2073" t="s">
        <v>18</v>
      </c>
      <c r="K2073" t="s">
        <v>19</v>
      </c>
      <c r="L2073" t="s">
        <v>207</v>
      </c>
      <c r="M2073" t="str">
        <f>CONCATENATE(E2073,"-D-P-N")</f>
        <v>605352847-D-P-N</v>
      </c>
      <c r="N2073" t="str">
        <f>$F$2</f>
        <v>D - 508 x 610</v>
      </c>
      <c r="O2073" t="str">
        <f>$C$3</f>
        <v>Photographic Paper</v>
      </c>
      <c r="P2073" t="str">
        <f>$D$3</f>
        <v>None</v>
      </c>
      <c r="Q2073">
        <f>$F$3</f>
        <v>646</v>
      </c>
      <c r="R2073">
        <v>432</v>
      </c>
      <c r="S2073">
        <v>270</v>
      </c>
      <c r="T2073" t="s">
        <v>32</v>
      </c>
    </row>
    <row r="2074" spans="1:20" x14ac:dyDescent="0.25">
      <c r="A2074" t="s">
        <v>15</v>
      </c>
      <c r="B2074" s="1" t="s">
        <v>32</v>
      </c>
      <c r="C2074">
        <v>1</v>
      </c>
      <c r="D2074" t="s">
        <v>242</v>
      </c>
      <c r="E2074" s="3">
        <v>605352847</v>
      </c>
      <c r="F2074" t="s">
        <v>243</v>
      </c>
      <c r="H2074" t="s">
        <v>16</v>
      </c>
      <c r="I2074" t="s">
        <v>17</v>
      </c>
      <c r="J2074" t="s">
        <v>18</v>
      </c>
      <c r="K2074" t="s">
        <v>19</v>
      </c>
      <c r="L2074" t="s">
        <v>207</v>
      </c>
      <c r="M2074" t="str">
        <f>CONCATENATE(E2074,"-D-P-W")</f>
        <v>605352847-D-P-W</v>
      </c>
      <c r="N2074" t="str">
        <f>$F$2</f>
        <v>D - 508 x 610</v>
      </c>
      <c r="O2074" t="str">
        <f>$C$3</f>
        <v>Photographic Paper</v>
      </c>
      <c r="P2074" t="str">
        <f>$D$4</f>
        <v>White</v>
      </c>
      <c r="Q2074">
        <f>$F$4</f>
        <v>1313</v>
      </c>
      <c r="R2074">
        <v>880</v>
      </c>
      <c r="S2074">
        <v>560</v>
      </c>
      <c r="T2074" t="s">
        <v>32</v>
      </c>
    </row>
    <row r="2075" spans="1:20" x14ac:dyDescent="0.25">
      <c r="A2075" t="s">
        <v>15</v>
      </c>
      <c r="B2075" s="1" t="s">
        <v>32</v>
      </c>
      <c r="C2075">
        <v>1</v>
      </c>
      <c r="D2075" t="s">
        <v>242</v>
      </c>
      <c r="E2075" s="3">
        <v>605352847</v>
      </c>
      <c r="F2075" t="s">
        <v>243</v>
      </c>
      <c r="H2075" t="s">
        <v>16</v>
      </c>
      <c r="I2075" t="s">
        <v>17</v>
      </c>
      <c r="J2075" t="s">
        <v>18</v>
      </c>
      <c r="K2075" t="s">
        <v>19</v>
      </c>
      <c r="L2075" t="s">
        <v>207</v>
      </c>
      <c r="M2075" t="str">
        <f>CONCATENATE(E2075,"-E-P-N")</f>
        <v>605352847-E-P-N</v>
      </c>
      <c r="N2075" t="str">
        <f>$G$2</f>
        <v>E - 508 x 762</v>
      </c>
      <c r="O2075" t="str">
        <f>$C$3</f>
        <v>Photographic Paper</v>
      </c>
      <c r="P2075" t="str">
        <f>$D$3</f>
        <v>None</v>
      </c>
      <c r="Q2075">
        <f>$G$3</f>
        <v>825</v>
      </c>
      <c r="R2075">
        <v>552</v>
      </c>
      <c r="S2075">
        <v>345</v>
      </c>
      <c r="T2075" t="s">
        <v>32</v>
      </c>
    </row>
    <row r="2076" spans="1:20" x14ac:dyDescent="0.25">
      <c r="A2076" t="s">
        <v>15</v>
      </c>
      <c r="B2076" s="1" t="s">
        <v>32</v>
      </c>
      <c r="C2076">
        <v>1</v>
      </c>
      <c r="D2076" t="s">
        <v>242</v>
      </c>
      <c r="E2076" s="3">
        <v>605352847</v>
      </c>
      <c r="F2076" t="s">
        <v>243</v>
      </c>
      <c r="H2076" t="s">
        <v>16</v>
      </c>
      <c r="I2076" t="s">
        <v>17</v>
      </c>
      <c r="J2076" t="s">
        <v>18</v>
      </c>
      <c r="K2076" t="s">
        <v>19</v>
      </c>
      <c r="L2076" t="s">
        <v>207</v>
      </c>
      <c r="M2076" t="str">
        <f>CONCATENATE(E2076,"-E-C-N")</f>
        <v>605352847-E-C-N</v>
      </c>
      <c r="N2076" t="str">
        <f>$G$2</f>
        <v>E - 508 x 762</v>
      </c>
      <c r="O2076" t="str">
        <f>$C$15</f>
        <v>Canvas</v>
      </c>
      <c r="P2076" t="str">
        <f>$D$15</f>
        <v>None</v>
      </c>
      <c r="Q2076">
        <f>$G$15</f>
        <v>1324</v>
      </c>
      <c r="R2076">
        <v>832</v>
      </c>
      <c r="S2076">
        <v>550</v>
      </c>
      <c r="T2076" t="s">
        <v>32</v>
      </c>
    </row>
    <row r="2077" spans="1:20" x14ac:dyDescent="0.25">
      <c r="A2077" t="s">
        <v>15</v>
      </c>
      <c r="B2077" s="1" t="s">
        <v>32</v>
      </c>
      <c r="C2077">
        <v>1</v>
      </c>
      <c r="D2077" t="s">
        <v>242</v>
      </c>
      <c r="E2077" s="3">
        <v>605352847</v>
      </c>
      <c r="F2077" t="s">
        <v>243</v>
      </c>
      <c r="H2077" t="s">
        <v>16</v>
      </c>
      <c r="I2077" t="s">
        <v>17</v>
      </c>
      <c r="J2077" t="s">
        <v>18</v>
      </c>
      <c r="K2077" t="s">
        <v>19</v>
      </c>
      <c r="L2077" t="s">
        <v>207</v>
      </c>
      <c r="M2077" t="str">
        <f>CONCATENATE(E2077,"-E-P-W")</f>
        <v>605352847-E-P-W</v>
      </c>
      <c r="N2077" t="str">
        <f>$G$2</f>
        <v>E - 508 x 762</v>
      </c>
      <c r="O2077" t="str">
        <f>$C$3</f>
        <v>Photographic Paper</v>
      </c>
      <c r="P2077" t="str">
        <f>$D$4</f>
        <v>White</v>
      </c>
      <c r="Q2077">
        <f>$G$4</f>
        <v>1660</v>
      </c>
      <c r="R2077">
        <v>1112</v>
      </c>
      <c r="S2077">
        <v>760</v>
      </c>
      <c r="T2077" t="s">
        <v>32</v>
      </c>
    </row>
    <row r="2078" spans="1:20" x14ac:dyDescent="0.25">
      <c r="A2078" t="s">
        <v>15</v>
      </c>
      <c r="B2078" s="1" t="s">
        <v>32</v>
      </c>
      <c r="C2078">
        <v>1</v>
      </c>
      <c r="D2078" t="s">
        <v>242</v>
      </c>
      <c r="E2078" s="3">
        <v>605352847</v>
      </c>
      <c r="F2078" t="s">
        <v>243</v>
      </c>
      <c r="H2078" t="s">
        <v>16</v>
      </c>
      <c r="I2078" t="s">
        <v>17</v>
      </c>
      <c r="J2078" t="s">
        <v>18</v>
      </c>
      <c r="K2078" t="s">
        <v>19</v>
      </c>
      <c r="L2078" t="s">
        <v>207</v>
      </c>
      <c r="M2078" t="str">
        <f>CONCATENATE(E2078,"-E-C-W")</f>
        <v>605352847-E-C-W</v>
      </c>
      <c r="N2078" t="str">
        <f>$G$2</f>
        <v>E - 508 x 762</v>
      </c>
      <c r="O2078" t="str">
        <f>$C$15</f>
        <v>Canvas</v>
      </c>
      <c r="P2078" t="str">
        <f>$D$16</f>
        <v xml:space="preserve">White </v>
      </c>
      <c r="Q2078">
        <f>$G$16</f>
        <v>1964</v>
      </c>
      <c r="R2078">
        <v>1320</v>
      </c>
      <c r="S2078">
        <v>825</v>
      </c>
      <c r="T2078" t="s">
        <v>32</v>
      </c>
    </row>
    <row r="2079" spans="1:20" x14ac:dyDescent="0.25">
      <c r="A2079" t="s">
        <v>15</v>
      </c>
      <c r="B2079" s="1" t="s">
        <v>32</v>
      </c>
      <c r="C2079">
        <v>1</v>
      </c>
      <c r="D2079" t="s">
        <v>242</v>
      </c>
      <c r="E2079" s="3">
        <v>605352847</v>
      </c>
      <c r="F2079" t="s">
        <v>243</v>
      </c>
      <c r="H2079" t="s">
        <v>16</v>
      </c>
      <c r="I2079" t="s">
        <v>17</v>
      </c>
      <c r="J2079" t="s">
        <v>18</v>
      </c>
      <c r="K2079" t="s">
        <v>19</v>
      </c>
      <c r="L2079" t="s">
        <v>207</v>
      </c>
      <c r="M2079" t="str">
        <f>CONCATENATE(E2079,"-F-P-N")</f>
        <v>605352847-F-P-N</v>
      </c>
      <c r="N2079" t="str">
        <f>$H$2</f>
        <v>F - 762 x 1016</v>
      </c>
      <c r="O2079" t="str">
        <f>$C$3</f>
        <v>Photographic Paper</v>
      </c>
      <c r="P2079" t="str">
        <f>$D$3</f>
        <v>None</v>
      </c>
      <c r="Q2079">
        <f>$H$3</f>
        <v>1410</v>
      </c>
      <c r="R2079">
        <v>944</v>
      </c>
      <c r="S2079">
        <v>590</v>
      </c>
      <c r="T2079" t="s">
        <v>32</v>
      </c>
    </row>
    <row r="2080" spans="1:20" x14ac:dyDescent="0.25">
      <c r="A2080" t="s">
        <v>15</v>
      </c>
      <c r="B2080" s="1" t="s">
        <v>32</v>
      </c>
      <c r="C2080">
        <v>1</v>
      </c>
      <c r="D2080" t="s">
        <v>242</v>
      </c>
      <c r="E2080" s="3">
        <v>605352847</v>
      </c>
      <c r="F2080" t="s">
        <v>243</v>
      </c>
      <c r="H2080" t="s">
        <v>16</v>
      </c>
      <c r="I2080" t="s">
        <v>17</v>
      </c>
      <c r="J2080" t="s">
        <v>18</v>
      </c>
      <c r="K2080" t="s">
        <v>19</v>
      </c>
      <c r="L2080" t="s">
        <v>207</v>
      </c>
      <c r="M2080" t="str">
        <f>CONCATENATE(E2080,"-F-C-N")</f>
        <v>605352847-F-C-N</v>
      </c>
      <c r="N2080" t="str">
        <f>$H$2</f>
        <v>F - 762 x 1016</v>
      </c>
      <c r="O2080" t="str">
        <f>$C$15</f>
        <v>Canvas</v>
      </c>
      <c r="P2080" t="str">
        <f>$D$15</f>
        <v>None</v>
      </c>
      <c r="Q2080">
        <f>$H$15</f>
        <v>1865.6000000000001</v>
      </c>
      <c r="R2080">
        <v>1200</v>
      </c>
      <c r="S2080">
        <v>800</v>
      </c>
      <c r="T2080" t="s">
        <v>32</v>
      </c>
    </row>
    <row r="2081" spans="1:20" x14ac:dyDescent="0.25">
      <c r="A2081" t="s">
        <v>15</v>
      </c>
      <c r="B2081" s="1" t="s">
        <v>32</v>
      </c>
      <c r="C2081">
        <v>1</v>
      </c>
      <c r="D2081" t="s">
        <v>242</v>
      </c>
      <c r="E2081" s="3">
        <v>605352847</v>
      </c>
      <c r="F2081" t="s">
        <v>243</v>
      </c>
      <c r="H2081" t="s">
        <v>16</v>
      </c>
      <c r="I2081" t="s">
        <v>17</v>
      </c>
      <c r="J2081" t="s">
        <v>18</v>
      </c>
      <c r="K2081" t="s">
        <v>19</v>
      </c>
      <c r="L2081" t="s">
        <v>207</v>
      </c>
      <c r="M2081" t="str">
        <f>CONCATENATE(E2081,"-F-P-W")</f>
        <v>605352847-F-P-W</v>
      </c>
      <c r="N2081" t="str">
        <f>$H$2</f>
        <v>F - 762 x 1016</v>
      </c>
      <c r="O2081" t="str">
        <f>$C$3</f>
        <v>Photographic Paper</v>
      </c>
      <c r="P2081" t="str">
        <f>$D$4</f>
        <v>White</v>
      </c>
      <c r="Q2081">
        <f>$H$4</f>
        <v>2387</v>
      </c>
      <c r="R2081">
        <v>1510</v>
      </c>
      <c r="S2081">
        <v>1150</v>
      </c>
      <c r="T2081" t="s">
        <v>32</v>
      </c>
    </row>
    <row r="2082" spans="1:20" x14ac:dyDescent="0.25">
      <c r="A2082" t="s">
        <v>15</v>
      </c>
      <c r="B2082" s="1" t="s">
        <v>32</v>
      </c>
      <c r="C2082">
        <v>1</v>
      </c>
      <c r="D2082" t="s">
        <v>242</v>
      </c>
      <c r="E2082" s="3">
        <v>605352847</v>
      </c>
      <c r="F2082" t="s">
        <v>243</v>
      </c>
      <c r="H2082" t="s">
        <v>16</v>
      </c>
      <c r="I2082" t="s">
        <v>17</v>
      </c>
      <c r="J2082" t="s">
        <v>18</v>
      </c>
      <c r="K2082" t="s">
        <v>19</v>
      </c>
      <c r="L2082" t="s">
        <v>207</v>
      </c>
      <c r="M2082" t="str">
        <f>CONCATENATE(E2082,"-F-C-W")</f>
        <v>605352847-F-C-W</v>
      </c>
      <c r="N2082" t="str">
        <f>$H$2</f>
        <v>F - 762 x 1016</v>
      </c>
      <c r="O2082" t="str">
        <f>$C$15</f>
        <v>Canvas</v>
      </c>
      <c r="P2082" t="str">
        <f>$D$16</f>
        <v xml:space="preserve">White </v>
      </c>
      <c r="Q2082">
        <f>$H$16</f>
        <v>2565.2000000000003</v>
      </c>
      <c r="R2082">
        <v>1760</v>
      </c>
      <c r="S2082">
        <v>1100</v>
      </c>
      <c r="T2082" t="s">
        <v>32</v>
      </c>
    </row>
    <row r="2083" spans="1:20" x14ac:dyDescent="0.25">
      <c r="A2083" t="s">
        <v>15</v>
      </c>
      <c r="B2083" s="1" t="s">
        <v>32</v>
      </c>
      <c r="C2083">
        <v>1</v>
      </c>
      <c r="D2083" t="s">
        <v>242</v>
      </c>
      <c r="E2083" s="3">
        <v>605352847</v>
      </c>
      <c r="F2083" t="s">
        <v>243</v>
      </c>
      <c r="H2083" t="s">
        <v>16</v>
      </c>
      <c r="I2083" t="s">
        <v>17</v>
      </c>
      <c r="J2083" t="s">
        <v>18</v>
      </c>
      <c r="K2083" t="s">
        <v>19</v>
      </c>
      <c r="L2083" t="s">
        <v>207</v>
      </c>
      <c r="M2083" t="str">
        <f>CONCATENATE(E2083,"-G-P-N")</f>
        <v>605352847-G-P-N</v>
      </c>
      <c r="N2083" t="str">
        <f>$I$2</f>
        <v>G - 1016 x 1525</v>
      </c>
      <c r="O2083" t="str">
        <f>$C$3</f>
        <v>Photographic Paper</v>
      </c>
      <c r="P2083" t="str">
        <f>$D$3</f>
        <v>None</v>
      </c>
      <c r="Q2083">
        <f>$I$3</f>
        <v>1763</v>
      </c>
      <c r="R2083">
        <v>1180</v>
      </c>
      <c r="S2083">
        <v>735</v>
      </c>
      <c r="T2083" t="s">
        <v>32</v>
      </c>
    </row>
    <row r="2084" spans="1:20" x14ac:dyDescent="0.25">
      <c r="A2084" t="s">
        <v>15</v>
      </c>
      <c r="B2084" s="1" t="s">
        <v>32</v>
      </c>
      <c r="C2084">
        <v>1</v>
      </c>
      <c r="D2084" t="s">
        <v>242</v>
      </c>
      <c r="E2084" s="3">
        <v>605352847</v>
      </c>
      <c r="F2084" t="s">
        <v>243</v>
      </c>
      <c r="H2084" t="s">
        <v>16</v>
      </c>
      <c r="I2084" t="s">
        <v>17</v>
      </c>
      <c r="J2084" t="s">
        <v>18</v>
      </c>
      <c r="K2084" t="s">
        <v>19</v>
      </c>
      <c r="L2084" t="s">
        <v>207</v>
      </c>
      <c r="M2084" t="str">
        <f>CONCATENATE(E2084,"-G-C-N")</f>
        <v>605352847-G-C-N</v>
      </c>
      <c r="N2084" t="str">
        <f>$I$2</f>
        <v>G - 1016 x 1525</v>
      </c>
      <c r="O2084" t="str">
        <f>$C$15</f>
        <v>Canvas</v>
      </c>
      <c r="P2084" t="str">
        <f>$D$15</f>
        <v>None</v>
      </c>
      <c r="Q2084">
        <f>$I$15</f>
        <v>1982.2</v>
      </c>
      <c r="R2084">
        <v>1275</v>
      </c>
      <c r="S2084">
        <v>850</v>
      </c>
      <c r="T2084" t="s">
        <v>32</v>
      </c>
    </row>
    <row r="2085" spans="1:20" x14ac:dyDescent="0.25">
      <c r="A2085" t="s">
        <v>15</v>
      </c>
      <c r="B2085" s="1" t="s">
        <v>32</v>
      </c>
      <c r="C2085">
        <v>1</v>
      </c>
      <c r="D2085" t="s">
        <v>242</v>
      </c>
      <c r="E2085" s="3">
        <v>605352847</v>
      </c>
      <c r="F2085" t="s">
        <v>243</v>
      </c>
      <c r="H2085" t="s">
        <v>16</v>
      </c>
      <c r="I2085" t="s">
        <v>17</v>
      </c>
      <c r="J2085" t="s">
        <v>18</v>
      </c>
      <c r="K2085" t="s">
        <v>19</v>
      </c>
      <c r="L2085" t="s">
        <v>207</v>
      </c>
      <c r="M2085" t="str">
        <f>CONCATENATE(E2085,"-G-P-W")</f>
        <v>605352847-G-P-W</v>
      </c>
      <c r="N2085" t="str">
        <f>$I$2</f>
        <v>G - 1016 x 1525</v>
      </c>
      <c r="O2085" t="str">
        <f>$C$3</f>
        <v>Photographic Paper</v>
      </c>
      <c r="P2085" t="str">
        <f>$D$4</f>
        <v>White</v>
      </c>
      <c r="Q2085">
        <f>$I$4</f>
        <v>3200</v>
      </c>
      <c r="R2085">
        <v>2000</v>
      </c>
      <c r="S2085">
        <v>1535</v>
      </c>
      <c r="T2085" t="s">
        <v>32</v>
      </c>
    </row>
    <row r="2086" spans="1:20" x14ac:dyDescent="0.25">
      <c r="A2086" t="s">
        <v>15</v>
      </c>
      <c r="B2086" s="1" t="s">
        <v>32</v>
      </c>
      <c r="C2086">
        <v>1</v>
      </c>
      <c r="D2086" t="s">
        <v>242</v>
      </c>
      <c r="E2086" s="3">
        <v>605352847</v>
      </c>
      <c r="F2086" t="s">
        <v>243</v>
      </c>
      <c r="H2086" t="s">
        <v>16</v>
      </c>
      <c r="I2086" t="s">
        <v>17</v>
      </c>
      <c r="J2086" t="s">
        <v>18</v>
      </c>
      <c r="K2086" t="s">
        <v>19</v>
      </c>
      <c r="L2086" t="s">
        <v>207</v>
      </c>
      <c r="M2086" t="str">
        <f>CONCATENATE(E2086,"-G-C-W")</f>
        <v>605352847-G-C-W</v>
      </c>
      <c r="N2086" t="str">
        <f>$I$2</f>
        <v>G - 1016 x 1525</v>
      </c>
      <c r="O2086" t="str">
        <f>$C$15</f>
        <v>Canvas</v>
      </c>
      <c r="P2086" t="str">
        <f>$D$16</f>
        <v xml:space="preserve">White </v>
      </c>
      <c r="Q2086">
        <f>$I$16</f>
        <v>2915</v>
      </c>
      <c r="R2086">
        <v>2000</v>
      </c>
      <c r="S2086">
        <v>1250</v>
      </c>
      <c r="T2086" t="s">
        <v>32</v>
      </c>
    </row>
    <row r="2087" spans="1:20" x14ac:dyDescent="0.25">
      <c r="A2087" t="s">
        <v>15</v>
      </c>
      <c r="B2087" s="1" t="s">
        <v>32</v>
      </c>
      <c r="C2087">
        <v>1</v>
      </c>
      <c r="D2087" t="s">
        <v>244</v>
      </c>
      <c r="E2087" s="3">
        <v>605351899</v>
      </c>
      <c r="F2087" t="s">
        <v>245</v>
      </c>
      <c r="H2087" t="s">
        <v>16</v>
      </c>
      <c r="I2087" t="s">
        <v>17</v>
      </c>
      <c r="J2087" t="s">
        <v>18</v>
      </c>
      <c r="K2087" t="s">
        <v>19</v>
      </c>
      <c r="L2087" t="s">
        <v>207</v>
      </c>
      <c r="M2087" t="str">
        <f>CONCATENATE(E2087,"-C-P-N")</f>
        <v>605351899-C-P-N</v>
      </c>
      <c r="N2087" t="str">
        <f>$E$2</f>
        <v>C - 406 x 508</v>
      </c>
      <c r="O2087" t="str">
        <f>$C$3</f>
        <v>Photographic Paper</v>
      </c>
      <c r="P2087" t="str">
        <f>$D$3</f>
        <v>None</v>
      </c>
      <c r="Q2087">
        <f>$E$3</f>
        <v>553</v>
      </c>
      <c r="R2087">
        <v>360</v>
      </c>
      <c r="S2087">
        <v>230</v>
      </c>
      <c r="T2087" t="s">
        <v>32</v>
      </c>
    </row>
    <row r="2088" spans="1:20" x14ac:dyDescent="0.25">
      <c r="A2088" t="s">
        <v>15</v>
      </c>
      <c r="B2088" s="1" t="s">
        <v>32</v>
      </c>
      <c r="C2088">
        <v>1</v>
      </c>
      <c r="D2088" t="s">
        <v>244</v>
      </c>
      <c r="E2088" s="3">
        <v>605351899</v>
      </c>
      <c r="F2088" t="s">
        <v>245</v>
      </c>
      <c r="H2088" t="s">
        <v>16</v>
      </c>
      <c r="I2088" t="s">
        <v>17</v>
      </c>
      <c r="J2088" t="s">
        <v>18</v>
      </c>
      <c r="K2088" t="s">
        <v>19</v>
      </c>
      <c r="L2088" t="s">
        <v>207</v>
      </c>
      <c r="M2088" t="str">
        <f>CONCATENATE(E2088,"-C-P-W")</f>
        <v>605351899-C-P-W</v>
      </c>
      <c r="N2088" t="str">
        <f>$E$2</f>
        <v>C - 406 x 508</v>
      </c>
      <c r="O2088" t="str">
        <f>$C$3</f>
        <v>Photographic Paper</v>
      </c>
      <c r="P2088" t="str">
        <f>$D$4</f>
        <v>White</v>
      </c>
      <c r="Q2088">
        <f>$E$4</f>
        <v>1052</v>
      </c>
      <c r="R2088">
        <v>704</v>
      </c>
      <c r="S2088">
        <v>440</v>
      </c>
      <c r="T2088" t="s">
        <v>32</v>
      </c>
    </row>
    <row r="2089" spans="1:20" x14ac:dyDescent="0.25">
      <c r="A2089" t="s">
        <v>15</v>
      </c>
      <c r="B2089" s="1" t="s">
        <v>32</v>
      </c>
      <c r="C2089">
        <v>1</v>
      </c>
      <c r="D2089" t="s">
        <v>244</v>
      </c>
      <c r="E2089" s="3">
        <v>605351899</v>
      </c>
      <c r="F2089" t="s">
        <v>245</v>
      </c>
      <c r="H2089" t="s">
        <v>16</v>
      </c>
      <c r="I2089" t="s">
        <v>17</v>
      </c>
      <c r="J2089" t="s">
        <v>18</v>
      </c>
      <c r="K2089" t="s">
        <v>19</v>
      </c>
      <c r="L2089" t="s">
        <v>207</v>
      </c>
      <c r="M2089" t="str">
        <f>CONCATENATE(E2089,"-D-P-N")</f>
        <v>605351899-D-P-N</v>
      </c>
      <c r="N2089" t="str">
        <f>$F$2</f>
        <v>D - 508 x 610</v>
      </c>
      <c r="O2089" t="str">
        <f>$C$3</f>
        <v>Photographic Paper</v>
      </c>
      <c r="P2089" t="str">
        <f>$D$3</f>
        <v>None</v>
      </c>
      <c r="Q2089">
        <f>$F$3</f>
        <v>646</v>
      </c>
      <c r="R2089">
        <v>432</v>
      </c>
      <c r="S2089">
        <v>270</v>
      </c>
      <c r="T2089" t="s">
        <v>32</v>
      </c>
    </row>
    <row r="2090" spans="1:20" x14ac:dyDescent="0.25">
      <c r="A2090" t="s">
        <v>15</v>
      </c>
      <c r="B2090" s="1" t="s">
        <v>32</v>
      </c>
      <c r="C2090">
        <v>1</v>
      </c>
      <c r="D2090" t="s">
        <v>244</v>
      </c>
      <c r="E2090" s="3">
        <v>605351899</v>
      </c>
      <c r="F2090" t="s">
        <v>245</v>
      </c>
      <c r="H2090" t="s">
        <v>16</v>
      </c>
      <c r="I2090" t="s">
        <v>17</v>
      </c>
      <c r="J2090" t="s">
        <v>18</v>
      </c>
      <c r="K2090" t="s">
        <v>19</v>
      </c>
      <c r="L2090" t="s">
        <v>207</v>
      </c>
      <c r="M2090" t="str">
        <f>CONCATENATE(E2090,"-D-P-W")</f>
        <v>605351899-D-P-W</v>
      </c>
      <c r="N2090" t="str">
        <f>$F$2</f>
        <v>D - 508 x 610</v>
      </c>
      <c r="O2090" t="str">
        <f>$C$3</f>
        <v>Photographic Paper</v>
      </c>
      <c r="P2090" t="str">
        <f>$D$4</f>
        <v>White</v>
      </c>
      <c r="Q2090">
        <f>$F$4</f>
        <v>1313</v>
      </c>
      <c r="R2090">
        <v>880</v>
      </c>
      <c r="S2090">
        <v>560</v>
      </c>
      <c r="T2090" t="s">
        <v>32</v>
      </c>
    </row>
    <row r="2091" spans="1:20" x14ac:dyDescent="0.25">
      <c r="A2091" t="s">
        <v>15</v>
      </c>
      <c r="B2091" s="1" t="s">
        <v>32</v>
      </c>
      <c r="C2091">
        <v>1</v>
      </c>
      <c r="D2091" t="s">
        <v>244</v>
      </c>
      <c r="E2091" s="3">
        <v>605351899</v>
      </c>
      <c r="F2091" t="s">
        <v>245</v>
      </c>
      <c r="H2091" t="s">
        <v>16</v>
      </c>
      <c r="I2091" t="s">
        <v>17</v>
      </c>
      <c r="J2091" t="s">
        <v>18</v>
      </c>
      <c r="K2091" t="s">
        <v>19</v>
      </c>
      <c r="L2091" t="s">
        <v>207</v>
      </c>
      <c r="M2091" t="str">
        <f>CONCATENATE(E2091,"-E-P-N")</f>
        <v>605351899-E-P-N</v>
      </c>
      <c r="N2091" t="str">
        <f>$G$2</f>
        <v>E - 508 x 762</v>
      </c>
      <c r="O2091" t="str">
        <f>$C$3</f>
        <v>Photographic Paper</v>
      </c>
      <c r="P2091" t="str">
        <f>$D$3</f>
        <v>None</v>
      </c>
      <c r="Q2091">
        <f>$G$3</f>
        <v>825</v>
      </c>
      <c r="R2091">
        <v>552</v>
      </c>
      <c r="S2091">
        <v>345</v>
      </c>
      <c r="T2091" t="s">
        <v>32</v>
      </c>
    </row>
    <row r="2092" spans="1:20" x14ac:dyDescent="0.25">
      <c r="A2092" t="s">
        <v>15</v>
      </c>
      <c r="B2092" s="1" t="s">
        <v>32</v>
      </c>
      <c r="C2092">
        <v>1</v>
      </c>
      <c r="D2092" t="s">
        <v>244</v>
      </c>
      <c r="E2092" s="3">
        <v>605351899</v>
      </c>
      <c r="F2092" t="s">
        <v>245</v>
      </c>
      <c r="H2092" t="s">
        <v>16</v>
      </c>
      <c r="I2092" t="s">
        <v>17</v>
      </c>
      <c r="J2092" t="s">
        <v>18</v>
      </c>
      <c r="K2092" t="s">
        <v>19</v>
      </c>
      <c r="L2092" t="s">
        <v>207</v>
      </c>
      <c r="M2092" t="str">
        <f>CONCATENATE(E2092,"-E-C-N")</f>
        <v>605351899-E-C-N</v>
      </c>
      <c r="N2092" t="str">
        <f>$G$2</f>
        <v>E - 508 x 762</v>
      </c>
      <c r="O2092" t="str">
        <f>$C$15</f>
        <v>Canvas</v>
      </c>
      <c r="P2092" t="str">
        <f>$D$15</f>
        <v>None</v>
      </c>
      <c r="Q2092">
        <f>$G$15</f>
        <v>1324</v>
      </c>
      <c r="R2092">
        <v>832</v>
      </c>
      <c r="S2092">
        <v>550</v>
      </c>
      <c r="T2092" t="s">
        <v>32</v>
      </c>
    </row>
    <row r="2093" spans="1:20" x14ac:dyDescent="0.25">
      <c r="A2093" t="s">
        <v>15</v>
      </c>
      <c r="B2093" s="1" t="s">
        <v>32</v>
      </c>
      <c r="C2093">
        <v>1</v>
      </c>
      <c r="D2093" t="s">
        <v>244</v>
      </c>
      <c r="E2093" s="3">
        <v>605351899</v>
      </c>
      <c r="F2093" t="s">
        <v>245</v>
      </c>
      <c r="H2093" t="s">
        <v>16</v>
      </c>
      <c r="I2093" t="s">
        <v>17</v>
      </c>
      <c r="J2093" t="s">
        <v>18</v>
      </c>
      <c r="K2093" t="s">
        <v>19</v>
      </c>
      <c r="L2093" t="s">
        <v>207</v>
      </c>
      <c r="M2093" t="str">
        <f>CONCATENATE(E2093,"-E-P-W")</f>
        <v>605351899-E-P-W</v>
      </c>
      <c r="N2093" t="str">
        <f>$G$2</f>
        <v>E - 508 x 762</v>
      </c>
      <c r="O2093" t="str">
        <f>$C$3</f>
        <v>Photographic Paper</v>
      </c>
      <c r="P2093" t="str">
        <f>$D$4</f>
        <v>White</v>
      </c>
      <c r="Q2093">
        <f>$G$4</f>
        <v>1660</v>
      </c>
      <c r="R2093">
        <v>1112</v>
      </c>
      <c r="S2093">
        <v>760</v>
      </c>
      <c r="T2093" t="s">
        <v>32</v>
      </c>
    </row>
    <row r="2094" spans="1:20" x14ac:dyDescent="0.25">
      <c r="A2094" t="s">
        <v>15</v>
      </c>
      <c r="B2094" s="1" t="s">
        <v>32</v>
      </c>
      <c r="C2094">
        <v>1</v>
      </c>
      <c r="D2094" t="s">
        <v>244</v>
      </c>
      <c r="E2094" s="3">
        <v>605351899</v>
      </c>
      <c r="F2094" t="s">
        <v>245</v>
      </c>
      <c r="H2094" t="s">
        <v>16</v>
      </c>
      <c r="I2094" t="s">
        <v>17</v>
      </c>
      <c r="J2094" t="s">
        <v>18</v>
      </c>
      <c r="K2094" t="s">
        <v>19</v>
      </c>
      <c r="L2094" t="s">
        <v>207</v>
      </c>
      <c r="M2094" t="str">
        <f>CONCATENATE(E2094,"-E-C-W")</f>
        <v>605351899-E-C-W</v>
      </c>
      <c r="N2094" t="str">
        <f>$G$2</f>
        <v>E - 508 x 762</v>
      </c>
      <c r="O2094" t="str">
        <f>$C$15</f>
        <v>Canvas</v>
      </c>
      <c r="P2094" t="str">
        <f>$D$16</f>
        <v xml:space="preserve">White </v>
      </c>
      <c r="Q2094">
        <f>$G$16</f>
        <v>1964</v>
      </c>
      <c r="R2094">
        <v>1320</v>
      </c>
      <c r="S2094">
        <v>825</v>
      </c>
      <c r="T2094" t="s">
        <v>32</v>
      </c>
    </row>
    <row r="2095" spans="1:20" x14ac:dyDescent="0.25">
      <c r="A2095" t="s">
        <v>15</v>
      </c>
      <c r="B2095" s="1" t="s">
        <v>32</v>
      </c>
      <c r="C2095">
        <v>1</v>
      </c>
      <c r="D2095" t="s">
        <v>244</v>
      </c>
      <c r="E2095" s="3">
        <v>605351899</v>
      </c>
      <c r="F2095" t="s">
        <v>245</v>
      </c>
      <c r="H2095" t="s">
        <v>16</v>
      </c>
      <c r="I2095" t="s">
        <v>17</v>
      </c>
      <c r="J2095" t="s">
        <v>18</v>
      </c>
      <c r="K2095" t="s">
        <v>19</v>
      </c>
      <c r="L2095" t="s">
        <v>207</v>
      </c>
      <c r="M2095" t="str">
        <f>CONCATENATE(E2095,"-F-P-N")</f>
        <v>605351899-F-P-N</v>
      </c>
      <c r="N2095" t="str">
        <f>$H$2</f>
        <v>F - 762 x 1016</v>
      </c>
      <c r="O2095" t="str">
        <f>$C$3</f>
        <v>Photographic Paper</v>
      </c>
      <c r="P2095" t="str">
        <f>$D$3</f>
        <v>None</v>
      </c>
      <c r="Q2095">
        <f>$H$3</f>
        <v>1410</v>
      </c>
      <c r="R2095">
        <v>944</v>
      </c>
      <c r="S2095">
        <v>590</v>
      </c>
      <c r="T2095" t="s">
        <v>32</v>
      </c>
    </row>
    <row r="2096" spans="1:20" x14ac:dyDescent="0.25">
      <c r="A2096" t="s">
        <v>15</v>
      </c>
      <c r="B2096" s="1" t="s">
        <v>32</v>
      </c>
      <c r="C2096">
        <v>1</v>
      </c>
      <c r="D2096" t="s">
        <v>244</v>
      </c>
      <c r="E2096" s="3">
        <v>605351899</v>
      </c>
      <c r="F2096" t="s">
        <v>245</v>
      </c>
      <c r="H2096" t="s">
        <v>16</v>
      </c>
      <c r="I2096" t="s">
        <v>17</v>
      </c>
      <c r="J2096" t="s">
        <v>18</v>
      </c>
      <c r="K2096" t="s">
        <v>19</v>
      </c>
      <c r="L2096" t="s">
        <v>207</v>
      </c>
      <c r="M2096" t="str">
        <f>CONCATENATE(E2096,"-F-C-N")</f>
        <v>605351899-F-C-N</v>
      </c>
      <c r="N2096" t="str">
        <f>$H$2</f>
        <v>F - 762 x 1016</v>
      </c>
      <c r="O2096" t="str">
        <f>$C$15</f>
        <v>Canvas</v>
      </c>
      <c r="P2096" t="str">
        <f>$D$15</f>
        <v>None</v>
      </c>
      <c r="Q2096">
        <f>$H$15</f>
        <v>1865.6000000000001</v>
      </c>
      <c r="R2096">
        <v>1200</v>
      </c>
      <c r="S2096">
        <v>800</v>
      </c>
      <c r="T2096" t="s">
        <v>32</v>
      </c>
    </row>
    <row r="2097" spans="1:20" x14ac:dyDescent="0.25">
      <c r="A2097" t="s">
        <v>15</v>
      </c>
      <c r="B2097" s="1" t="s">
        <v>32</v>
      </c>
      <c r="C2097">
        <v>1</v>
      </c>
      <c r="D2097" t="s">
        <v>244</v>
      </c>
      <c r="E2097" s="3">
        <v>605351899</v>
      </c>
      <c r="F2097" t="s">
        <v>245</v>
      </c>
      <c r="H2097" t="s">
        <v>16</v>
      </c>
      <c r="I2097" t="s">
        <v>17</v>
      </c>
      <c r="J2097" t="s">
        <v>18</v>
      </c>
      <c r="K2097" t="s">
        <v>19</v>
      </c>
      <c r="L2097" t="s">
        <v>207</v>
      </c>
      <c r="M2097" t="str">
        <f>CONCATENATE(E2097,"-F-P-W")</f>
        <v>605351899-F-P-W</v>
      </c>
      <c r="N2097" t="str">
        <f>$H$2</f>
        <v>F - 762 x 1016</v>
      </c>
      <c r="O2097" t="str">
        <f>$C$3</f>
        <v>Photographic Paper</v>
      </c>
      <c r="P2097" t="str">
        <f>$D$4</f>
        <v>White</v>
      </c>
      <c r="Q2097">
        <f>$H$4</f>
        <v>2387</v>
      </c>
      <c r="R2097">
        <v>1510</v>
      </c>
      <c r="S2097">
        <v>1150</v>
      </c>
      <c r="T2097" t="s">
        <v>32</v>
      </c>
    </row>
    <row r="2098" spans="1:20" x14ac:dyDescent="0.25">
      <c r="A2098" t="s">
        <v>15</v>
      </c>
      <c r="B2098" s="1" t="s">
        <v>32</v>
      </c>
      <c r="C2098">
        <v>1</v>
      </c>
      <c r="D2098" t="s">
        <v>244</v>
      </c>
      <c r="E2098" s="3">
        <v>605351899</v>
      </c>
      <c r="F2098" t="s">
        <v>245</v>
      </c>
      <c r="H2098" t="s">
        <v>16</v>
      </c>
      <c r="I2098" t="s">
        <v>17</v>
      </c>
      <c r="J2098" t="s">
        <v>18</v>
      </c>
      <c r="K2098" t="s">
        <v>19</v>
      </c>
      <c r="L2098" t="s">
        <v>207</v>
      </c>
      <c r="M2098" t="str">
        <f>CONCATENATE(E2098,"-F-C-W")</f>
        <v>605351899-F-C-W</v>
      </c>
      <c r="N2098" t="str">
        <f>$H$2</f>
        <v>F - 762 x 1016</v>
      </c>
      <c r="O2098" t="str">
        <f>$C$15</f>
        <v>Canvas</v>
      </c>
      <c r="P2098" t="str">
        <f>$D$16</f>
        <v xml:space="preserve">White </v>
      </c>
      <c r="Q2098">
        <f>$H$16</f>
        <v>2565.2000000000003</v>
      </c>
      <c r="R2098">
        <v>1760</v>
      </c>
      <c r="S2098">
        <v>1100</v>
      </c>
      <c r="T2098" t="s">
        <v>32</v>
      </c>
    </row>
    <row r="2099" spans="1:20" x14ac:dyDescent="0.25">
      <c r="A2099" t="s">
        <v>15</v>
      </c>
      <c r="B2099" s="1" t="s">
        <v>32</v>
      </c>
      <c r="C2099">
        <v>1</v>
      </c>
      <c r="D2099" t="s">
        <v>244</v>
      </c>
      <c r="E2099" s="3">
        <v>605351899</v>
      </c>
      <c r="F2099" t="s">
        <v>245</v>
      </c>
      <c r="H2099" t="s">
        <v>16</v>
      </c>
      <c r="I2099" t="s">
        <v>17</v>
      </c>
      <c r="J2099" t="s">
        <v>18</v>
      </c>
      <c r="K2099" t="s">
        <v>19</v>
      </c>
      <c r="L2099" t="s">
        <v>207</v>
      </c>
      <c r="M2099" t="str">
        <f>CONCATENATE(E2099,"-G-P-N")</f>
        <v>605351899-G-P-N</v>
      </c>
      <c r="N2099" t="str">
        <f>$I$2</f>
        <v>G - 1016 x 1525</v>
      </c>
      <c r="O2099" t="str">
        <f>$C$3</f>
        <v>Photographic Paper</v>
      </c>
      <c r="P2099" t="str">
        <f>$D$3</f>
        <v>None</v>
      </c>
      <c r="Q2099">
        <f>$I$3</f>
        <v>1763</v>
      </c>
      <c r="R2099">
        <v>1180</v>
      </c>
      <c r="S2099">
        <v>735</v>
      </c>
      <c r="T2099" t="s">
        <v>32</v>
      </c>
    </row>
    <row r="2100" spans="1:20" x14ac:dyDescent="0.25">
      <c r="A2100" t="s">
        <v>15</v>
      </c>
      <c r="B2100" s="1" t="s">
        <v>32</v>
      </c>
      <c r="C2100">
        <v>1</v>
      </c>
      <c r="D2100" t="s">
        <v>244</v>
      </c>
      <c r="E2100" s="3">
        <v>605351899</v>
      </c>
      <c r="F2100" t="s">
        <v>245</v>
      </c>
      <c r="H2100" t="s">
        <v>16</v>
      </c>
      <c r="I2100" t="s">
        <v>17</v>
      </c>
      <c r="J2100" t="s">
        <v>18</v>
      </c>
      <c r="K2100" t="s">
        <v>19</v>
      </c>
      <c r="L2100" t="s">
        <v>207</v>
      </c>
      <c r="M2100" t="str">
        <f>CONCATENATE(E2100,"-G-C-N")</f>
        <v>605351899-G-C-N</v>
      </c>
      <c r="N2100" t="str">
        <f>$I$2</f>
        <v>G - 1016 x 1525</v>
      </c>
      <c r="O2100" t="str">
        <f>$C$15</f>
        <v>Canvas</v>
      </c>
      <c r="P2100" t="str">
        <f>$D$15</f>
        <v>None</v>
      </c>
      <c r="Q2100">
        <f>$I$15</f>
        <v>1982.2</v>
      </c>
      <c r="R2100">
        <v>1275</v>
      </c>
      <c r="S2100">
        <v>850</v>
      </c>
      <c r="T2100" t="s">
        <v>32</v>
      </c>
    </row>
    <row r="2101" spans="1:20" x14ac:dyDescent="0.25">
      <c r="A2101" t="s">
        <v>15</v>
      </c>
      <c r="B2101" s="1" t="s">
        <v>32</v>
      </c>
      <c r="C2101">
        <v>1</v>
      </c>
      <c r="D2101" t="s">
        <v>244</v>
      </c>
      <c r="E2101" s="3">
        <v>605351899</v>
      </c>
      <c r="F2101" t="s">
        <v>245</v>
      </c>
      <c r="H2101" t="s">
        <v>16</v>
      </c>
      <c r="I2101" t="s">
        <v>17</v>
      </c>
      <c r="J2101" t="s">
        <v>18</v>
      </c>
      <c r="K2101" t="s">
        <v>19</v>
      </c>
      <c r="L2101" t="s">
        <v>207</v>
      </c>
      <c r="M2101" t="str">
        <f>CONCATENATE(E2101,"-G-P-W")</f>
        <v>605351899-G-P-W</v>
      </c>
      <c r="N2101" t="str">
        <f>$I$2</f>
        <v>G - 1016 x 1525</v>
      </c>
      <c r="O2101" t="str">
        <f>$C$3</f>
        <v>Photographic Paper</v>
      </c>
      <c r="P2101" t="str">
        <f>$D$4</f>
        <v>White</v>
      </c>
      <c r="Q2101">
        <f>$I$4</f>
        <v>3200</v>
      </c>
      <c r="R2101">
        <v>2000</v>
      </c>
      <c r="S2101">
        <v>1535</v>
      </c>
      <c r="T2101" t="s">
        <v>32</v>
      </c>
    </row>
    <row r="2102" spans="1:20" x14ac:dyDescent="0.25">
      <c r="A2102" t="s">
        <v>15</v>
      </c>
      <c r="B2102" s="1" t="s">
        <v>32</v>
      </c>
      <c r="C2102">
        <v>1</v>
      </c>
      <c r="D2102" t="s">
        <v>244</v>
      </c>
      <c r="E2102" s="3">
        <v>605351899</v>
      </c>
      <c r="F2102" t="s">
        <v>245</v>
      </c>
      <c r="H2102" t="s">
        <v>16</v>
      </c>
      <c r="I2102" t="s">
        <v>17</v>
      </c>
      <c r="J2102" t="s">
        <v>18</v>
      </c>
      <c r="K2102" t="s">
        <v>19</v>
      </c>
      <c r="L2102" t="s">
        <v>207</v>
      </c>
      <c r="M2102" t="str">
        <f>CONCATENATE(E2102,"-G-C-W")</f>
        <v>605351899-G-C-W</v>
      </c>
      <c r="N2102" t="str">
        <f>$I$2</f>
        <v>G - 1016 x 1525</v>
      </c>
      <c r="O2102" t="str">
        <f>$C$15</f>
        <v>Canvas</v>
      </c>
      <c r="P2102" t="str">
        <f>$D$16</f>
        <v xml:space="preserve">White </v>
      </c>
      <c r="Q2102">
        <f>$I$16</f>
        <v>2915</v>
      </c>
      <c r="R2102">
        <v>2000</v>
      </c>
      <c r="S2102">
        <v>1250</v>
      </c>
      <c r="T2102" t="s">
        <v>32</v>
      </c>
    </row>
    <row r="2103" spans="1:20" x14ac:dyDescent="0.25">
      <c r="A2103" t="s">
        <v>15</v>
      </c>
      <c r="B2103" s="1" t="s">
        <v>32</v>
      </c>
      <c r="C2103">
        <v>1</v>
      </c>
      <c r="D2103" t="s">
        <v>244</v>
      </c>
      <c r="E2103" s="3">
        <v>605351899</v>
      </c>
      <c r="F2103" t="s">
        <v>245</v>
      </c>
      <c r="H2103" t="s">
        <v>16</v>
      </c>
      <c r="I2103" t="s">
        <v>17</v>
      </c>
      <c r="J2103" t="s">
        <v>18</v>
      </c>
      <c r="K2103" t="s">
        <v>19</v>
      </c>
      <c r="L2103" t="s">
        <v>207</v>
      </c>
      <c r="M2103" t="str">
        <f>CONCATENATE(E2103,"-C-P-N")</f>
        <v>605351899-C-P-N</v>
      </c>
      <c r="N2103" t="str">
        <f>$E$2</f>
        <v>C - 406 x 508</v>
      </c>
      <c r="O2103" t="str">
        <f>$C$3</f>
        <v>Photographic Paper</v>
      </c>
      <c r="P2103" t="str">
        <f>$D$3</f>
        <v>None</v>
      </c>
      <c r="Q2103">
        <f>$E$3</f>
        <v>553</v>
      </c>
      <c r="R2103">
        <v>360</v>
      </c>
      <c r="S2103">
        <v>230</v>
      </c>
      <c r="T2103" t="s">
        <v>32</v>
      </c>
    </row>
    <row r="2104" spans="1:20" x14ac:dyDescent="0.25">
      <c r="A2104" t="s">
        <v>15</v>
      </c>
      <c r="B2104" s="1" t="s">
        <v>32</v>
      </c>
      <c r="C2104">
        <v>1</v>
      </c>
      <c r="D2104" t="s">
        <v>244</v>
      </c>
      <c r="E2104" s="3">
        <v>605351899</v>
      </c>
      <c r="F2104" t="s">
        <v>245</v>
      </c>
      <c r="H2104" t="s">
        <v>16</v>
      </c>
      <c r="I2104" t="s">
        <v>17</v>
      </c>
      <c r="J2104" t="s">
        <v>18</v>
      </c>
      <c r="K2104" t="s">
        <v>19</v>
      </c>
      <c r="L2104" t="s">
        <v>207</v>
      </c>
      <c r="M2104" t="str">
        <f>CONCATENATE(E2104,"-C-P-W")</f>
        <v>605351899-C-P-W</v>
      </c>
      <c r="N2104" t="str">
        <f>$E$2</f>
        <v>C - 406 x 508</v>
      </c>
      <c r="O2104" t="str">
        <f>$C$3</f>
        <v>Photographic Paper</v>
      </c>
      <c r="P2104" t="str">
        <f>$D$4</f>
        <v>White</v>
      </c>
      <c r="Q2104">
        <f>$E$4</f>
        <v>1052</v>
      </c>
      <c r="R2104">
        <v>704</v>
      </c>
      <c r="S2104">
        <v>440</v>
      </c>
      <c r="T2104" t="s">
        <v>32</v>
      </c>
    </row>
    <row r="2105" spans="1:20" x14ac:dyDescent="0.25">
      <c r="A2105" t="s">
        <v>15</v>
      </c>
      <c r="B2105" s="1" t="s">
        <v>32</v>
      </c>
      <c r="C2105">
        <v>1</v>
      </c>
      <c r="D2105" t="s">
        <v>244</v>
      </c>
      <c r="E2105" s="3">
        <v>605351899</v>
      </c>
      <c r="F2105" t="s">
        <v>245</v>
      </c>
      <c r="H2105" t="s">
        <v>16</v>
      </c>
      <c r="I2105" t="s">
        <v>17</v>
      </c>
      <c r="J2105" t="s">
        <v>18</v>
      </c>
      <c r="K2105" t="s">
        <v>19</v>
      </c>
      <c r="L2105" t="s">
        <v>207</v>
      </c>
      <c r="M2105" t="str">
        <f>CONCATENATE(E2105,"-D-P-N")</f>
        <v>605351899-D-P-N</v>
      </c>
      <c r="N2105" t="str">
        <f>$F$2</f>
        <v>D - 508 x 610</v>
      </c>
      <c r="O2105" t="str">
        <f>$C$3</f>
        <v>Photographic Paper</v>
      </c>
      <c r="P2105" t="str">
        <f>$D$3</f>
        <v>None</v>
      </c>
      <c r="Q2105">
        <f>$F$3</f>
        <v>646</v>
      </c>
      <c r="R2105">
        <v>432</v>
      </c>
      <c r="S2105">
        <v>270</v>
      </c>
      <c r="T2105" t="s">
        <v>32</v>
      </c>
    </row>
    <row r="2106" spans="1:20" x14ac:dyDescent="0.25">
      <c r="A2106" t="s">
        <v>15</v>
      </c>
      <c r="B2106" s="1" t="s">
        <v>32</v>
      </c>
      <c r="C2106">
        <v>1</v>
      </c>
      <c r="D2106" t="s">
        <v>244</v>
      </c>
      <c r="E2106" s="3">
        <v>605351899</v>
      </c>
      <c r="F2106" t="s">
        <v>245</v>
      </c>
      <c r="H2106" t="s">
        <v>16</v>
      </c>
      <c r="I2106" t="s">
        <v>17</v>
      </c>
      <c r="J2106" t="s">
        <v>18</v>
      </c>
      <c r="K2106" t="s">
        <v>19</v>
      </c>
      <c r="L2106" t="s">
        <v>207</v>
      </c>
      <c r="M2106" t="str">
        <f>CONCATENATE(E2106,"-D-P-W")</f>
        <v>605351899-D-P-W</v>
      </c>
      <c r="N2106" t="str">
        <f>$F$2</f>
        <v>D - 508 x 610</v>
      </c>
      <c r="O2106" t="str">
        <f>$C$3</f>
        <v>Photographic Paper</v>
      </c>
      <c r="P2106" t="str">
        <f>$D$4</f>
        <v>White</v>
      </c>
      <c r="Q2106">
        <f>$F$4</f>
        <v>1313</v>
      </c>
      <c r="R2106">
        <v>880</v>
      </c>
      <c r="S2106">
        <v>560</v>
      </c>
      <c r="T2106" t="s">
        <v>32</v>
      </c>
    </row>
    <row r="2107" spans="1:20" x14ac:dyDescent="0.25">
      <c r="A2107" t="s">
        <v>15</v>
      </c>
      <c r="B2107" s="1" t="s">
        <v>32</v>
      </c>
      <c r="C2107">
        <v>1</v>
      </c>
      <c r="D2107" t="s">
        <v>244</v>
      </c>
      <c r="E2107" s="3">
        <v>605351899</v>
      </c>
      <c r="F2107" t="s">
        <v>245</v>
      </c>
      <c r="H2107" t="s">
        <v>16</v>
      </c>
      <c r="I2107" t="s">
        <v>17</v>
      </c>
      <c r="J2107" t="s">
        <v>18</v>
      </c>
      <c r="K2107" t="s">
        <v>19</v>
      </c>
      <c r="L2107" t="s">
        <v>207</v>
      </c>
      <c r="M2107" t="str">
        <f>CONCATENATE(E2107,"-E-P-N")</f>
        <v>605351899-E-P-N</v>
      </c>
      <c r="N2107" t="str">
        <f>$G$2</f>
        <v>E - 508 x 762</v>
      </c>
      <c r="O2107" t="str">
        <f>$C$3</f>
        <v>Photographic Paper</v>
      </c>
      <c r="P2107" t="str">
        <f>$D$3</f>
        <v>None</v>
      </c>
      <c r="Q2107">
        <f>$G$3</f>
        <v>825</v>
      </c>
      <c r="R2107">
        <v>552</v>
      </c>
      <c r="S2107">
        <v>345</v>
      </c>
      <c r="T2107" t="s">
        <v>32</v>
      </c>
    </row>
    <row r="2108" spans="1:20" x14ac:dyDescent="0.25">
      <c r="A2108" t="s">
        <v>15</v>
      </c>
      <c r="B2108" s="1" t="s">
        <v>32</v>
      </c>
      <c r="C2108">
        <v>1</v>
      </c>
      <c r="D2108" t="s">
        <v>244</v>
      </c>
      <c r="E2108" s="3">
        <v>605351899</v>
      </c>
      <c r="F2108" t="s">
        <v>245</v>
      </c>
      <c r="H2108" t="s">
        <v>16</v>
      </c>
      <c r="I2108" t="s">
        <v>17</v>
      </c>
      <c r="J2108" t="s">
        <v>18</v>
      </c>
      <c r="K2108" t="s">
        <v>19</v>
      </c>
      <c r="L2108" t="s">
        <v>207</v>
      </c>
      <c r="M2108" t="str">
        <f>CONCATENATE(E2108,"-E-C-N")</f>
        <v>605351899-E-C-N</v>
      </c>
      <c r="N2108" t="str">
        <f>$G$2</f>
        <v>E - 508 x 762</v>
      </c>
      <c r="O2108" t="str">
        <f>$C$15</f>
        <v>Canvas</v>
      </c>
      <c r="P2108" t="str">
        <f>$D$15</f>
        <v>None</v>
      </c>
      <c r="Q2108">
        <f>$G$15</f>
        <v>1324</v>
      </c>
      <c r="R2108">
        <v>832</v>
      </c>
      <c r="S2108">
        <v>550</v>
      </c>
      <c r="T2108" t="s">
        <v>32</v>
      </c>
    </row>
    <row r="2109" spans="1:20" x14ac:dyDescent="0.25">
      <c r="A2109" t="s">
        <v>15</v>
      </c>
      <c r="B2109" s="1" t="s">
        <v>32</v>
      </c>
      <c r="C2109">
        <v>1</v>
      </c>
      <c r="D2109" t="s">
        <v>244</v>
      </c>
      <c r="E2109" s="3">
        <v>605351899</v>
      </c>
      <c r="F2109" t="s">
        <v>245</v>
      </c>
      <c r="H2109" t="s">
        <v>16</v>
      </c>
      <c r="I2109" t="s">
        <v>17</v>
      </c>
      <c r="J2109" t="s">
        <v>18</v>
      </c>
      <c r="K2109" t="s">
        <v>19</v>
      </c>
      <c r="L2109" t="s">
        <v>207</v>
      </c>
      <c r="M2109" t="str">
        <f>CONCATENATE(E2109,"-E-P-W")</f>
        <v>605351899-E-P-W</v>
      </c>
      <c r="N2109" t="str">
        <f>$G$2</f>
        <v>E - 508 x 762</v>
      </c>
      <c r="O2109" t="str">
        <f>$C$3</f>
        <v>Photographic Paper</v>
      </c>
      <c r="P2109" t="str">
        <f>$D$4</f>
        <v>White</v>
      </c>
      <c r="Q2109">
        <f>$G$4</f>
        <v>1660</v>
      </c>
      <c r="R2109">
        <v>1112</v>
      </c>
      <c r="S2109">
        <v>760</v>
      </c>
      <c r="T2109" t="s">
        <v>32</v>
      </c>
    </row>
    <row r="2110" spans="1:20" x14ac:dyDescent="0.25">
      <c r="A2110" t="s">
        <v>15</v>
      </c>
      <c r="B2110" s="1" t="s">
        <v>32</v>
      </c>
      <c r="C2110">
        <v>1</v>
      </c>
      <c r="D2110" t="s">
        <v>244</v>
      </c>
      <c r="E2110" s="3">
        <v>605351899</v>
      </c>
      <c r="F2110" t="s">
        <v>245</v>
      </c>
      <c r="H2110" t="s">
        <v>16</v>
      </c>
      <c r="I2110" t="s">
        <v>17</v>
      </c>
      <c r="J2110" t="s">
        <v>18</v>
      </c>
      <c r="K2110" t="s">
        <v>19</v>
      </c>
      <c r="L2110" t="s">
        <v>207</v>
      </c>
      <c r="M2110" t="str">
        <f>CONCATENATE(E2110,"-E-C-W")</f>
        <v>605351899-E-C-W</v>
      </c>
      <c r="N2110" t="str">
        <f>$G$2</f>
        <v>E - 508 x 762</v>
      </c>
      <c r="O2110" t="str">
        <f>$C$15</f>
        <v>Canvas</v>
      </c>
      <c r="P2110" t="str">
        <f>$D$16</f>
        <v xml:space="preserve">White </v>
      </c>
      <c r="Q2110">
        <f>$G$16</f>
        <v>1964</v>
      </c>
      <c r="R2110">
        <v>1320</v>
      </c>
      <c r="S2110">
        <v>825</v>
      </c>
      <c r="T2110" t="s">
        <v>32</v>
      </c>
    </row>
    <row r="2111" spans="1:20" x14ac:dyDescent="0.25">
      <c r="A2111" t="s">
        <v>15</v>
      </c>
      <c r="B2111" s="1" t="s">
        <v>32</v>
      </c>
      <c r="C2111">
        <v>1</v>
      </c>
      <c r="D2111" t="s">
        <v>244</v>
      </c>
      <c r="E2111" s="3">
        <v>605351899</v>
      </c>
      <c r="F2111" t="s">
        <v>245</v>
      </c>
      <c r="H2111" t="s">
        <v>16</v>
      </c>
      <c r="I2111" t="s">
        <v>17</v>
      </c>
      <c r="J2111" t="s">
        <v>18</v>
      </c>
      <c r="K2111" t="s">
        <v>19</v>
      </c>
      <c r="L2111" t="s">
        <v>207</v>
      </c>
      <c r="M2111" t="str">
        <f>CONCATENATE(E2111,"-F-P-N")</f>
        <v>605351899-F-P-N</v>
      </c>
      <c r="N2111" t="str">
        <f>$H$2</f>
        <v>F - 762 x 1016</v>
      </c>
      <c r="O2111" t="str">
        <f>$C$3</f>
        <v>Photographic Paper</v>
      </c>
      <c r="P2111" t="str">
        <f>$D$3</f>
        <v>None</v>
      </c>
      <c r="Q2111">
        <f>$H$3</f>
        <v>1410</v>
      </c>
      <c r="R2111">
        <v>944</v>
      </c>
      <c r="S2111">
        <v>590</v>
      </c>
      <c r="T2111" t="s">
        <v>32</v>
      </c>
    </row>
    <row r="2112" spans="1:20" x14ac:dyDescent="0.25">
      <c r="A2112" t="s">
        <v>15</v>
      </c>
      <c r="B2112" s="1" t="s">
        <v>32</v>
      </c>
      <c r="C2112">
        <v>1</v>
      </c>
      <c r="D2112" t="s">
        <v>244</v>
      </c>
      <c r="E2112" s="3">
        <v>605351899</v>
      </c>
      <c r="F2112" t="s">
        <v>245</v>
      </c>
      <c r="H2112" t="s">
        <v>16</v>
      </c>
      <c r="I2112" t="s">
        <v>17</v>
      </c>
      <c r="J2112" t="s">
        <v>18</v>
      </c>
      <c r="K2112" t="s">
        <v>19</v>
      </c>
      <c r="L2112" t="s">
        <v>207</v>
      </c>
      <c r="M2112" t="str">
        <f>CONCATENATE(E2112,"-F-C-N")</f>
        <v>605351899-F-C-N</v>
      </c>
      <c r="N2112" t="str">
        <f>$H$2</f>
        <v>F - 762 x 1016</v>
      </c>
      <c r="O2112" t="str">
        <f>$C$15</f>
        <v>Canvas</v>
      </c>
      <c r="P2112" t="str">
        <f>$D$15</f>
        <v>None</v>
      </c>
      <c r="Q2112">
        <f>$H$15</f>
        <v>1865.6000000000001</v>
      </c>
      <c r="R2112">
        <v>1200</v>
      </c>
      <c r="S2112">
        <v>800</v>
      </c>
      <c r="T2112" t="s">
        <v>32</v>
      </c>
    </row>
    <row r="2113" spans="1:20" x14ac:dyDescent="0.25">
      <c r="A2113" t="s">
        <v>15</v>
      </c>
      <c r="B2113" s="1" t="s">
        <v>32</v>
      </c>
      <c r="C2113">
        <v>1</v>
      </c>
      <c r="D2113" t="s">
        <v>244</v>
      </c>
      <c r="E2113" s="3">
        <v>605351899</v>
      </c>
      <c r="F2113" t="s">
        <v>245</v>
      </c>
      <c r="H2113" t="s">
        <v>16</v>
      </c>
      <c r="I2113" t="s">
        <v>17</v>
      </c>
      <c r="J2113" t="s">
        <v>18</v>
      </c>
      <c r="K2113" t="s">
        <v>19</v>
      </c>
      <c r="L2113" t="s">
        <v>207</v>
      </c>
      <c r="M2113" t="str">
        <f>CONCATENATE(E2113,"-F-P-W")</f>
        <v>605351899-F-P-W</v>
      </c>
      <c r="N2113" t="str">
        <f>$H$2</f>
        <v>F - 762 x 1016</v>
      </c>
      <c r="O2113" t="str">
        <f>$C$3</f>
        <v>Photographic Paper</v>
      </c>
      <c r="P2113" t="str">
        <f>$D$4</f>
        <v>White</v>
      </c>
      <c r="Q2113">
        <f>$H$4</f>
        <v>2387</v>
      </c>
      <c r="R2113">
        <v>1510</v>
      </c>
      <c r="S2113">
        <v>1150</v>
      </c>
      <c r="T2113" t="s">
        <v>32</v>
      </c>
    </row>
    <row r="2114" spans="1:20" x14ac:dyDescent="0.25">
      <c r="A2114" t="s">
        <v>15</v>
      </c>
      <c r="B2114" s="1" t="s">
        <v>32</v>
      </c>
      <c r="C2114">
        <v>1</v>
      </c>
      <c r="D2114" t="s">
        <v>244</v>
      </c>
      <c r="E2114" s="3">
        <v>605351899</v>
      </c>
      <c r="F2114" t="s">
        <v>245</v>
      </c>
      <c r="H2114" t="s">
        <v>16</v>
      </c>
      <c r="I2114" t="s">
        <v>17</v>
      </c>
      <c r="J2114" t="s">
        <v>18</v>
      </c>
      <c r="K2114" t="s">
        <v>19</v>
      </c>
      <c r="L2114" t="s">
        <v>207</v>
      </c>
      <c r="M2114" t="str">
        <f>CONCATENATE(E2114,"-F-C-W")</f>
        <v>605351899-F-C-W</v>
      </c>
      <c r="N2114" t="str">
        <f>$H$2</f>
        <v>F - 762 x 1016</v>
      </c>
      <c r="O2114" t="str">
        <f>$C$15</f>
        <v>Canvas</v>
      </c>
      <c r="P2114" t="str">
        <f>$D$16</f>
        <v xml:space="preserve">White </v>
      </c>
      <c r="Q2114">
        <f>$H$16</f>
        <v>2565.2000000000003</v>
      </c>
      <c r="R2114">
        <v>1760</v>
      </c>
      <c r="S2114">
        <v>1100</v>
      </c>
      <c r="T2114" t="s">
        <v>32</v>
      </c>
    </row>
    <row r="2115" spans="1:20" x14ac:dyDescent="0.25">
      <c r="A2115" t="s">
        <v>15</v>
      </c>
      <c r="B2115" s="1" t="s">
        <v>32</v>
      </c>
      <c r="C2115">
        <v>1</v>
      </c>
      <c r="D2115" t="s">
        <v>244</v>
      </c>
      <c r="E2115" s="3">
        <v>605351899</v>
      </c>
      <c r="F2115" t="s">
        <v>245</v>
      </c>
      <c r="H2115" t="s">
        <v>16</v>
      </c>
      <c r="I2115" t="s">
        <v>17</v>
      </c>
      <c r="J2115" t="s">
        <v>18</v>
      </c>
      <c r="K2115" t="s">
        <v>19</v>
      </c>
      <c r="L2115" t="s">
        <v>207</v>
      </c>
      <c r="M2115" t="str">
        <f>CONCATENATE(E2115,"-G-P-N")</f>
        <v>605351899-G-P-N</v>
      </c>
      <c r="N2115" t="str">
        <f>$I$2</f>
        <v>G - 1016 x 1525</v>
      </c>
      <c r="O2115" t="str">
        <f>$C$3</f>
        <v>Photographic Paper</v>
      </c>
      <c r="P2115" t="str">
        <f>$D$3</f>
        <v>None</v>
      </c>
      <c r="Q2115">
        <f>$I$3</f>
        <v>1763</v>
      </c>
      <c r="R2115">
        <v>1180</v>
      </c>
      <c r="S2115">
        <v>735</v>
      </c>
      <c r="T2115" t="s">
        <v>32</v>
      </c>
    </row>
    <row r="2116" spans="1:20" x14ac:dyDescent="0.25">
      <c r="A2116" t="s">
        <v>15</v>
      </c>
      <c r="B2116" s="1" t="s">
        <v>32</v>
      </c>
      <c r="C2116">
        <v>1</v>
      </c>
      <c r="D2116" t="s">
        <v>244</v>
      </c>
      <c r="E2116" s="3">
        <v>605351899</v>
      </c>
      <c r="F2116" t="s">
        <v>245</v>
      </c>
      <c r="H2116" t="s">
        <v>16</v>
      </c>
      <c r="I2116" t="s">
        <v>17</v>
      </c>
      <c r="J2116" t="s">
        <v>18</v>
      </c>
      <c r="K2116" t="s">
        <v>19</v>
      </c>
      <c r="L2116" t="s">
        <v>207</v>
      </c>
      <c r="M2116" t="str">
        <f>CONCATENATE(E2116,"-G-C-N")</f>
        <v>605351899-G-C-N</v>
      </c>
      <c r="N2116" t="str">
        <f>$I$2</f>
        <v>G - 1016 x 1525</v>
      </c>
      <c r="O2116" t="str">
        <f>$C$15</f>
        <v>Canvas</v>
      </c>
      <c r="P2116" t="str">
        <f>$D$15</f>
        <v>None</v>
      </c>
      <c r="Q2116">
        <f>$I$15</f>
        <v>1982.2</v>
      </c>
      <c r="R2116">
        <v>1275</v>
      </c>
      <c r="S2116">
        <v>850</v>
      </c>
      <c r="T2116" t="s">
        <v>32</v>
      </c>
    </row>
    <row r="2117" spans="1:20" x14ac:dyDescent="0.25">
      <c r="A2117" t="s">
        <v>15</v>
      </c>
      <c r="B2117" s="1" t="s">
        <v>32</v>
      </c>
      <c r="C2117">
        <v>1</v>
      </c>
      <c r="D2117" t="s">
        <v>244</v>
      </c>
      <c r="E2117" s="3">
        <v>605351899</v>
      </c>
      <c r="F2117" t="s">
        <v>245</v>
      </c>
      <c r="H2117" t="s">
        <v>16</v>
      </c>
      <c r="I2117" t="s">
        <v>17</v>
      </c>
      <c r="J2117" t="s">
        <v>18</v>
      </c>
      <c r="K2117" t="s">
        <v>19</v>
      </c>
      <c r="L2117" t="s">
        <v>207</v>
      </c>
      <c r="M2117" t="str">
        <f>CONCATENATE(E2117,"-G-P-W")</f>
        <v>605351899-G-P-W</v>
      </c>
      <c r="N2117" t="str">
        <f>$I$2</f>
        <v>G - 1016 x 1525</v>
      </c>
      <c r="O2117" t="str">
        <f>$C$3</f>
        <v>Photographic Paper</v>
      </c>
      <c r="P2117" t="str">
        <f>$D$4</f>
        <v>White</v>
      </c>
      <c r="Q2117">
        <f>$I$4</f>
        <v>3200</v>
      </c>
      <c r="R2117">
        <v>2000</v>
      </c>
      <c r="S2117">
        <v>1535</v>
      </c>
      <c r="T2117" t="s">
        <v>32</v>
      </c>
    </row>
    <row r="2118" spans="1:20" x14ac:dyDescent="0.25">
      <c r="A2118" t="s">
        <v>15</v>
      </c>
      <c r="B2118" s="1" t="s">
        <v>32</v>
      </c>
      <c r="C2118">
        <v>1</v>
      </c>
      <c r="D2118" t="s">
        <v>244</v>
      </c>
      <c r="E2118" s="3">
        <v>605351899</v>
      </c>
      <c r="F2118" t="s">
        <v>245</v>
      </c>
      <c r="H2118" t="s">
        <v>16</v>
      </c>
      <c r="I2118" t="s">
        <v>17</v>
      </c>
      <c r="J2118" t="s">
        <v>18</v>
      </c>
      <c r="K2118" t="s">
        <v>19</v>
      </c>
      <c r="L2118" t="s">
        <v>207</v>
      </c>
      <c r="M2118" t="str">
        <f>CONCATENATE(E2118,"-G-C-W")</f>
        <v>605351899-G-C-W</v>
      </c>
      <c r="N2118" t="str">
        <f>$I$2</f>
        <v>G - 1016 x 1525</v>
      </c>
      <c r="O2118" t="str">
        <f>$C$15</f>
        <v>Canvas</v>
      </c>
      <c r="P2118" t="str">
        <f>$D$16</f>
        <v xml:space="preserve">White </v>
      </c>
      <c r="Q2118">
        <f>$I$16</f>
        <v>2915</v>
      </c>
      <c r="R2118">
        <v>2000</v>
      </c>
      <c r="S2118">
        <v>1250</v>
      </c>
      <c r="T2118" t="s">
        <v>32</v>
      </c>
    </row>
    <row r="2119" spans="1:20" x14ac:dyDescent="0.25">
      <c r="A2119" t="s">
        <v>15</v>
      </c>
      <c r="B2119" s="1" t="s">
        <v>32</v>
      </c>
      <c r="C2119">
        <v>1</v>
      </c>
      <c r="D2119" t="s">
        <v>246</v>
      </c>
      <c r="E2119" s="3">
        <v>77442712</v>
      </c>
      <c r="F2119" t="s">
        <v>247</v>
      </c>
      <c r="H2119" t="s">
        <v>16</v>
      </c>
      <c r="I2119" t="s">
        <v>17</v>
      </c>
      <c r="J2119" t="s">
        <v>18</v>
      </c>
      <c r="K2119" t="s">
        <v>19</v>
      </c>
      <c r="L2119" t="s">
        <v>207</v>
      </c>
      <c r="M2119" t="str">
        <f>CONCATENATE(E2119,"-C-P-N")</f>
        <v>77442712-C-P-N</v>
      </c>
      <c r="N2119" t="str">
        <f>$E$2</f>
        <v>C - 406 x 508</v>
      </c>
      <c r="O2119" t="str">
        <f>$C$3</f>
        <v>Photographic Paper</v>
      </c>
      <c r="P2119" t="str">
        <f>$D$3</f>
        <v>None</v>
      </c>
      <c r="Q2119">
        <f>$E$3</f>
        <v>553</v>
      </c>
      <c r="R2119">
        <v>360</v>
      </c>
      <c r="S2119">
        <v>230</v>
      </c>
      <c r="T2119" t="s">
        <v>32</v>
      </c>
    </row>
    <row r="2120" spans="1:20" x14ac:dyDescent="0.25">
      <c r="A2120" t="s">
        <v>15</v>
      </c>
      <c r="B2120" s="1" t="s">
        <v>32</v>
      </c>
      <c r="C2120">
        <v>1</v>
      </c>
      <c r="D2120" t="s">
        <v>246</v>
      </c>
      <c r="E2120" s="3">
        <v>77442712</v>
      </c>
      <c r="F2120" t="s">
        <v>247</v>
      </c>
      <c r="H2120" t="s">
        <v>16</v>
      </c>
      <c r="I2120" t="s">
        <v>17</v>
      </c>
      <c r="J2120" t="s">
        <v>18</v>
      </c>
      <c r="K2120" t="s">
        <v>19</v>
      </c>
      <c r="L2120" t="s">
        <v>207</v>
      </c>
      <c r="M2120" t="str">
        <f>CONCATENATE(E2120,"-C-P-W")</f>
        <v>77442712-C-P-W</v>
      </c>
      <c r="N2120" t="str">
        <f>$E$2</f>
        <v>C - 406 x 508</v>
      </c>
      <c r="O2120" t="str">
        <f>$C$3</f>
        <v>Photographic Paper</v>
      </c>
      <c r="P2120" t="str">
        <f>$D$4</f>
        <v>White</v>
      </c>
      <c r="Q2120">
        <f>$E$4</f>
        <v>1052</v>
      </c>
      <c r="R2120">
        <v>704</v>
      </c>
      <c r="S2120">
        <v>440</v>
      </c>
      <c r="T2120" t="s">
        <v>32</v>
      </c>
    </row>
    <row r="2121" spans="1:20" x14ac:dyDescent="0.25">
      <c r="A2121" t="s">
        <v>15</v>
      </c>
      <c r="B2121" s="1" t="s">
        <v>32</v>
      </c>
      <c r="C2121">
        <v>1</v>
      </c>
      <c r="D2121" t="s">
        <v>246</v>
      </c>
      <c r="E2121" s="3">
        <v>77442712</v>
      </c>
      <c r="F2121" t="s">
        <v>247</v>
      </c>
      <c r="H2121" t="s">
        <v>16</v>
      </c>
      <c r="I2121" t="s">
        <v>17</v>
      </c>
      <c r="J2121" t="s">
        <v>18</v>
      </c>
      <c r="K2121" t="s">
        <v>19</v>
      </c>
      <c r="L2121" t="s">
        <v>207</v>
      </c>
      <c r="M2121" t="str">
        <f>CONCATENATE(E2121,"-D-P-N")</f>
        <v>77442712-D-P-N</v>
      </c>
      <c r="N2121" t="str">
        <f>$F$2</f>
        <v>D - 508 x 610</v>
      </c>
      <c r="O2121" t="str">
        <f>$C$3</f>
        <v>Photographic Paper</v>
      </c>
      <c r="P2121" t="str">
        <f>$D$3</f>
        <v>None</v>
      </c>
      <c r="Q2121">
        <f>$F$3</f>
        <v>646</v>
      </c>
      <c r="R2121">
        <v>432</v>
      </c>
      <c r="S2121">
        <v>270</v>
      </c>
      <c r="T2121" t="s">
        <v>32</v>
      </c>
    </row>
    <row r="2122" spans="1:20" x14ac:dyDescent="0.25">
      <c r="A2122" t="s">
        <v>15</v>
      </c>
      <c r="B2122" s="1" t="s">
        <v>32</v>
      </c>
      <c r="C2122">
        <v>1</v>
      </c>
      <c r="D2122" t="s">
        <v>246</v>
      </c>
      <c r="E2122" s="3">
        <v>77442712</v>
      </c>
      <c r="F2122" t="s">
        <v>247</v>
      </c>
      <c r="H2122" t="s">
        <v>16</v>
      </c>
      <c r="I2122" t="s">
        <v>17</v>
      </c>
      <c r="J2122" t="s">
        <v>18</v>
      </c>
      <c r="K2122" t="s">
        <v>19</v>
      </c>
      <c r="L2122" t="s">
        <v>207</v>
      </c>
      <c r="M2122" t="str">
        <f>CONCATENATE(E2122,"-D-P-W")</f>
        <v>77442712-D-P-W</v>
      </c>
      <c r="N2122" t="str">
        <f>$F$2</f>
        <v>D - 508 x 610</v>
      </c>
      <c r="O2122" t="str">
        <f>$C$3</f>
        <v>Photographic Paper</v>
      </c>
      <c r="P2122" t="str">
        <f>$D$4</f>
        <v>White</v>
      </c>
      <c r="Q2122">
        <f>$F$4</f>
        <v>1313</v>
      </c>
      <c r="R2122">
        <v>880</v>
      </c>
      <c r="S2122">
        <v>560</v>
      </c>
      <c r="T2122" t="s">
        <v>32</v>
      </c>
    </row>
    <row r="2123" spans="1:20" x14ac:dyDescent="0.25">
      <c r="A2123" t="s">
        <v>15</v>
      </c>
      <c r="B2123" s="1" t="s">
        <v>32</v>
      </c>
      <c r="C2123">
        <v>1</v>
      </c>
      <c r="D2123" t="s">
        <v>246</v>
      </c>
      <c r="E2123" s="3">
        <v>77442712</v>
      </c>
      <c r="F2123" t="s">
        <v>247</v>
      </c>
      <c r="H2123" t="s">
        <v>16</v>
      </c>
      <c r="I2123" t="s">
        <v>17</v>
      </c>
      <c r="J2123" t="s">
        <v>18</v>
      </c>
      <c r="K2123" t="s">
        <v>19</v>
      </c>
      <c r="L2123" t="s">
        <v>207</v>
      </c>
      <c r="M2123" t="str">
        <f>CONCATENATE(E2123,"-E-P-N")</f>
        <v>77442712-E-P-N</v>
      </c>
      <c r="N2123" t="str">
        <f>$G$2</f>
        <v>E - 508 x 762</v>
      </c>
      <c r="O2123" t="str">
        <f>$C$3</f>
        <v>Photographic Paper</v>
      </c>
      <c r="P2123" t="str">
        <f>$D$3</f>
        <v>None</v>
      </c>
      <c r="Q2123">
        <f>$G$3</f>
        <v>825</v>
      </c>
      <c r="R2123">
        <v>552</v>
      </c>
      <c r="S2123">
        <v>345</v>
      </c>
      <c r="T2123" t="s">
        <v>32</v>
      </c>
    </row>
    <row r="2124" spans="1:20" x14ac:dyDescent="0.25">
      <c r="A2124" t="s">
        <v>15</v>
      </c>
      <c r="B2124" s="1" t="s">
        <v>32</v>
      </c>
      <c r="C2124">
        <v>1</v>
      </c>
      <c r="D2124" t="s">
        <v>246</v>
      </c>
      <c r="E2124" s="3">
        <v>77442712</v>
      </c>
      <c r="F2124" t="s">
        <v>247</v>
      </c>
      <c r="H2124" t="s">
        <v>16</v>
      </c>
      <c r="I2124" t="s">
        <v>17</v>
      </c>
      <c r="J2124" t="s">
        <v>18</v>
      </c>
      <c r="K2124" t="s">
        <v>19</v>
      </c>
      <c r="L2124" t="s">
        <v>207</v>
      </c>
      <c r="M2124" t="str">
        <f>CONCATENATE(E2124,"-E-C-N")</f>
        <v>77442712-E-C-N</v>
      </c>
      <c r="N2124" t="str">
        <f>$G$2</f>
        <v>E - 508 x 762</v>
      </c>
      <c r="O2124" t="str">
        <f>$C$15</f>
        <v>Canvas</v>
      </c>
      <c r="P2124" t="str">
        <f>$D$15</f>
        <v>None</v>
      </c>
      <c r="Q2124">
        <f>$G$15</f>
        <v>1324</v>
      </c>
      <c r="R2124">
        <v>832</v>
      </c>
      <c r="S2124">
        <v>550</v>
      </c>
      <c r="T2124" t="s">
        <v>32</v>
      </c>
    </row>
    <row r="2125" spans="1:20" x14ac:dyDescent="0.25">
      <c r="A2125" t="s">
        <v>15</v>
      </c>
      <c r="B2125" s="1" t="s">
        <v>32</v>
      </c>
      <c r="C2125">
        <v>1</v>
      </c>
      <c r="D2125" t="s">
        <v>246</v>
      </c>
      <c r="E2125" s="3">
        <v>77442712</v>
      </c>
      <c r="F2125" t="s">
        <v>247</v>
      </c>
      <c r="H2125" t="s">
        <v>16</v>
      </c>
      <c r="I2125" t="s">
        <v>17</v>
      </c>
      <c r="J2125" t="s">
        <v>18</v>
      </c>
      <c r="K2125" t="s">
        <v>19</v>
      </c>
      <c r="L2125" t="s">
        <v>207</v>
      </c>
      <c r="M2125" t="str">
        <f>CONCATENATE(E2125,"-E-P-W")</f>
        <v>77442712-E-P-W</v>
      </c>
      <c r="N2125" t="str">
        <f>$G$2</f>
        <v>E - 508 x 762</v>
      </c>
      <c r="O2125" t="str">
        <f>$C$3</f>
        <v>Photographic Paper</v>
      </c>
      <c r="P2125" t="str">
        <f>$D$4</f>
        <v>White</v>
      </c>
      <c r="Q2125">
        <f>$G$4</f>
        <v>1660</v>
      </c>
      <c r="R2125">
        <v>1112</v>
      </c>
      <c r="S2125">
        <v>760</v>
      </c>
      <c r="T2125" t="s">
        <v>32</v>
      </c>
    </row>
    <row r="2126" spans="1:20" x14ac:dyDescent="0.25">
      <c r="A2126" t="s">
        <v>15</v>
      </c>
      <c r="B2126" s="1" t="s">
        <v>32</v>
      </c>
      <c r="C2126">
        <v>1</v>
      </c>
      <c r="D2126" t="s">
        <v>246</v>
      </c>
      <c r="E2126" s="3">
        <v>77442712</v>
      </c>
      <c r="F2126" t="s">
        <v>247</v>
      </c>
      <c r="H2126" t="s">
        <v>16</v>
      </c>
      <c r="I2126" t="s">
        <v>17</v>
      </c>
      <c r="J2126" t="s">
        <v>18</v>
      </c>
      <c r="K2126" t="s">
        <v>19</v>
      </c>
      <c r="L2126" t="s">
        <v>207</v>
      </c>
      <c r="M2126" t="str">
        <f>CONCATENATE(E2126,"-E-C-W")</f>
        <v>77442712-E-C-W</v>
      </c>
      <c r="N2126" t="str">
        <f>$G$2</f>
        <v>E - 508 x 762</v>
      </c>
      <c r="O2126" t="str">
        <f>$C$15</f>
        <v>Canvas</v>
      </c>
      <c r="P2126" t="str">
        <f>$D$16</f>
        <v xml:space="preserve">White </v>
      </c>
      <c r="Q2126">
        <f>$G$16</f>
        <v>1964</v>
      </c>
      <c r="R2126">
        <v>1320</v>
      </c>
      <c r="S2126">
        <v>825</v>
      </c>
      <c r="T2126" t="s">
        <v>32</v>
      </c>
    </row>
    <row r="2127" spans="1:20" x14ac:dyDescent="0.25">
      <c r="A2127" t="s">
        <v>15</v>
      </c>
      <c r="B2127" s="1" t="s">
        <v>32</v>
      </c>
      <c r="C2127">
        <v>1</v>
      </c>
      <c r="D2127" t="s">
        <v>246</v>
      </c>
      <c r="E2127" s="3">
        <v>77442712</v>
      </c>
      <c r="F2127" t="s">
        <v>247</v>
      </c>
      <c r="H2127" t="s">
        <v>16</v>
      </c>
      <c r="I2127" t="s">
        <v>17</v>
      </c>
      <c r="J2127" t="s">
        <v>18</v>
      </c>
      <c r="K2127" t="s">
        <v>19</v>
      </c>
      <c r="L2127" t="s">
        <v>207</v>
      </c>
      <c r="M2127" t="str">
        <f>CONCATENATE(E2127,"-F-P-N")</f>
        <v>77442712-F-P-N</v>
      </c>
      <c r="N2127" t="str">
        <f>$H$2</f>
        <v>F - 762 x 1016</v>
      </c>
      <c r="O2127" t="str">
        <f>$C$3</f>
        <v>Photographic Paper</v>
      </c>
      <c r="P2127" t="str">
        <f>$D$3</f>
        <v>None</v>
      </c>
      <c r="Q2127">
        <f>$H$3</f>
        <v>1410</v>
      </c>
      <c r="R2127">
        <v>944</v>
      </c>
      <c r="S2127">
        <v>590</v>
      </c>
      <c r="T2127" t="s">
        <v>32</v>
      </c>
    </row>
    <row r="2128" spans="1:20" x14ac:dyDescent="0.25">
      <c r="A2128" t="s">
        <v>15</v>
      </c>
      <c r="B2128" s="1" t="s">
        <v>32</v>
      </c>
      <c r="C2128">
        <v>1</v>
      </c>
      <c r="D2128" t="s">
        <v>246</v>
      </c>
      <c r="E2128" s="3">
        <v>77442712</v>
      </c>
      <c r="F2128" t="s">
        <v>247</v>
      </c>
      <c r="H2128" t="s">
        <v>16</v>
      </c>
      <c r="I2128" t="s">
        <v>17</v>
      </c>
      <c r="J2128" t="s">
        <v>18</v>
      </c>
      <c r="K2128" t="s">
        <v>19</v>
      </c>
      <c r="L2128" t="s">
        <v>207</v>
      </c>
      <c r="M2128" t="str">
        <f>CONCATENATE(E2128,"-F-C-N")</f>
        <v>77442712-F-C-N</v>
      </c>
      <c r="N2128" t="str">
        <f>$H$2</f>
        <v>F - 762 x 1016</v>
      </c>
      <c r="O2128" t="str">
        <f>$C$15</f>
        <v>Canvas</v>
      </c>
      <c r="P2128" t="str">
        <f>$D$15</f>
        <v>None</v>
      </c>
      <c r="Q2128">
        <f>$H$15</f>
        <v>1865.6000000000001</v>
      </c>
      <c r="R2128">
        <v>1200</v>
      </c>
      <c r="S2128">
        <v>800</v>
      </c>
      <c r="T2128" t="s">
        <v>32</v>
      </c>
    </row>
    <row r="2129" spans="1:20" x14ac:dyDescent="0.25">
      <c r="A2129" t="s">
        <v>15</v>
      </c>
      <c r="B2129" s="1" t="s">
        <v>32</v>
      </c>
      <c r="C2129">
        <v>1</v>
      </c>
      <c r="D2129" t="s">
        <v>246</v>
      </c>
      <c r="E2129" s="3">
        <v>77442712</v>
      </c>
      <c r="F2129" t="s">
        <v>247</v>
      </c>
      <c r="H2129" t="s">
        <v>16</v>
      </c>
      <c r="I2129" t="s">
        <v>17</v>
      </c>
      <c r="J2129" t="s">
        <v>18</v>
      </c>
      <c r="K2129" t="s">
        <v>19</v>
      </c>
      <c r="L2129" t="s">
        <v>207</v>
      </c>
      <c r="M2129" t="str">
        <f>CONCATENATE(E2129,"-F-P-W")</f>
        <v>77442712-F-P-W</v>
      </c>
      <c r="N2129" t="str">
        <f>$H$2</f>
        <v>F - 762 x 1016</v>
      </c>
      <c r="O2129" t="str">
        <f>$C$3</f>
        <v>Photographic Paper</v>
      </c>
      <c r="P2129" t="str">
        <f>$D$4</f>
        <v>White</v>
      </c>
      <c r="Q2129">
        <f>$H$4</f>
        <v>2387</v>
      </c>
      <c r="R2129">
        <v>1510</v>
      </c>
      <c r="S2129">
        <v>1150</v>
      </c>
      <c r="T2129" t="s">
        <v>32</v>
      </c>
    </row>
    <row r="2130" spans="1:20" x14ac:dyDescent="0.25">
      <c r="A2130" t="s">
        <v>15</v>
      </c>
      <c r="B2130" s="1" t="s">
        <v>32</v>
      </c>
      <c r="C2130">
        <v>1</v>
      </c>
      <c r="D2130" t="s">
        <v>246</v>
      </c>
      <c r="E2130" s="3">
        <v>77442712</v>
      </c>
      <c r="F2130" t="s">
        <v>247</v>
      </c>
      <c r="H2130" t="s">
        <v>16</v>
      </c>
      <c r="I2130" t="s">
        <v>17</v>
      </c>
      <c r="J2130" t="s">
        <v>18</v>
      </c>
      <c r="K2130" t="s">
        <v>19</v>
      </c>
      <c r="L2130" t="s">
        <v>207</v>
      </c>
      <c r="M2130" t="str">
        <f>CONCATENATE(E2130,"-F-C-W")</f>
        <v>77442712-F-C-W</v>
      </c>
      <c r="N2130" t="str">
        <f>$H$2</f>
        <v>F - 762 x 1016</v>
      </c>
      <c r="O2130" t="str">
        <f>$C$15</f>
        <v>Canvas</v>
      </c>
      <c r="P2130" t="str">
        <f>$D$16</f>
        <v xml:space="preserve">White </v>
      </c>
      <c r="Q2130">
        <f>$H$16</f>
        <v>2565.2000000000003</v>
      </c>
      <c r="R2130">
        <v>1760</v>
      </c>
      <c r="S2130">
        <v>1100</v>
      </c>
      <c r="T2130" t="s">
        <v>32</v>
      </c>
    </row>
    <row r="2131" spans="1:20" x14ac:dyDescent="0.25">
      <c r="A2131" t="s">
        <v>15</v>
      </c>
      <c r="B2131" s="1" t="s">
        <v>32</v>
      </c>
      <c r="C2131">
        <v>1</v>
      </c>
      <c r="D2131" t="s">
        <v>246</v>
      </c>
      <c r="E2131" s="3">
        <v>77442712</v>
      </c>
      <c r="F2131" t="s">
        <v>247</v>
      </c>
      <c r="H2131" t="s">
        <v>16</v>
      </c>
      <c r="I2131" t="s">
        <v>17</v>
      </c>
      <c r="J2131" t="s">
        <v>18</v>
      </c>
      <c r="K2131" t="s">
        <v>19</v>
      </c>
      <c r="L2131" t="s">
        <v>207</v>
      </c>
      <c r="M2131" t="str">
        <f>CONCATENATE(E2131,"-G-P-N")</f>
        <v>77442712-G-P-N</v>
      </c>
      <c r="N2131" t="str">
        <f>$I$2</f>
        <v>G - 1016 x 1525</v>
      </c>
      <c r="O2131" t="str">
        <f>$C$3</f>
        <v>Photographic Paper</v>
      </c>
      <c r="P2131" t="str">
        <f>$D$3</f>
        <v>None</v>
      </c>
      <c r="Q2131">
        <f>$I$3</f>
        <v>1763</v>
      </c>
      <c r="R2131">
        <v>1180</v>
      </c>
      <c r="S2131">
        <v>735</v>
      </c>
      <c r="T2131" t="s">
        <v>32</v>
      </c>
    </row>
    <row r="2132" spans="1:20" x14ac:dyDescent="0.25">
      <c r="A2132" t="s">
        <v>15</v>
      </c>
      <c r="B2132" s="1" t="s">
        <v>32</v>
      </c>
      <c r="C2132">
        <v>1</v>
      </c>
      <c r="D2132" t="s">
        <v>246</v>
      </c>
      <c r="E2132" s="3">
        <v>77442712</v>
      </c>
      <c r="F2132" t="s">
        <v>247</v>
      </c>
      <c r="H2132" t="s">
        <v>16</v>
      </c>
      <c r="I2132" t="s">
        <v>17</v>
      </c>
      <c r="J2132" t="s">
        <v>18</v>
      </c>
      <c r="K2132" t="s">
        <v>19</v>
      </c>
      <c r="L2132" t="s">
        <v>207</v>
      </c>
      <c r="M2132" t="str">
        <f>CONCATENATE(E2132,"-G-C-N")</f>
        <v>77442712-G-C-N</v>
      </c>
      <c r="N2132" t="str">
        <f>$I$2</f>
        <v>G - 1016 x 1525</v>
      </c>
      <c r="O2132" t="str">
        <f>$C$15</f>
        <v>Canvas</v>
      </c>
      <c r="P2132" t="str">
        <f>$D$15</f>
        <v>None</v>
      </c>
      <c r="Q2132">
        <f>$I$15</f>
        <v>1982.2</v>
      </c>
      <c r="R2132">
        <v>1275</v>
      </c>
      <c r="S2132">
        <v>850</v>
      </c>
      <c r="T2132" t="s">
        <v>32</v>
      </c>
    </row>
    <row r="2133" spans="1:20" x14ac:dyDescent="0.25">
      <c r="A2133" t="s">
        <v>15</v>
      </c>
      <c r="B2133" s="1" t="s">
        <v>32</v>
      </c>
      <c r="C2133">
        <v>1</v>
      </c>
      <c r="D2133" t="s">
        <v>246</v>
      </c>
      <c r="E2133" s="3">
        <v>77442712</v>
      </c>
      <c r="F2133" t="s">
        <v>247</v>
      </c>
      <c r="H2133" t="s">
        <v>16</v>
      </c>
      <c r="I2133" t="s">
        <v>17</v>
      </c>
      <c r="J2133" t="s">
        <v>18</v>
      </c>
      <c r="K2133" t="s">
        <v>19</v>
      </c>
      <c r="L2133" t="s">
        <v>207</v>
      </c>
      <c r="M2133" t="str">
        <f>CONCATENATE(E2133,"-G-P-W")</f>
        <v>77442712-G-P-W</v>
      </c>
      <c r="N2133" t="str">
        <f>$I$2</f>
        <v>G - 1016 x 1525</v>
      </c>
      <c r="O2133" t="str">
        <f>$C$3</f>
        <v>Photographic Paper</v>
      </c>
      <c r="P2133" t="str">
        <f>$D$4</f>
        <v>White</v>
      </c>
      <c r="Q2133">
        <f>$I$4</f>
        <v>3200</v>
      </c>
      <c r="R2133">
        <v>2000</v>
      </c>
      <c r="S2133">
        <v>1535</v>
      </c>
      <c r="T2133" t="s">
        <v>32</v>
      </c>
    </row>
    <row r="2134" spans="1:20" x14ac:dyDescent="0.25">
      <c r="A2134" t="s">
        <v>15</v>
      </c>
      <c r="B2134" s="1" t="s">
        <v>32</v>
      </c>
      <c r="C2134">
        <v>1</v>
      </c>
      <c r="D2134" t="s">
        <v>246</v>
      </c>
      <c r="E2134" s="3">
        <v>77442712</v>
      </c>
      <c r="F2134" t="s">
        <v>247</v>
      </c>
      <c r="H2134" t="s">
        <v>16</v>
      </c>
      <c r="I2134" t="s">
        <v>17</v>
      </c>
      <c r="J2134" t="s">
        <v>18</v>
      </c>
      <c r="K2134" t="s">
        <v>19</v>
      </c>
      <c r="L2134" t="s">
        <v>207</v>
      </c>
      <c r="M2134" t="str">
        <f>CONCATENATE(E2134,"-G-C-W")</f>
        <v>77442712-G-C-W</v>
      </c>
      <c r="N2134" t="str">
        <f>$I$2</f>
        <v>G - 1016 x 1525</v>
      </c>
      <c r="O2134" t="str">
        <f>$C$15</f>
        <v>Canvas</v>
      </c>
      <c r="P2134" t="str">
        <f>$D$16</f>
        <v xml:space="preserve">White </v>
      </c>
      <c r="Q2134">
        <f>$I$16</f>
        <v>2915</v>
      </c>
      <c r="R2134">
        <v>2000</v>
      </c>
      <c r="S2134">
        <v>1250</v>
      </c>
      <c r="T2134" t="s">
        <v>32</v>
      </c>
    </row>
    <row r="2135" spans="1:20" x14ac:dyDescent="0.25">
      <c r="A2135" t="s">
        <v>15</v>
      </c>
      <c r="B2135" s="1" t="s">
        <v>32</v>
      </c>
      <c r="C2135">
        <v>1</v>
      </c>
      <c r="D2135" t="s">
        <v>246</v>
      </c>
      <c r="E2135" s="3">
        <v>77442712</v>
      </c>
      <c r="F2135" t="s">
        <v>247</v>
      </c>
      <c r="H2135" t="s">
        <v>16</v>
      </c>
      <c r="I2135" t="s">
        <v>17</v>
      </c>
      <c r="J2135" t="s">
        <v>18</v>
      </c>
      <c r="K2135" t="s">
        <v>19</v>
      </c>
      <c r="L2135" t="s">
        <v>207</v>
      </c>
      <c r="M2135" t="str">
        <f>CONCATENATE(E2135,"-C-P-N")</f>
        <v>77442712-C-P-N</v>
      </c>
      <c r="N2135" t="str">
        <f>$E$2</f>
        <v>C - 406 x 508</v>
      </c>
      <c r="O2135" t="str">
        <f>$C$3</f>
        <v>Photographic Paper</v>
      </c>
      <c r="P2135" t="str">
        <f>$D$3</f>
        <v>None</v>
      </c>
      <c r="Q2135">
        <f>$E$3</f>
        <v>553</v>
      </c>
      <c r="R2135">
        <v>360</v>
      </c>
      <c r="S2135">
        <v>230</v>
      </c>
      <c r="T2135" t="s">
        <v>32</v>
      </c>
    </row>
    <row r="2136" spans="1:20" x14ac:dyDescent="0.25">
      <c r="A2136" t="s">
        <v>15</v>
      </c>
      <c r="B2136" s="1" t="s">
        <v>32</v>
      </c>
      <c r="C2136">
        <v>1</v>
      </c>
      <c r="D2136" t="s">
        <v>246</v>
      </c>
      <c r="E2136" s="3">
        <v>77442712</v>
      </c>
      <c r="F2136" t="s">
        <v>247</v>
      </c>
      <c r="H2136" t="s">
        <v>16</v>
      </c>
      <c r="I2136" t="s">
        <v>17</v>
      </c>
      <c r="J2136" t="s">
        <v>18</v>
      </c>
      <c r="K2136" t="s">
        <v>19</v>
      </c>
      <c r="L2136" t="s">
        <v>207</v>
      </c>
      <c r="M2136" t="str">
        <f>CONCATENATE(E2136,"-C-P-W")</f>
        <v>77442712-C-P-W</v>
      </c>
      <c r="N2136" t="str">
        <f>$E$2</f>
        <v>C - 406 x 508</v>
      </c>
      <c r="O2136" t="str">
        <f>$C$3</f>
        <v>Photographic Paper</v>
      </c>
      <c r="P2136" t="str">
        <f>$D$4</f>
        <v>White</v>
      </c>
      <c r="Q2136">
        <f>$E$4</f>
        <v>1052</v>
      </c>
      <c r="R2136">
        <v>704</v>
      </c>
      <c r="S2136">
        <v>440</v>
      </c>
      <c r="T2136" t="s">
        <v>32</v>
      </c>
    </row>
    <row r="2137" spans="1:20" x14ac:dyDescent="0.25">
      <c r="A2137" t="s">
        <v>15</v>
      </c>
      <c r="B2137" s="1" t="s">
        <v>32</v>
      </c>
      <c r="C2137">
        <v>1</v>
      </c>
      <c r="D2137" t="s">
        <v>246</v>
      </c>
      <c r="E2137" s="3">
        <v>77442712</v>
      </c>
      <c r="F2137" t="s">
        <v>247</v>
      </c>
      <c r="H2137" t="s">
        <v>16</v>
      </c>
      <c r="I2137" t="s">
        <v>17</v>
      </c>
      <c r="J2137" t="s">
        <v>18</v>
      </c>
      <c r="K2137" t="s">
        <v>19</v>
      </c>
      <c r="L2137" t="s">
        <v>207</v>
      </c>
      <c r="M2137" t="str">
        <f>CONCATENATE(E2137,"-D-P-N")</f>
        <v>77442712-D-P-N</v>
      </c>
      <c r="N2137" t="str">
        <f>$F$2</f>
        <v>D - 508 x 610</v>
      </c>
      <c r="O2137" t="str">
        <f>$C$3</f>
        <v>Photographic Paper</v>
      </c>
      <c r="P2137" t="str">
        <f>$D$3</f>
        <v>None</v>
      </c>
      <c r="Q2137">
        <f>$F$3</f>
        <v>646</v>
      </c>
      <c r="R2137">
        <v>432</v>
      </c>
      <c r="S2137">
        <v>270</v>
      </c>
      <c r="T2137" t="s">
        <v>32</v>
      </c>
    </row>
    <row r="2138" spans="1:20" x14ac:dyDescent="0.25">
      <c r="A2138" t="s">
        <v>15</v>
      </c>
      <c r="B2138" s="1" t="s">
        <v>32</v>
      </c>
      <c r="C2138">
        <v>1</v>
      </c>
      <c r="D2138" t="s">
        <v>246</v>
      </c>
      <c r="E2138" s="3">
        <v>77442712</v>
      </c>
      <c r="F2138" t="s">
        <v>247</v>
      </c>
      <c r="H2138" t="s">
        <v>16</v>
      </c>
      <c r="I2138" t="s">
        <v>17</v>
      </c>
      <c r="J2138" t="s">
        <v>18</v>
      </c>
      <c r="K2138" t="s">
        <v>19</v>
      </c>
      <c r="L2138" t="s">
        <v>207</v>
      </c>
      <c r="M2138" t="str">
        <f>CONCATENATE(E2138,"-D-P-W")</f>
        <v>77442712-D-P-W</v>
      </c>
      <c r="N2138" t="str">
        <f>$F$2</f>
        <v>D - 508 x 610</v>
      </c>
      <c r="O2138" t="str">
        <f>$C$3</f>
        <v>Photographic Paper</v>
      </c>
      <c r="P2138" t="str">
        <f>$D$4</f>
        <v>White</v>
      </c>
      <c r="Q2138">
        <f>$F$4</f>
        <v>1313</v>
      </c>
      <c r="R2138">
        <v>880</v>
      </c>
      <c r="S2138">
        <v>560</v>
      </c>
      <c r="T2138" t="s">
        <v>32</v>
      </c>
    </row>
    <row r="2139" spans="1:20" x14ac:dyDescent="0.25">
      <c r="A2139" t="s">
        <v>15</v>
      </c>
      <c r="B2139" s="1" t="s">
        <v>32</v>
      </c>
      <c r="C2139">
        <v>1</v>
      </c>
      <c r="D2139" t="s">
        <v>246</v>
      </c>
      <c r="E2139" s="3">
        <v>77442712</v>
      </c>
      <c r="F2139" t="s">
        <v>247</v>
      </c>
      <c r="H2139" t="s">
        <v>16</v>
      </c>
      <c r="I2139" t="s">
        <v>17</v>
      </c>
      <c r="J2139" t="s">
        <v>18</v>
      </c>
      <c r="K2139" t="s">
        <v>19</v>
      </c>
      <c r="L2139" t="s">
        <v>207</v>
      </c>
      <c r="M2139" t="str">
        <f>CONCATENATE(E2139,"-E-P-N")</f>
        <v>77442712-E-P-N</v>
      </c>
      <c r="N2139" t="str">
        <f>$G$2</f>
        <v>E - 508 x 762</v>
      </c>
      <c r="O2139" t="str">
        <f>$C$3</f>
        <v>Photographic Paper</v>
      </c>
      <c r="P2139" t="str">
        <f>$D$3</f>
        <v>None</v>
      </c>
      <c r="Q2139">
        <f>$G$3</f>
        <v>825</v>
      </c>
      <c r="R2139">
        <v>552</v>
      </c>
      <c r="S2139">
        <v>345</v>
      </c>
      <c r="T2139" t="s">
        <v>32</v>
      </c>
    </row>
    <row r="2140" spans="1:20" x14ac:dyDescent="0.25">
      <c r="A2140" t="s">
        <v>15</v>
      </c>
      <c r="B2140" s="1" t="s">
        <v>32</v>
      </c>
      <c r="C2140">
        <v>1</v>
      </c>
      <c r="D2140" t="s">
        <v>246</v>
      </c>
      <c r="E2140" s="3">
        <v>77442712</v>
      </c>
      <c r="F2140" t="s">
        <v>247</v>
      </c>
      <c r="H2140" t="s">
        <v>16</v>
      </c>
      <c r="I2140" t="s">
        <v>17</v>
      </c>
      <c r="J2140" t="s">
        <v>18</v>
      </c>
      <c r="K2140" t="s">
        <v>19</v>
      </c>
      <c r="L2140" t="s">
        <v>207</v>
      </c>
      <c r="M2140" t="str">
        <f>CONCATENATE(E2140,"-E-C-N")</f>
        <v>77442712-E-C-N</v>
      </c>
      <c r="N2140" t="str">
        <f>$G$2</f>
        <v>E - 508 x 762</v>
      </c>
      <c r="O2140" t="str">
        <f>$C$15</f>
        <v>Canvas</v>
      </c>
      <c r="P2140" t="str">
        <f>$D$15</f>
        <v>None</v>
      </c>
      <c r="Q2140">
        <f>$G$15</f>
        <v>1324</v>
      </c>
      <c r="R2140">
        <v>832</v>
      </c>
      <c r="S2140">
        <v>550</v>
      </c>
      <c r="T2140" t="s">
        <v>32</v>
      </c>
    </row>
    <row r="2141" spans="1:20" x14ac:dyDescent="0.25">
      <c r="A2141" t="s">
        <v>15</v>
      </c>
      <c r="B2141" s="1" t="s">
        <v>32</v>
      </c>
      <c r="C2141">
        <v>1</v>
      </c>
      <c r="D2141" t="s">
        <v>246</v>
      </c>
      <c r="E2141" s="3">
        <v>77442712</v>
      </c>
      <c r="F2141" t="s">
        <v>247</v>
      </c>
      <c r="H2141" t="s">
        <v>16</v>
      </c>
      <c r="I2141" t="s">
        <v>17</v>
      </c>
      <c r="J2141" t="s">
        <v>18</v>
      </c>
      <c r="K2141" t="s">
        <v>19</v>
      </c>
      <c r="L2141" t="s">
        <v>207</v>
      </c>
      <c r="M2141" t="str">
        <f>CONCATENATE(E2141,"-E-P-W")</f>
        <v>77442712-E-P-W</v>
      </c>
      <c r="N2141" t="str">
        <f>$G$2</f>
        <v>E - 508 x 762</v>
      </c>
      <c r="O2141" t="str">
        <f>$C$3</f>
        <v>Photographic Paper</v>
      </c>
      <c r="P2141" t="str">
        <f>$D$4</f>
        <v>White</v>
      </c>
      <c r="Q2141">
        <f>$G$4</f>
        <v>1660</v>
      </c>
      <c r="R2141">
        <v>1112</v>
      </c>
      <c r="S2141">
        <v>760</v>
      </c>
      <c r="T2141" t="s">
        <v>32</v>
      </c>
    </row>
    <row r="2142" spans="1:20" x14ac:dyDescent="0.25">
      <c r="A2142" t="s">
        <v>15</v>
      </c>
      <c r="B2142" s="1" t="s">
        <v>32</v>
      </c>
      <c r="C2142">
        <v>1</v>
      </c>
      <c r="D2142" t="s">
        <v>246</v>
      </c>
      <c r="E2142" s="3">
        <v>77442712</v>
      </c>
      <c r="F2142" t="s">
        <v>247</v>
      </c>
      <c r="H2142" t="s">
        <v>16</v>
      </c>
      <c r="I2142" t="s">
        <v>17</v>
      </c>
      <c r="J2142" t="s">
        <v>18</v>
      </c>
      <c r="K2142" t="s">
        <v>19</v>
      </c>
      <c r="L2142" t="s">
        <v>207</v>
      </c>
      <c r="M2142" t="str">
        <f>CONCATENATE(E2142,"-E-C-W")</f>
        <v>77442712-E-C-W</v>
      </c>
      <c r="N2142" t="str">
        <f>$G$2</f>
        <v>E - 508 x 762</v>
      </c>
      <c r="O2142" t="str">
        <f>$C$15</f>
        <v>Canvas</v>
      </c>
      <c r="P2142" t="str">
        <f>$D$16</f>
        <v xml:space="preserve">White </v>
      </c>
      <c r="Q2142">
        <f>$G$16</f>
        <v>1964</v>
      </c>
      <c r="R2142">
        <v>1320</v>
      </c>
      <c r="S2142">
        <v>825</v>
      </c>
      <c r="T2142" t="s">
        <v>32</v>
      </c>
    </row>
    <row r="2143" spans="1:20" x14ac:dyDescent="0.25">
      <c r="A2143" t="s">
        <v>15</v>
      </c>
      <c r="B2143" s="1" t="s">
        <v>32</v>
      </c>
      <c r="C2143">
        <v>1</v>
      </c>
      <c r="D2143" t="s">
        <v>246</v>
      </c>
      <c r="E2143" s="3">
        <v>77442712</v>
      </c>
      <c r="F2143" t="s">
        <v>247</v>
      </c>
      <c r="H2143" t="s">
        <v>16</v>
      </c>
      <c r="I2143" t="s">
        <v>17</v>
      </c>
      <c r="J2143" t="s">
        <v>18</v>
      </c>
      <c r="K2143" t="s">
        <v>19</v>
      </c>
      <c r="L2143" t="s">
        <v>207</v>
      </c>
      <c r="M2143" t="str">
        <f>CONCATENATE(E2143,"-F-P-N")</f>
        <v>77442712-F-P-N</v>
      </c>
      <c r="N2143" t="str">
        <f>$H$2</f>
        <v>F - 762 x 1016</v>
      </c>
      <c r="O2143" t="str">
        <f>$C$3</f>
        <v>Photographic Paper</v>
      </c>
      <c r="P2143" t="str">
        <f>$D$3</f>
        <v>None</v>
      </c>
      <c r="Q2143">
        <f>$H$3</f>
        <v>1410</v>
      </c>
      <c r="R2143">
        <v>944</v>
      </c>
      <c r="S2143">
        <v>590</v>
      </c>
      <c r="T2143" t="s">
        <v>32</v>
      </c>
    </row>
    <row r="2144" spans="1:20" x14ac:dyDescent="0.25">
      <c r="A2144" t="s">
        <v>15</v>
      </c>
      <c r="B2144" s="1" t="s">
        <v>32</v>
      </c>
      <c r="C2144">
        <v>1</v>
      </c>
      <c r="D2144" t="s">
        <v>246</v>
      </c>
      <c r="E2144" s="3">
        <v>77442712</v>
      </c>
      <c r="F2144" t="s">
        <v>247</v>
      </c>
      <c r="H2144" t="s">
        <v>16</v>
      </c>
      <c r="I2144" t="s">
        <v>17</v>
      </c>
      <c r="J2144" t="s">
        <v>18</v>
      </c>
      <c r="K2144" t="s">
        <v>19</v>
      </c>
      <c r="L2144" t="s">
        <v>207</v>
      </c>
      <c r="M2144" t="str">
        <f>CONCATENATE(E2144,"-F-C-N")</f>
        <v>77442712-F-C-N</v>
      </c>
      <c r="N2144" t="str">
        <f>$H$2</f>
        <v>F - 762 x 1016</v>
      </c>
      <c r="O2144" t="str">
        <f>$C$15</f>
        <v>Canvas</v>
      </c>
      <c r="P2144" t="str">
        <f>$D$15</f>
        <v>None</v>
      </c>
      <c r="Q2144">
        <f>$H$15</f>
        <v>1865.6000000000001</v>
      </c>
      <c r="R2144">
        <v>1200</v>
      </c>
      <c r="S2144">
        <v>800</v>
      </c>
      <c r="T2144" t="s">
        <v>32</v>
      </c>
    </row>
    <row r="2145" spans="1:20" x14ac:dyDescent="0.25">
      <c r="A2145" t="s">
        <v>15</v>
      </c>
      <c r="B2145" s="1" t="s">
        <v>32</v>
      </c>
      <c r="C2145">
        <v>1</v>
      </c>
      <c r="D2145" t="s">
        <v>246</v>
      </c>
      <c r="E2145" s="3">
        <v>77442712</v>
      </c>
      <c r="F2145" t="s">
        <v>247</v>
      </c>
      <c r="H2145" t="s">
        <v>16</v>
      </c>
      <c r="I2145" t="s">
        <v>17</v>
      </c>
      <c r="J2145" t="s">
        <v>18</v>
      </c>
      <c r="K2145" t="s">
        <v>19</v>
      </c>
      <c r="L2145" t="s">
        <v>207</v>
      </c>
      <c r="M2145" t="str">
        <f>CONCATENATE(E2145,"-F-P-W")</f>
        <v>77442712-F-P-W</v>
      </c>
      <c r="N2145" t="str">
        <f>$H$2</f>
        <v>F - 762 x 1016</v>
      </c>
      <c r="O2145" t="str">
        <f>$C$3</f>
        <v>Photographic Paper</v>
      </c>
      <c r="P2145" t="str">
        <f>$D$4</f>
        <v>White</v>
      </c>
      <c r="Q2145">
        <f>$H$4</f>
        <v>2387</v>
      </c>
      <c r="R2145">
        <v>1510</v>
      </c>
      <c r="S2145">
        <v>1150</v>
      </c>
      <c r="T2145" t="s">
        <v>32</v>
      </c>
    </row>
    <row r="2146" spans="1:20" x14ac:dyDescent="0.25">
      <c r="A2146" t="s">
        <v>15</v>
      </c>
      <c r="B2146" s="1" t="s">
        <v>32</v>
      </c>
      <c r="C2146">
        <v>1</v>
      </c>
      <c r="D2146" t="s">
        <v>246</v>
      </c>
      <c r="E2146" s="3">
        <v>77442712</v>
      </c>
      <c r="F2146" t="s">
        <v>247</v>
      </c>
      <c r="H2146" t="s">
        <v>16</v>
      </c>
      <c r="I2146" t="s">
        <v>17</v>
      </c>
      <c r="J2146" t="s">
        <v>18</v>
      </c>
      <c r="K2146" t="s">
        <v>19</v>
      </c>
      <c r="L2146" t="s">
        <v>207</v>
      </c>
      <c r="M2146" t="str">
        <f>CONCATENATE(E2146,"-F-C-W")</f>
        <v>77442712-F-C-W</v>
      </c>
      <c r="N2146" t="str">
        <f>$H$2</f>
        <v>F - 762 x 1016</v>
      </c>
      <c r="O2146" t="str">
        <f>$C$15</f>
        <v>Canvas</v>
      </c>
      <c r="P2146" t="str">
        <f>$D$16</f>
        <v xml:space="preserve">White </v>
      </c>
      <c r="Q2146">
        <f>$H$16</f>
        <v>2565.2000000000003</v>
      </c>
      <c r="R2146">
        <v>1760</v>
      </c>
      <c r="S2146">
        <v>1100</v>
      </c>
      <c r="T2146" t="s">
        <v>32</v>
      </c>
    </row>
    <row r="2147" spans="1:20" x14ac:dyDescent="0.25">
      <c r="A2147" t="s">
        <v>15</v>
      </c>
      <c r="B2147" s="1" t="s">
        <v>32</v>
      </c>
      <c r="C2147">
        <v>1</v>
      </c>
      <c r="D2147" t="s">
        <v>246</v>
      </c>
      <c r="E2147" s="3">
        <v>77442712</v>
      </c>
      <c r="F2147" t="s">
        <v>247</v>
      </c>
      <c r="H2147" t="s">
        <v>16</v>
      </c>
      <c r="I2147" t="s">
        <v>17</v>
      </c>
      <c r="J2147" t="s">
        <v>18</v>
      </c>
      <c r="K2147" t="s">
        <v>19</v>
      </c>
      <c r="L2147" t="s">
        <v>207</v>
      </c>
      <c r="M2147" t="str">
        <f>CONCATENATE(E2147,"-G-P-N")</f>
        <v>77442712-G-P-N</v>
      </c>
      <c r="N2147" t="str">
        <f>$I$2</f>
        <v>G - 1016 x 1525</v>
      </c>
      <c r="O2147" t="str">
        <f>$C$3</f>
        <v>Photographic Paper</v>
      </c>
      <c r="P2147" t="str">
        <f>$D$3</f>
        <v>None</v>
      </c>
      <c r="Q2147">
        <f>$I$3</f>
        <v>1763</v>
      </c>
      <c r="R2147">
        <v>1180</v>
      </c>
      <c r="S2147">
        <v>735</v>
      </c>
      <c r="T2147" t="s">
        <v>32</v>
      </c>
    </row>
    <row r="2148" spans="1:20" x14ac:dyDescent="0.25">
      <c r="A2148" t="s">
        <v>15</v>
      </c>
      <c r="B2148" s="1" t="s">
        <v>32</v>
      </c>
      <c r="C2148">
        <v>1</v>
      </c>
      <c r="D2148" t="s">
        <v>246</v>
      </c>
      <c r="E2148" s="3">
        <v>77442712</v>
      </c>
      <c r="F2148" t="s">
        <v>247</v>
      </c>
      <c r="H2148" t="s">
        <v>16</v>
      </c>
      <c r="I2148" t="s">
        <v>17</v>
      </c>
      <c r="J2148" t="s">
        <v>18</v>
      </c>
      <c r="K2148" t="s">
        <v>19</v>
      </c>
      <c r="L2148" t="s">
        <v>207</v>
      </c>
      <c r="M2148" t="str">
        <f>CONCATENATE(E2148,"-G-C-N")</f>
        <v>77442712-G-C-N</v>
      </c>
      <c r="N2148" t="str">
        <f>$I$2</f>
        <v>G - 1016 x 1525</v>
      </c>
      <c r="O2148" t="str">
        <f>$C$15</f>
        <v>Canvas</v>
      </c>
      <c r="P2148" t="str">
        <f>$D$15</f>
        <v>None</v>
      </c>
      <c r="Q2148">
        <f>$I$15</f>
        <v>1982.2</v>
      </c>
      <c r="R2148">
        <v>1275</v>
      </c>
      <c r="S2148">
        <v>850</v>
      </c>
      <c r="T2148" t="s">
        <v>32</v>
      </c>
    </row>
    <row r="2149" spans="1:20" x14ac:dyDescent="0.25">
      <c r="A2149" t="s">
        <v>15</v>
      </c>
      <c r="B2149" s="1" t="s">
        <v>32</v>
      </c>
      <c r="C2149">
        <v>1</v>
      </c>
      <c r="D2149" t="s">
        <v>246</v>
      </c>
      <c r="E2149" s="3">
        <v>77442712</v>
      </c>
      <c r="F2149" t="s">
        <v>247</v>
      </c>
      <c r="H2149" t="s">
        <v>16</v>
      </c>
      <c r="I2149" t="s">
        <v>17</v>
      </c>
      <c r="J2149" t="s">
        <v>18</v>
      </c>
      <c r="K2149" t="s">
        <v>19</v>
      </c>
      <c r="L2149" t="s">
        <v>207</v>
      </c>
      <c r="M2149" t="str">
        <f>CONCATENATE(E2149,"-G-P-W")</f>
        <v>77442712-G-P-W</v>
      </c>
      <c r="N2149" t="str">
        <f>$I$2</f>
        <v>G - 1016 x 1525</v>
      </c>
      <c r="O2149" t="str">
        <f>$C$3</f>
        <v>Photographic Paper</v>
      </c>
      <c r="P2149" t="str">
        <f>$D$4</f>
        <v>White</v>
      </c>
      <c r="Q2149">
        <f>$I$4</f>
        <v>3200</v>
      </c>
      <c r="R2149">
        <v>2000</v>
      </c>
      <c r="S2149">
        <v>1535</v>
      </c>
      <c r="T2149" t="s">
        <v>32</v>
      </c>
    </row>
    <row r="2150" spans="1:20" x14ac:dyDescent="0.25">
      <c r="A2150" t="s">
        <v>15</v>
      </c>
      <c r="B2150" s="1" t="s">
        <v>32</v>
      </c>
      <c r="C2150">
        <v>1</v>
      </c>
      <c r="D2150" t="s">
        <v>246</v>
      </c>
      <c r="E2150" s="3">
        <v>77442712</v>
      </c>
      <c r="F2150" t="s">
        <v>247</v>
      </c>
      <c r="H2150" t="s">
        <v>16</v>
      </c>
      <c r="I2150" t="s">
        <v>17</v>
      </c>
      <c r="J2150" t="s">
        <v>18</v>
      </c>
      <c r="K2150" t="s">
        <v>19</v>
      </c>
      <c r="L2150" t="s">
        <v>207</v>
      </c>
      <c r="M2150" t="str">
        <f>CONCATENATE(E2150,"-G-C-W")</f>
        <v>77442712-G-C-W</v>
      </c>
      <c r="N2150" t="str">
        <f>$I$2</f>
        <v>G - 1016 x 1525</v>
      </c>
      <c r="O2150" t="str">
        <f>$C$15</f>
        <v>Canvas</v>
      </c>
      <c r="P2150" t="str">
        <f>$D$16</f>
        <v xml:space="preserve">White </v>
      </c>
      <c r="Q2150">
        <f>$I$16</f>
        <v>2915</v>
      </c>
      <c r="R2150">
        <v>2000</v>
      </c>
      <c r="S2150">
        <v>1250</v>
      </c>
      <c r="T2150" t="s">
        <v>32</v>
      </c>
    </row>
  </sheetData>
  <sortState ref="A24:Q1240">
    <sortCondition ref="D24:D1240"/>
    <sortCondition ref="E24:E1240"/>
    <sortCondition ref="N24:N1240"/>
    <sortCondition ref="P24:P124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1"/>
  <sheetViews>
    <sheetView tabSelected="1" topLeftCell="A2" zoomScale="80" zoomScaleNormal="80" workbookViewId="0">
      <selection activeCell="S10" sqref="S10"/>
    </sheetView>
  </sheetViews>
  <sheetFormatPr defaultColWidth="10.42578125" defaultRowHeight="15" x14ac:dyDescent="0.25"/>
  <cols>
    <col min="1" max="1" width="11.140625" customWidth="1"/>
    <col min="4" max="4" width="18.5703125" customWidth="1"/>
    <col min="5" max="5" width="11.7109375" customWidth="1"/>
    <col min="8" max="8" width="11.7109375" customWidth="1"/>
    <col min="9" max="9" width="14.140625" customWidth="1"/>
    <col min="12" max="13" width="17.42578125" customWidth="1"/>
    <col min="14" max="14" width="16.28515625" customWidth="1"/>
    <col min="15" max="16" width="10.42578125" customWidth="1"/>
    <col min="17" max="17" width="17.85546875" customWidth="1"/>
    <col min="18" max="18" width="21.28515625" customWidth="1"/>
    <col min="19" max="19" width="26.28515625" customWidth="1"/>
  </cols>
  <sheetData>
    <row r="1" spans="2:14" x14ac:dyDescent="0.25">
      <c r="C1" t="s">
        <v>13</v>
      </c>
      <c r="D1" t="s">
        <v>14</v>
      </c>
      <c r="N1" t="s">
        <v>206</v>
      </c>
    </row>
    <row r="2" spans="2:14" x14ac:dyDescent="0.25">
      <c r="B2" t="s">
        <v>12</v>
      </c>
      <c r="E2" t="s">
        <v>40</v>
      </c>
      <c r="F2" t="s">
        <v>41</v>
      </c>
      <c r="H2" t="s">
        <v>42</v>
      </c>
      <c r="I2" t="s">
        <v>43</v>
      </c>
      <c r="N2">
        <v>1.06</v>
      </c>
    </row>
    <row r="3" spans="2:14" x14ac:dyDescent="0.25">
      <c r="C3" t="s">
        <v>20</v>
      </c>
      <c r="D3" t="s">
        <v>22</v>
      </c>
      <c r="E3">
        <f>ROUND(((((510-(510*0.11)))*N2)*1.15),0)</f>
        <v>553</v>
      </c>
      <c r="F3">
        <f>ROUND(((((595-(595*0.11)))*N2)*1.15),0)</f>
        <v>646</v>
      </c>
      <c r="H3">
        <f>ROUND(((((1300-(1300*0.11)))*N2)*1.15),0)</f>
        <v>1410</v>
      </c>
      <c r="I3">
        <f>ROUND(((((1625-(1625*0.11)))*N2)*1.15),0)</f>
        <v>1763</v>
      </c>
    </row>
    <row r="4" spans="2:14" x14ac:dyDescent="0.25">
      <c r="D4" t="s">
        <v>23</v>
      </c>
      <c r="E4">
        <f>ROUND(((((970-(970*0.11)))*N2)*1.15),0)</f>
        <v>1052</v>
      </c>
      <c r="F4">
        <f>ROUND(((((1210-(1210*0.11)))*N2)*1.15),0)</f>
        <v>1313</v>
      </c>
      <c r="H4">
        <f>ROUND(((((2200-(2200*0.11)))*N2)*1.15),0)</f>
        <v>2387</v>
      </c>
      <c r="I4">
        <f>ROUND(((((2950-(2950*0.11)))*N2)*1.15),0)</f>
        <v>3200</v>
      </c>
    </row>
    <row r="7" spans="2:14" x14ac:dyDescent="0.25">
      <c r="I7" t="s">
        <v>209</v>
      </c>
    </row>
    <row r="15" spans="2:14" x14ac:dyDescent="0.25">
      <c r="C15" t="s">
        <v>21</v>
      </c>
      <c r="D15" t="s">
        <v>22</v>
      </c>
      <c r="F15">
        <f>ROUND(((((1220-(1220*0.11)))*N2)*1.15),0)</f>
        <v>1324</v>
      </c>
      <c r="H15">
        <f>ROUND(((((1760-(1760*0.11)))*N2)*1.15),0)</f>
        <v>1909</v>
      </c>
      <c r="I15">
        <f>ROUND(((((1870-(1870*0.11)))*N2)*1.15),0)</f>
        <v>2029</v>
      </c>
    </row>
    <row r="16" spans="2:14" x14ac:dyDescent="0.25">
      <c r="D16" t="s">
        <v>25</v>
      </c>
      <c r="F16">
        <f>ROUND(((((1810-(1810*0.11)))*N2)*1.15),0)</f>
        <v>1964</v>
      </c>
      <c r="H16">
        <f>ROUND(((((2420-(2420*0.11)))*N2)*1.15),0)</f>
        <v>2625</v>
      </c>
      <c r="I16">
        <f>ROUND(((((2750-(2750*0.11)))*N2)*1.15),0)</f>
        <v>2984</v>
      </c>
    </row>
    <row r="23" spans="1:2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24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203</v>
      </c>
      <c r="R23" t="s">
        <v>204</v>
      </c>
      <c r="S23" t="s">
        <v>205</v>
      </c>
      <c r="T23" t="s">
        <v>202</v>
      </c>
    </row>
    <row r="24" spans="1:20" x14ac:dyDescent="0.25">
      <c r="A24" t="s">
        <v>15</v>
      </c>
      <c r="B24" s="1" t="s">
        <v>208</v>
      </c>
      <c r="C24">
        <v>1</v>
      </c>
      <c r="D24" t="s">
        <v>33</v>
      </c>
      <c r="E24" s="1">
        <v>71109977</v>
      </c>
      <c r="H24" t="s">
        <v>16</v>
      </c>
      <c r="I24" t="s">
        <v>17</v>
      </c>
      <c r="J24" t="s">
        <v>18</v>
      </c>
      <c r="K24" t="s">
        <v>19</v>
      </c>
      <c r="L24" t="s">
        <v>207</v>
      </c>
      <c r="M24" t="str">
        <f>CONCATENATE(E24,"-C-P-N")</f>
        <v>71109977-C-P-N</v>
      </c>
      <c r="N24" t="str">
        <f>$E$2</f>
        <v>C - 406 x 406</v>
      </c>
      <c r="O24" t="str">
        <f>$C$3</f>
        <v>Photographic Paper</v>
      </c>
      <c r="P24" t="str">
        <f>$D$3</f>
        <v>None</v>
      </c>
      <c r="Q24">
        <f>$E$3</f>
        <v>553</v>
      </c>
      <c r="R24">
        <f>ROUND((360*$N$2),0)</f>
        <v>382</v>
      </c>
      <c r="S24">
        <f>ROUND((230*$N$2),0)</f>
        <v>244</v>
      </c>
      <c r="T24" t="s">
        <v>32</v>
      </c>
    </row>
    <row r="25" spans="1:20" x14ac:dyDescent="0.25">
      <c r="A25" t="s">
        <v>15</v>
      </c>
      <c r="B25" s="1" t="s">
        <v>208</v>
      </c>
      <c r="C25">
        <v>1</v>
      </c>
      <c r="D25" t="s">
        <v>33</v>
      </c>
      <c r="E25" s="1">
        <v>71109977</v>
      </c>
      <c r="H25" t="s">
        <v>16</v>
      </c>
      <c r="I25" t="s">
        <v>17</v>
      </c>
      <c r="J25" t="s">
        <v>18</v>
      </c>
      <c r="K25" t="s">
        <v>19</v>
      </c>
      <c r="L25" t="s">
        <v>207</v>
      </c>
      <c r="M25" t="str">
        <f>CONCATENATE(E25,"-C-P-W")</f>
        <v>71109977-C-P-W</v>
      </c>
      <c r="N25" t="str">
        <f>$E$2</f>
        <v>C - 406 x 406</v>
      </c>
      <c r="O25" t="str">
        <f>$C$3</f>
        <v>Photographic Paper</v>
      </c>
      <c r="P25" t="str">
        <f>$D$4</f>
        <v>White</v>
      </c>
      <c r="Q25">
        <f>$E$4</f>
        <v>1052</v>
      </c>
      <c r="R25">
        <f>ROUND((704*$N$2),0)</f>
        <v>746</v>
      </c>
      <c r="S25">
        <f>ROUND((440*$N$2),0)</f>
        <v>466</v>
      </c>
      <c r="T25" t="s">
        <v>32</v>
      </c>
    </row>
    <row r="26" spans="1:20" x14ac:dyDescent="0.25">
      <c r="A26" t="s">
        <v>15</v>
      </c>
      <c r="B26" s="1" t="s">
        <v>208</v>
      </c>
      <c r="C26">
        <v>1</v>
      </c>
      <c r="D26" t="s">
        <v>33</v>
      </c>
      <c r="E26" s="1">
        <v>71109977</v>
      </c>
      <c r="H26" t="s">
        <v>16</v>
      </c>
      <c r="I26" t="s">
        <v>17</v>
      </c>
      <c r="J26" t="s">
        <v>18</v>
      </c>
      <c r="K26" t="s">
        <v>19</v>
      </c>
      <c r="L26" t="s">
        <v>207</v>
      </c>
      <c r="M26" t="str">
        <f>CONCATENATE(E26,"-D-P-N")</f>
        <v>71109977-D-P-N</v>
      </c>
      <c r="N26" t="str">
        <f>$F$2</f>
        <v>D - 508 x 508</v>
      </c>
      <c r="O26" t="str">
        <f>$C$3</f>
        <v>Photographic Paper</v>
      </c>
      <c r="P26" t="str">
        <f>$D$3</f>
        <v>None</v>
      </c>
      <c r="Q26">
        <f>$F$3</f>
        <v>646</v>
      </c>
      <c r="R26">
        <f>ROUND((432*$N$2),0)</f>
        <v>458</v>
      </c>
      <c r="S26">
        <f>ROUND((270*$N$2),0)</f>
        <v>286</v>
      </c>
      <c r="T26" t="s">
        <v>32</v>
      </c>
    </row>
    <row r="27" spans="1:20" x14ac:dyDescent="0.25">
      <c r="A27" t="s">
        <v>15</v>
      </c>
      <c r="B27" s="1" t="s">
        <v>208</v>
      </c>
      <c r="C27">
        <v>1</v>
      </c>
      <c r="D27" t="s">
        <v>33</v>
      </c>
      <c r="E27" s="1">
        <v>71109977</v>
      </c>
      <c r="H27" t="s">
        <v>16</v>
      </c>
      <c r="I27" t="s">
        <v>17</v>
      </c>
      <c r="J27" t="s">
        <v>18</v>
      </c>
      <c r="K27" t="s">
        <v>19</v>
      </c>
      <c r="L27" t="s">
        <v>207</v>
      </c>
      <c r="M27" t="str">
        <f>CONCATENATE(E27,"-D-C-N")</f>
        <v>71109977-D-C-N</v>
      </c>
      <c r="N27" t="str">
        <f>$F$2</f>
        <v>D - 508 x 508</v>
      </c>
      <c r="O27" t="str">
        <f>$C$15</f>
        <v>Canvas</v>
      </c>
      <c r="P27" t="str">
        <f>$D$15</f>
        <v>None</v>
      </c>
      <c r="Q27">
        <f>$F$15</f>
        <v>1324</v>
      </c>
      <c r="R27">
        <f>ROUND((832*$N$2),0)</f>
        <v>882</v>
      </c>
      <c r="S27">
        <f>ROUND((550*$N$2),0)</f>
        <v>583</v>
      </c>
      <c r="T27" t="s">
        <v>32</v>
      </c>
    </row>
    <row r="28" spans="1:20" x14ac:dyDescent="0.25">
      <c r="A28" t="s">
        <v>15</v>
      </c>
      <c r="B28" s="1" t="s">
        <v>208</v>
      </c>
      <c r="C28">
        <v>1</v>
      </c>
      <c r="D28" t="s">
        <v>33</v>
      </c>
      <c r="E28" s="1">
        <v>71109977</v>
      </c>
      <c r="H28" t="s">
        <v>16</v>
      </c>
      <c r="I28" t="s">
        <v>17</v>
      </c>
      <c r="J28" t="s">
        <v>18</v>
      </c>
      <c r="K28" t="s">
        <v>19</v>
      </c>
      <c r="L28" t="s">
        <v>207</v>
      </c>
      <c r="M28" t="str">
        <f>CONCATENATE(E28,"-D-P-W")</f>
        <v>71109977-D-P-W</v>
      </c>
      <c r="N28" t="str">
        <f>$F$2</f>
        <v>D - 508 x 508</v>
      </c>
      <c r="O28" t="str">
        <f>$C$3</f>
        <v>Photographic Paper</v>
      </c>
      <c r="P28" t="str">
        <f>$D$4</f>
        <v>White</v>
      </c>
      <c r="Q28">
        <f>$F$4</f>
        <v>1313</v>
      </c>
      <c r="R28">
        <f>ROUND((880*$N$2),0)</f>
        <v>933</v>
      </c>
      <c r="S28">
        <f>ROUND((560*$N$2),0)</f>
        <v>594</v>
      </c>
      <c r="T28" t="s">
        <v>32</v>
      </c>
    </row>
    <row r="29" spans="1:20" x14ac:dyDescent="0.25">
      <c r="A29" t="s">
        <v>15</v>
      </c>
      <c r="B29" s="1" t="s">
        <v>208</v>
      </c>
      <c r="C29">
        <v>1</v>
      </c>
      <c r="D29" t="s">
        <v>33</v>
      </c>
      <c r="E29" s="1">
        <v>71109977</v>
      </c>
      <c r="H29" t="s">
        <v>16</v>
      </c>
      <c r="I29" t="s">
        <v>17</v>
      </c>
      <c r="J29" t="s">
        <v>18</v>
      </c>
      <c r="K29" t="s">
        <v>19</v>
      </c>
      <c r="L29" t="s">
        <v>207</v>
      </c>
      <c r="M29" t="str">
        <f>CONCATENATE(E29,"-D-C-W")</f>
        <v>71109977-D-C-W</v>
      </c>
      <c r="N29" t="str">
        <f>$F$2</f>
        <v>D - 508 x 508</v>
      </c>
      <c r="O29" t="str">
        <f>$C$15</f>
        <v>Canvas</v>
      </c>
      <c r="P29" t="str">
        <f>$D$16</f>
        <v xml:space="preserve">White </v>
      </c>
      <c r="Q29">
        <f>$F$16</f>
        <v>1964</v>
      </c>
      <c r="R29">
        <f>ROUND((1320*$N$2),0)</f>
        <v>1399</v>
      </c>
      <c r="S29">
        <f>ROUND((825*$N$2),0)</f>
        <v>875</v>
      </c>
      <c r="T29" t="s">
        <v>32</v>
      </c>
    </row>
    <row r="30" spans="1:20" x14ac:dyDescent="0.25">
      <c r="A30" t="s">
        <v>15</v>
      </c>
      <c r="B30" s="1" t="s">
        <v>208</v>
      </c>
      <c r="C30">
        <v>1</v>
      </c>
      <c r="D30" t="s">
        <v>33</v>
      </c>
      <c r="E30" s="1">
        <v>71109977</v>
      </c>
      <c r="H30" t="s">
        <v>16</v>
      </c>
      <c r="I30" t="s">
        <v>17</v>
      </c>
      <c r="J30" t="s">
        <v>18</v>
      </c>
      <c r="K30" t="s">
        <v>19</v>
      </c>
      <c r="L30" t="s">
        <v>207</v>
      </c>
      <c r="M30" t="str">
        <f>CONCATENATE(E30,"-F-P-N")</f>
        <v>71109977-F-P-N</v>
      </c>
      <c r="N30" t="str">
        <f>$H$2</f>
        <v>F - 762 x 762</v>
      </c>
      <c r="O30" t="str">
        <f>$C$3</f>
        <v>Photographic Paper</v>
      </c>
      <c r="P30" t="str">
        <f>$D$3</f>
        <v>None</v>
      </c>
      <c r="Q30">
        <f>$H$3</f>
        <v>1410</v>
      </c>
      <c r="R30">
        <f>ROUND((944*$N$2),0)</f>
        <v>1001</v>
      </c>
      <c r="S30">
        <f>ROUND((590*$N$2),0)</f>
        <v>625</v>
      </c>
      <c r="T30" t="s">
        <v>32</v>
      </c>
    </row>
    <row r="31" spans="1:20" x14ac:dyDescent="0.25">
      <c r="A31" t="s">
        <v>15</v>
      </c>
      <c r="B31" s="1" t="s">
        <v>208</v>
      </c>
      <c r="C31">
        <v>1</v>
      </c>
      <c r="D31" t="s">
        <v>33</v>
      </c>
      <c r="E31" s="1">
        <v>71109977</v>
      </c>
      <c r="H31" t="s">
        <v>16</v>
      </c>
      <c r="I31" t="s">
        <v>17</v>
      </c>
      <c r="J31" t="s">
        <v>18</v>
      </c>
      <c r="K31" t="s">
        <v>19</v>
      </c>
      <c r="L31" t="s">
        <v>207</v>
      </c>
      <c r="M31" t="str">
        <f>CONCATENATE(E31,"-F-C-N")</f>
        <v>71109977-F-C-N</v>
      </c>
      <c r="N31" t="str">
        <f>$H$2</f>
        <v>F - 762 x 762</v>
      </c>
      <c r="O31" t="str">
        <f>$C$15</f>
        <v>Canvas</v>
      </c>
      <c r="P31" t="str">
        <f>$D$15</f>
        <v>None</v>
      </c>
      <c r="Q31">
        <f>$H$15</f>
        <v>1909</v>
      </c>
      <c r="R31">
        <f>ROUND((1200*$N$2),0)</f>
        <v>1272</v>
      </c>
      <c r="S31">
        <f>ROUND((800*$N$2),0)</f>
        <v>848</v>
      </c>
      <c r="T31" t="s">
        <v>32</v>
      </c>
    </row>
    <row r="32" spans="1:20" x14ac:dyDescent="0.25">
      <c r="A32" t="s">
        <v>15</v>
      </c>
      <c r="B32" s="1" t="s">
        <v>208</v>
      </c>
      <c r="C32">
        <v>1</v>
      </c>
      <c r="D32" t="s">
        <v>33</v>
      </c>
      <c r="E32" s="1">
        <v>71109977</v>
      </c>
      <c r="H32" t="s">
        <v>16</v>
      </c>
      <c r="I32" t="s">
        <v>17</v>
      </c>
      <c r="J32" t="s">
        <v>18</v>
      </c>
      <c r="K32" t="s">
        <v>19</v>
      </c>
      <c r="L32" t="s">
        <v>207</v>
      </c>
      <c r="M32" t="str">
        <f>CONCATENATE(E32,"-F-P-W")</f>
        <v>71109977-F-P-W</v>
      </c>
      <c r="N32" t="str">
        <f>$H$2</f>
        <v>F - 762 x 762</v>
      </c>
      <c r="O32" t="str">
        <f>$C$3</f>
        <v>Photographic Paper</v>
      </c>
      <c r="P32" t="str">
        <f>$D$4</f>
        <v>White</v>
      </c>
      <c r="Q32">
        <f>$H$4</f>
        <v>2387</v>
      </c>
      <c r="R32">
        <f>ROUND((1510*$N$2),0)</f>
        <v>1601</v>
      </c>
      <c r="S32">
        <f>ROUND((1150*$N$2),0)</f>
        <v>1219</v>
      </c>
      <c r="T32" t="s">
        <v>32</v>
      </c>
    </row>
    <row r="33" spans="1:20" x14ac:dyDescent="0.25">
      <c r="A33" t="s">
        <v>15</v>
      </c>
      <c r="B33" s="1" t="s">
        <v>208</v>
      </c>
      <c r="C33">
        <v>1</v>
      </c>
      <c r="D33" t="s">
        <v>33</v>
      </c>
      <c r="E33" s="1">
        <v>71109977</v>
      </c>
      <c r="H33" t="s">
        <v>16</v>
      </c>
      <c r="I33" t="s">
        <v>17</v>
      </c>
      <c r="J33" t="s">
        <v>18</v>
      </c>
      <c r="K33" t="s">
        <v>19</v>
      </c>
      <c r="L33" t="s">
        <v>207</v>
      </c>
      <c r="M33" t="str">
        <f>CONCATENATE(E33,"-F-C-W")</f>
        <v>71109977-F-C-W</v>
      </c>
      <c r="N33" t="str">
        <f>$H$2</f>
        <v>F - 762 x 762</v>
      </c>
      <c r="O33" t="str">
        <f>$C$15</f>
        <v>Canvas</v>
      </c>
      <c r="P33" t="str">
        <f>$D$16</f>
        <v xml:space="preserve">White </v>
      </c>
      <c r="Q33">
        <f>$H$16</f>
        <v>2625</v>
      </c>
      <c r="R33">
        <f>ROUND((1760*$N$2),0)</f>
        <v>1866</v>
      </c>
      <c r="S33">
        <f>ROUND((1100*$N$2),0)</f>
        <v>1166</v>
      </c>
      <c r="T33" t="s">
        <v>32</v>
      </c>
    </row>
    <row r="34" spans="1:20" x14ac:dyDescent="0.25">
      <c r="A34" t="s">
        <v>15</v>
      </c>
      <c r="B34" s="1" t="s">
        <v>208</v>
      </c>
      <c r="C34">
        <v>1</v>
      </c>
      <c r="D34" t="s">
        <v>33</v>
      </c>
      <c r="E34" s="1">
        <v>71109977</v>
      </c>
      <c r="H34" t="s">
        <v>16</v>
      </c>
      <c r="I34" t="s">
        <v>17</v>
      </c>
      <c r="J34" t="s">
        <v>18</v>
      </c>
      <c r="K34" t="s">
        <v>19</v>
      </c>
      <c r="L34" t="s">
        <v>207</v>
      </c>
      <c r="M34" t="str">
        <f>CONCATENATE(E34,"-G-P-N")</f>
        <v>71109977-G-P-N</v>
      </c>
      <c r="N34" t="str">
        <f>$I$2</f>
        <v>G - 1016 x 1016</v>
      </c>
      <c r="O34" t="str">
        <f>$C$3</f>
        <v>Photographic Paper</v>
      </c>
      <c r="P34" t="str">
        <f>$D$3</f>
        <v>None</v>
      </c>
      <c r="Q34">
        <f>$I$3</f>
        <v>1763</v>
      </c>
      <c r="R34">
        <f>ROUND((1180*$N$2),0)</f>
        <v>1251</v>
      </c>
      <c r="S34">
        <f>ROUND((735*$N$2),0)</f>
        <v>779</v>
      </c>
      <c r="T34" t="s">
        <v>32</v>
      </c>
    </row>
    <row r="35" spans="1:20" x14ac:dyDescent="0.25">
      <c r="A35" t="s">
        <v>15</v>
      </c>
      <c r="B35" s="1" t="s">
        <v>208</v>
      </c>
      <c r="C35">
        <v>1</v>
      </c>
      <c r="D35" t="s">
        <v>33</v>
      </c>
      <c r="E35" s="1">
        <v>71109977</v>
      </c>
      <c r="H35" t="s">
        <v>16</v>
      </c>
      <c r="I35" t="s">
        <v>17</v>
      </c>
      <c r="J35" t="s">
        <v>18</v>
      </c>
      <c r="K35" t="s">
        <v>19</v>
      </c>
      <c r="L35" t="s">
        <v>207</v>
      </c>
      <c r="M35" t="str">
        <f>CONCATENATE(E35,"-G-C-N")</f>
        <v>71109977-G-C-N</v>
      </c>
      <c r="N35" t="str">
        <f>$I$2</f>
        <v>G - 1016 x 1016</v>
      </c>
      <c r="O35" t="str">
        <f>$C$15</f>
        <v>Canvas</v>
      </c>
      <c r="P35" t="str">
        <f>$D$15</f>
        <v>None</v>
      </c>
      <c r="Q35">
        <f>$I$15</f>
        <v>2029</v>
      </c>
      <c r="R35">
        <f>ROUND((1275*$N$2),0)</f>
        <v>1352</v>
      </c>
      <c r="S35">
        <f>ROUND((850*$N$2),0)</f>
        <v>901</v>
      </c>
      <c r="T35" t="s">
        <v>32</v>
      </c>
    </row>
    <row r="36" spans="1:20" x14ac:dyDescent="0.25">
      <c r="A36" t="s">
        <v>15</v>
      </c>
      <c r="B36" s="1" t="s">
        <v>208</v>
      </c>
      <c r="C36">
        <v>1</v>
      </c>
      <c r="D36" t="s">
        <v>33</v>
      </c>
      <c r="E36" s="1">
        <v>71109977</v>
      </c>
      <c r="H36" t="s">
        <v>16</v>
      </c>
      <c r="I36" t="s">
        <v>17</v>
      </c>
      <c r="J36" t="s">
        <v>18</v>
      </c>
      <c r="K36" t="s">
        <v>19</v>
      </c>
      <c r="L36" t="s">
        <v>207</v>
      </c>
      <c r="M36" t="str">
        <f>CONCATENATE(E36,"-G-P-W")</f>
        <v>71109977-G-P-W</v>
      </c>
      <c r="N36" t="str">
        <f>$I$2</f>
        <v>G - 1016 x 1016</v>
      </c>
      <c r="O36" t="str">
        <f>$C$3</f>
        <v>Photographic Paper</v>
      </c>
      <c r="P36" t="str">
        <f>$D$4</f>
        <v>White</v>
      </c>
      <c r="Q36">
        <f>$I$4</f>
        <v>3200</v>
      </c>
      <c r="R36">
        <f>ROUND((2000*$N$2),0)</f>
        <v>2120</v>
      </c>
      <c r="S36">
        <f>ROUND((1535*$N$2),0)</f>
        <v>1627</v>
      </c>
      <c r="T36" t="s">
        <v>32</v>
      </c>
    </row>
    <row r="37" spans="1:20" x14ac:dyDescent="0.25">
      <c r="A37" t="s">
        <v>15</v>
      </c>
      <c r="B37" s="1" t="s">
        <v>208</v>
      </c>
      <c r="C37">
        <v>1</v>
      </c>
      <c r="D37" t="s">
        <v>33</v>
      </c>
      <c r="E37" s="1">
        <v>71109977</v>
      </c>
      <c r="H37" t="s">
        <v>16</v>
      </c>
      <c r="I37" t="s">
        <v>17</v>
      </c>
      <c r="J37" t="s">
        <v>18</v>
      </c>
      <c r="K37" t="s">
        <v>19</v>
      </c>
      <c r="L37" t="s">
        <v>207</v>
      </c>
      <c r="M37" t="str">
        <f>CONCATENATE(E37,"-G-C-W")</f>
        <v>71109977-G-C-W</v>
      </c>
      <c r="N37" t="str">
        <f>$I$2</f>
        <v>G - 1016 x 1016</v>
      </c>
      <c r="O37" t="str">
        <f>$C$15</f>
        <v>Canvas</v>
      </c>
      <c r="P37" t="str">
        <f>$D$16</f>
        <v xml:space="preserve">White </v>
      </c>
      <c r="Q37">
        <f>$I$16</f>
        <v>2984</v>
      </c>
      <c r="R37">
        <f>ROUND((2000*$N$2),0)</f>
        <v>2120</v>
      </c>
      <c r="S37">
        <f>ROUND((1250*$N$2),0)</f>
        <v>1325</v>
      </c>
      <c r="T37" t="s">
        <v>32</v>
      </c>
    </row>
    <row r="38" spans="1:20" x14ac:dyDescent="0.25">
      <c r="A38" t="s">
        <v>15</v>
      </c>
      <c r="B38" s="1" t="s">
        <v>208</v>
      </c>
      <c r="C38">
        <v>1</v>
      </c>
      <c r="D38" t="s">
        <v>36</v>
      </c>
      <c r="E38" s="1">
        <v>95738278</v>
      </c>
      <c r="H38" t="s">
        <v>16</v>
      </c>
      <c r="I38" t="s">
        <v>17</v>
      </c>
      <c r="J38" t="s">
        <v>18</v>
      </c>
      <c r="K38" t="s">
        <v>19</v>
      </c>
      <c r="L38" t="s">
        <v>207</v>
      </c>
      <c r="M38" t="str">
        <f>CONCATENATE(E38,"-C-P-N")</f>
        <v>95738278-C-P-N</v>
      </c>
      <c r="N38" t="str">
        <f>$E$2</f>
        <v>C - 406 x 406</v>
      </c>
      <c r="O38" t="str">
        <f>$C$3</f>
        <v>Photographic Paper</v>
      </c>
      <c r="P38" t="str">
        <f>$D$3</f>
        <v>None</v>
      </c>
      <c r="Q38">
        <f>$E$3</f>
        <v>553</v>
      </c>
      <c r="R38">
        <f t="shared" ref="R38" si="0">ROUND((360*$N$2),0)</f>
        <v>382</v>
      </c>
      <c r="S38">
        <f t="shared" ref="S38" si="1">ROUND((230*$N$2),0)</f>
        <v>244</v>
      </c>
      <c r="T38" t="s">
        <v>32</v>
      </c>
    </row>
    <row r="39" spans="1:20" x14ac:dyDescent="0.25">
      <c r="A39" t="s">
        <v>15</v>
      </c>
      <c r="B39" s="1" t="s">
        <v>208</v>
      </c>
      <c r="C39">
        <v>1</v>
      </c>
      <c r="D39" t="s">
        <v>36</v>
      </c>
      <c r="E39" s="1">
        <v>95738278</v>
      </c>
      <c r="H39" t="s">
        <v>16</v>
      </c>
      <c r="I39" t="s">
        <v>17</v>
      </c>
      <c r="J39" t="s">
        <v>18</v>
      </c>
      <c r="K39" t="s">
        <v>19</v>
      </c>
      <c r="L39" t="s">
        <v>207</v>
      </c>
      <c r="M39" t="str">
        <f>CONCATENATE(E39,"-C-P-W")</f>
        <v>95738278-C-P-W</v>
      </c>
      <c r="N39" t="str">
        <f>$E$2</f>
        <v>C - 406 x 406</v>
      </c>
      <c r="O39" t="str">
        <f>$C$3</f>
        <v>Photographic Paper</v>
      </c>
      <c r="P39" t="str">
        <f>$D$4</f>
        <v>White</v>
      </c>
      <c r="Q39">
        <f>$E$4</f>
        <v>1052</v>
      </c>
      <c r="R39">
        <f t="shared" ref="R39" si="2">ROUND((704*$N$2),0)</f>
        <v>746</v>
      </c>
      <c r="S39">
        <f t="shared" ref="S39" si="3">ROUND((440*$N$2),0)</f>
        <v>466</v>
      </c>
      <c r="T39" t="s">
        <v>32</v>
      </c>
    </row>
    <row r="40" spans="1:20" x14ac:dyDescent="0.25">
      <c r="A40" t="s">
        <v>15</v>
      </c>
      <c r="B40" s="1" t="s">
        <v>208</v>
      </c>
      <c r="C40">
        <v>1</v>
      </c>
      <c r="D40" t="s">
        <v>36</v>
      </c>
      <c r="E40" s="1">
        <v>95738278</v>
      </c>
      <c r="H40" t="s">
        <v>16</v>
      </c>
      <c r="I40" t="s">
        <v>17</v>
      </c>
      <c r="J40" t="s">
        <v>18</v>
      </c>
      <c r="K40" t="s">
        <v>19</v>
      </c>
      <c r="L40" t="s">
        <v>207</v>
      </c>
      <c r="M40" t="str">
        <f>CONCATENATE(E40,"-D-P-N")</f>
        <v>95738278-D-P-N</v>
      </c>
      <c r="N40" t="str">
        <f>$F$2</f>
        <v>D - 508 x 508</v>
      </c>
      <c r="O40" t="str">
        <f>$C$3</f>
        <v>Photographic Paper</v>
      </c>
      <c r="P40" t="str">
        <f>$D$3</f>
        <v>None</v>
      </c>
      <c r="Q40">
        <f>$F$3</f>
        <v>646</v>
      </c>
      <c r="R40">
        <f t="shared" ref="R40" si="4">ROUND((432*$N$2),0)</f>
        <v>458</v>
      </c>
      <c r="S40">
        <f t="shared" ref="S40" si="5">ROUND((270*$N$2),0)</f>
        <v>286</v>
      </c>
      <c r="T40" t="s">
        <v>32</v>
      </c>
    </row>
    <row r="41" spans="1:20" x14ac:dyDescent="0.25">
      <c r="A41" t="s">
        <v>15</v>
      </c>
      <c r="B41" s="1" t="s">
        <v>208</v>
      </c>
      <c r="C41">
        <v>1</v>
      </c>
      <c r="D41" t="s">
        <v>36</v>
      </c>
      <c r="E41" s="1">
        <v>95738278</v>
      </c>
      <c r="H41" t="s">
        <v>16</v>
      </c>
      <c r="I41" t="s">
        <v>17</v>
      </c>
      <c r="J41" t="s">
        <v>18</v>
      </c>
      <c r="K41" t="s">
        <v>19</v>
      </c>
      <c r="L41" t="s">
        <v>207</v>
      </c>
      <c r="M41" t="str">
        <f>CONCATENATE(E41,"-D-C-N")</f>
        <v>95738278-D-C-N</v>
      </c>
      <c r="N41" t="str">
        <f>$F$2</f>
        <v>D - 508 x 508</v>
      </c>
      <c r="O41" t="str">
        <f>$C$15</f>
        <v>Canvas</v>
      </c>
      <c r="P41" t="str">
        <f>$D$15</f>
        <v>None</v>
      </c>
      <c r="Q41">
        <f>$F$15</f>
        <v>1324</v>
      </c>
      <c r="R41">
        <f t="shared" ref="R41" si="6">ROUND((832*$N$2),0)</f>
        <v>882</v>
      </c>
      <c r="S41">
        <f t="shared" ref="S41" si="7">ROUND((550*$N$2),0)</f>
        <v>583</v>
      </c>
      <c r="T41" t="s">
        <v>32</v>
      </c>
    </row>
    <row r="42" spans="1:20" x14ac:dyDescent="0.25">
      <c r="A42" t="s">
        <v>15</v>
      </c>
      <c r="B42" s="1" t="s">
        <v>208</v>
      </c>
      <c r="C42">
        <v>1</v>
      </c>
      <c r="D42" t="s">
        <v>36</v>
      </c>
      <c r="E42" s="1">
        <v>95738278</v>
      </c>
      <c r="H42" t="s">
        <v>16</v>
      </c>
      <c r="I42" t="s">
        <v>17</v>
      </c>
      <c r="J42" t="s">
        <v>18</v>
      </c>
      <c r="K42" t="s">
        <v>19</v>
      </c>
      <c r="L42" t="s">
        <v>207</v>
      </c>
      <c r="M42" t="str">
        <f>CONCATENATE(E42,"-D-P-W")</f>
        <v>95738278-D-P-W</v>
      </c>
      <c r="N42" t="str">
        <f>$F$2</f>
        <v>D - 508 x 508</v>
      </c>
      <c r="O42" t="str">
        <f>$C$3</f>
        <v>Photographic Paper</v>
      </c>
      <c r="P42" t="str">
        <f>$D$4</f>
        <v>White</v>
      </c>
      <c r="Q42">
        <f>$F$4</f>
        <v>1313</v>
      </c>
      <c r="R42">
        <f t="shared" ref="R42" si="8">ROUND((880*$N$2),0)</f>
        <v>933</v>
      </c>
      <c r="S42">
        <f t="shared" ref="S42" si="9">ROUND((560*$N$2),0)</f>
        <v>594</v>
      </c>
      <c r="T42" t="s">
        <v>32</v>
      </c>
    </row>
    <row r="43" spans="1:20" x14ac:dyDescent="0.25">
      <c r="A43" t="s">
        <v>15</v>
      </c>
      <c r="B43" s="1" t="s">
        <v>208</v>
      </c>
      <c r="C43">
        <v>1</v>
      </c>
      <c r="D43" t="s">
        <v>36</v>
      </c>
      <c r="E43" s="1">
        <v>95738278</v>
      </c>
      <c r="H43" t="s">
        <v>16</v>
      </c>
      <c r="I43" t="s">
        <v>17</v>
      </c>
      <c r="J43" t="s">
        <v>18</v>
      </c>
      <c r="K43" t="s">
        <v>19</v>
      </c>
      <c r="L43" t="s">
        <v>207</v>
      </c>
      <c r="M43" t="str">
        <f>CONCATENATE(E43,"-D-C-W")</f>
        <v>95738278-D-C-W</v>
      </c>
      <c r="N43" t="str">
        <f>$F$2</f>
        <v>D - 508 x 508</v>
      </c>
      <c r="O43" t="str">
        <f>$C$15</f>
        <v>Canvas</v>
      </c>
      <c r="P43" t="str">
        <f>$D$16</f>
        <v xml:space="preserve">White </v>
      </c>
      <c r="Q43">
        <f>$F$16</f>
        <v>1964</v>
      </c>
      <c r="R43">
        <f t="shared" ref="R43" si="10">ROUND((1320*$N$2),0)</f>
        <v>1399</v>
      </c>
      <c r="S43">
        <f t="shared" ref="S43" si="11">ROUND((825*$N$2),0)</f>
        <v>875</v>
      </c>
      <c r="T43" t="s">
        <v>32</v>
      </c>
    </row>
    <row r="44" spans="1:20" x14ac:dyDescent="0.25">
      <c r="A44" t="s">
        <v>15</v>
      </c>
      <c r="B44" s="1" t="s">
        <v>208</v>
      </c>
      <c r="C44">
        <v>1</v>
      </c>
      <c r="D44" t="s">
        <v>36</v>
      </c>
      <c r="E44" s="1">
        <v>95738278</v>
      </c>
      <c r="H44" t="s">
        <v>16</v>
      </c>
      <c r="I44" t="s">
        <v>17</v>
      </c>
      <c r="J44" t="s">
        <v>18</v>
      </c>
      <c r="K44" t="s">
        <v>19</v>
      </c>
      <c r="L44" t="s">
        <v>207</v>
      </c>
      <c r="M44" t="str">
        <f>CONCATENATE(E44,"-F-P-N")</f>
        <v>95738278-F-P-N</v>
      </c>
      <c r="N44" t="str">
        <f>$H$2</f>
        <v>F - 762 x 762</v>
      </c>
      <c r="O44" t="str">
        <f>$C$3</f>
        <v>Photographic Paper</v>
      </c>
      <c r="P44" t="str">
        <f>$D$3</f>
        <v>None</v>
      </c>
      <c r="Q44">
        <f>$H$3</f>
        <v>1410</v>
      </c>
      <c r="R44">
        <f t="shared" ref="R44" si="12">ROUND((944*$N$2),0)</f>
        <v>1001</v>
      </c>
      <c r="S44">
        <f t="shared" ref="S44" si="13">ROUND((590*$N$2),0)</f>
        <v>625</v>
      </c>
      <c r="T44" t="s">
        <v>32</v>
      </c>
    </row>
    <row r="45" spans="1:20" x14ac:dyDescent="0.25">
      <c r="A45" t="s">
        <v>15</v>
      </c>
      <c r="B45" s="1" t="s">
        <v>208</v>
      </c>
      <c r="C45">
        <v>1</v>
      </c>
      <c r="D45" t="s">
        <v>36</v>
      </c>
      <c r="E45" s="1">
        <v>95738278</v>
      </c>
      <c r="H45" t="s">
        <v>16</v>
      </c>
      <c r="I45" t="s">
        <v>17</v>
      </c>
      <c r="J45" t="s">
        <v>18</v>
      </c>
      <c r="K45" t="s">
        <v>19</v>
      </c>
      <c r="L45" t="s">
        <v>207</v>
      </c>
      <c r="M45" t="str">
        <f>CONCATENATE(E45,"-F-C-N")</f>
        <v>95738278-F-C-N</v>
      </c>
      <c r="N45" t="str">
        <f>$H$2</f>
        <v>F - 762 x 762</v>
      </c>
      <c r="O45" t="str">
        <f>$C$15</f>
        <v>Canvas</v>
      </c>
      <c r="P45" t="str">
        <f>$D$15</f>
        <v>None</v>
      </c>
      <c r="Q45">
        <f>$H$15</f>
        <v>1909</v>
      </c>
      <c r="R45">
        <f t="shared" ref="R45" si="14">ROUND((1200*$N$2),0)</f>
        <v>1272</v>
      </c>
      <c r="S45">
        <f t="shared" ref="S45" si="15">ROUND((800*$N$2),0)</f>
        <v>848</v>
      </c>
      <c r="T45" t="s">
        <v>32</v>
      </c>
    </row>
    <row r="46" spans="1:20" x14ac:dyDescent="0.25">
      <c r="A46" t="s">
        <v>15</v>
      </c>
      <c r="B46" s="1" t="s">
        <v>208</v>
      </c>
      <c r="C46">
        <v>1</v>
      </c>
      <c r="D46" t="s">
        <v>36</v>
      </c>
      <c r="E46" s="1">
        <v>95738278</v>
      </c>
      <c r="H46" t="s">
        <v>16</v>
      </c>
      <c r="I46" t="s">
        <v>17</v>
      </c>
      <c r="J46" t="s">
        <v>18</v>
      </c>
      <c r="K46" t="s">
        <v>19</v>
      </c>
      <c r="L46" t="s">
        <v>207</v>
      </c>
      <c r="M46" t="str">
        <f>CONCATENATE(E46,"-F-P-W")</f>
        <v>95738278-F-P-W</v>
      </c>
      <c r="N46" t="str">
        <f>$H$2</f>
        <v>F - 762 x 762</v>
      </c>
      <c r="O46" t="str">
        <f>$C$3</f>
        <v>Photographic Paper</v>
      </c>
      <c r="P46" t="str">
        <f>$D$4</f>
        <v>White</v>
      </c>
      <c r="Q46">
        <f>$H$4</f>
        <v>2387</v>
      </c>
      <c r="R46">
        <f t="shared" ref="R46" si="16">ROUND((1510*$N$2),0)</f>
        <v>1601</v>
      </c>
      <c r="S46">
        <f t="shared" ref="S46" si="17">ROUND((1150*$N$2),0)</f>
        <v>1219</v>
      </c>
      <c r="T46" t="s">
        <v>32</v>
      </c>
    </row>
    <row r="47" spans="1:20" x14ac:dyDescent="0.25">
      <c r="A47" t="s">
        <v>15</v>
      </c>
      <c r="B47" s="1" t="s">
        <v>208</v>
      </c>
      <c r="C47">
        <v>1</v>
      </c>
      <c r="D47" t="s">
        <v>36</v>
      </c>
      <c r="E47" s="1">
        <v>95738278</v>
      </c>
      <c r="H47" t="s">
        <v>16</v>
      </c>
      <c r="I47" t="s">
        <v>17</v>
      </c>
      <c r="J47" t="s">
        <v>18</v>
      </c>
      <c r="K47" t="s">
        <v>19</v>
      </c>
      <c r="L47" t="s">
        <v>207</v>
      </c>
      <c r="M47" t="str">
        <f>CONCATENATE(E47,"-F-C-W")</f>
        <v>95738278-F-C-W</v>
      </c>
      <c r="N47" t="str">
        <f>$H$2</f>
        <v>F - 762 x 762</v>
      </c>
      <c r="O47" t="str">
        <f>$C$15</f>
        <v>Canvas</v>
      </c>
      <c r="P47" t="str">
        <f>$D$16</f>
        <v xml:space="preserve">White </v>
      </c>
      <c r="Q47">
        <f>$H$16</f>
        <v>2625</v>
      </c>
      <c r="R47">
        <f t="shared" ref="R47" si="18">ROUND((1760*$N$2),0)</f>
        <v>1866</v>
      </c>
      <c r="S47">
        <f t="shared" ref="S47" si="19">ROUND((1100*$N$2),0)</f>
        <v>1166</v>
      </c>
      <c r="T47" t="s">
        <v>32</v>
      </c>
    </row>
    <row r="48" spans="1:20" x14ac:dyDescent="0.25">
      <c r="A48" t="s">
        <v>15</v>
      </c>
      <c r="B48" s="1" t="s">
        <v>208</v>
      </c>
      <c r="C48">
        <v>1</v>
      </c>
      <c r="D48" t="s">
        <v>36</v>
      </c>
      <c r="E48" s="1">
        <v>95738278</v>
      </c>
      <c r="H48" t="s">
        <v>16</v>
      </c>
      <c r="I48" t="s">
        <v>17</v>
      </c>
      <c r="J48" t="s">
        <v>18</v>
      </c>
      <c r="K48" t="s">
        <v>19</v>
      </c>
      <c r="L48" t="s">
        <v>207</v>
      </c>
      <c r="M48" t="str">
        <f>CONCATENATE(E48,"-G-P-N")</f>
        <v>95738278-G-P-N</v>
      </c>
      <c r="N48" t="str">
        <f>$I$2</f>
        <v>G - 1016 x 1016</v>
      </c>
      <c r="O48" t="str">
        <f>$C$3</f>
        <v>Photographic Paper</v>
      </c>
      <c r="P48" t="str">
        <f>$D$3</f>
        <v>None</v>
      </c>
      <c r="Q48">
        <f>$I$3</f>
        <v>1763</v>
      </c>
      <c r="R48">
        <f t="shared" ref="R48" si="20">ROUND((1180*$N$2),0)</f>
        <v>1251</v>
      </c>
      <c r="S48">
        <f t="shared" ref="S48" si="21">ROUND((735*$N$2),0)</f>
        <v>779</v>
      </c>
      <c r="T48" t="s">
        <v>32</v>
      </c>
    </row>
    <row r="49" spans="1:20" x14ac:dyDescent="0.25">
      <c r="A49" t="s">
        <v>15</v>
      </c>
      <c r="B49" s="1" t="s">
        <v>208</v>
      </c>
      <c r="C49">
        <v>1</v>
      </c>
      <c r="D49" t="s">
        <v>36</v>
      </c>
      <c r="E49" s="1">
        <v>95738278</v>
      </c>
      <c r="H49" t="s">
        <v>16</v>
      </c>
      <c r="I49" t="s">
        <v>17</v>
      </c>
      <c r="J49" t="s">
        <v>18</v>
      </c>
      <c r="K49" t="s">
        <v>19</v>
      </c>
      <c r="L49" t="s">
        <v>207</v>
      </c>
      <c r="M49" t="str">
        <f>CONCATENATE(E49,"-G-C-N")</f>
        <v>95738278-G-C-N</v>
      </c>
      <c r="N49" t="str">
        <f>$I$2</f>
        <v>G - 1016 x 1016</v>
      </c>
      <c r="O49" t="str">
        <f>$C$15</f>
        <v>Canvas</v>
      </c>
      <c r="P49" t="str">
        <f>$D$15</f>
        <v>None</v>
      </c>
      <c r="Q49">
        <f>$I$15</f>
        <v>2029</v>
      </c>
      <c r="R49">
        <f t="shared" ref="R49" si="22">ROUND((1275*$N$2),0)</f>
        <v>1352</v>
      </c>
      <c r="S49">
        <f t="shared" ref="S49" si="23">ROUND((850*$N$2),0)</f>
        <v>901</v>
      </c>
      <c r="T49" t="s">
        <v>32</v>
      </c>
    </row>
    <row r="50" spans="1:20" x14ac:dyDescent="0.25">
      <c r="A50" t="s">
        <v>15</v>
      </c>
      <c r="B50" s="1" t="s">
        <v>208</v>
      </c>
      <c r="C50">
        <v>1</v>
      </c>
      <c r="D50" t="s">
        <v>36</v>
      </c>
      <c r="E50" s="1">
        <v>95738278</v>
      </c>
      <c r="H50" t="s">
        <v>16</v>
      </c>
      <c r="I50" t="s">
        <v>17</v>
      </c>
      <c r="J50" t="s">
        <v>18</v>
      </c>
      <c r="K50" t="s">
        <v>19</v>
      </c>
      <c r="L50" t="s">
        <v>207</v>
      </c>
      <c r="M50" t="str">
        <f>CONCATENATE(E50,"-G-P-W")</f>
        <v>95738278-G-P-W</v>
      </c>
      <c r="N50" t="str">
        <f>$I$2</f>
        <v>G - 1016 x 1016</v>
      </c>
      <c r="O50" t="str">
        <f>$C$3</f>
        <v>Photographic Paper</v>
      </c>
      <c r="P50" t="str">
        <f>$D$4</f>
        <v>White</v>
      </c>
      <c r="Q50">
        <f>$I$4</f>
        <v>3200</v>
      </c>
      <c r="R50">
        <f t="shared" ref="R50:R51" si="24">ROUND((2000*$N$2),0)</f>
        <v>2120</v>
      </c>
      <c r="S50">
        <f t="shared" ref="S50" si="25">ROUND((1535*$N$2),0)</f>
        <v>1627</v>
      </c>
      <c r="T50" t="s">
        <v>32</v>
      </c>
    </row>
    <row r="51" spans="1:20" x14ac:dyDescent="0.25">
      <c r="A51" t="s">
        <v>15</v>
      </c>
      <c r="B51" s="1" t="s">
        <v>208</v>
      </c>
      <c r="C51">
        <v>1</v>
      </c>
      <c r="D51" t="s">
        <v>36</v>
      </c>
      <c r="E51" s="1">
        <v>95738278</v>
      </c>
      <c r="H51" t="s">
        <v>16</v>
      </c>
      <c r="I51" t="s">
        <v>17</v>
      </c>
      <c r="J51" t="s">
        <v>18</v>
      </c>
      <c r="K51" t="s">
        <v>19</v>
      </c>
      <c r="L51" t="s">
        <v>207</v>
      </c>
      <c r="M51" t="str">
        <f>CONCATENATE(E51,"-G-C-W")</f>
        <v>95738278-G-C-W</v>
      </c>
      <c r="N51" t="str">
        <f>$I$2</f>
        <v>G - 1016 x 1016</v>
      </c>
      <c r="O51" t="str">
        <f>$C$15</f>
        <v>Canvas</v>
      </c>
      <c r="P51" t="str">
        <f>$D$16</f>
        <v xml:space="preserve">White </v>
      </c>
      <c r="Q51">
        <f>$I$16</f>
        <v>2984</v>
      </c>
      <c r="R51">
        <f t="shared" si="24"/>
        <v>2120</v>
      </c>
      <c r="S51">
        <f t="shared" ref="S51" si="26">ROUND((1250*$N$2),0)</f>
        <v>1325</v>
      </c>
      <c r="T51" t="s">
        <v>32</v>
      </c>
    </row>
    <row r="52" spans="1:20" x14ac:dyDescent="0.25">
      <c r="A52" t="s">
        <v>15</v>
      </c>
      <c r="B52" s="1" t="s">
        <v>208</v>
      </c>
      <c r="C52">
        <v>1</v>
      </c>
      <c r="D52" t="s">
        <v>37</v>
      </c>
      <c r="E52" s="1">
        <v>52200184</v>
      </c>
      <c r="H52" t="s">
        <v>16</v>
      </c>
      <c r="I52" t="s">
        <v>17</v>
      </c>
      <c r="J52" t="s">
        <v>18</v>
      </c>
      <c r="K52" t="s">
        <v>19</v>
      </c>
      <c r="L52" t="s">
        <v>207</v>
      </c>
      <c r="M52" t="str">
        <f>CONCATENATE(E52,"-C-P-N")</f>
        <v>52200184-C-P-N</v>
      </c>
      <c r="N52" t="str">
        <f>$E$2</f>
        <v>C - 406 x 406</v>
      </c>
      <c r="O52" t="str">
        <f>$C$3</f>
        <v>Photographic Paper</v>
      </c>
      <c r="P52" t="str">
        <f>$D$3</f>
        <v>None</v>
      </c>
      <c r="Q52">
        <f>$E$3</f>
        <v>553</v>
      </c>
      <c r="R52">
        <f t="shared" ref="R52" si="27">ROUND((360*$N$2),0)</f>
        <v>382</v>
      </c>
      <c r="S52">
        <f t="shared" ref="S52" si="28">ROUND((230*$N$2),0)</f>
        <v>244</v>
      </c>
      <c r="T52" t="s">
        <v>32</v>
      </c>
    </row>
    <row r="53" spans="1:20" x14ac:dyDescent="0.25">
      <c r="A53" t="s">
        <v>15</v>
      </c>
      <c r="B53" s="1" t="s">
        <v>208</v>
      </c>
      <c r="C53">
        <v>1</v>
      </c>
      <c r="D53" t="s">
        <v>37</v>
      </c>
      <c r="E53" s="1">
        <v>52200184</v>
      </c>
      <c r="H53" t="s">
        <v>16</v>
      </c>
      <c r="I53" t="s">
        <v>17</v>
      </c>
      <c r="J53" t="s">
        <v>18</v>
      </c>
      <c r="K53" t="s">
        <v>19</v>
      </c>
      <c r="L53" t="s">
        <v>207</v>
      </c>
      <c r="M53" t="str">
        <f>CONCATENATE(E53,"-C-P-N")</f>
        <v>52200184-C-P-N</v>
      </c>
      <c r="N53" t="str">
        <f>$E$2</f>
        <v>C - 406 x 406</v>
      </c>
      <c r="O53" t="str">
        <f>$C$3</f>
        <v>Photographic Paper</v>
      </c>
      <c r="P53" t="str">
        <f>$D$3</f>
        <v>None</v>
      </c>
      <c r="Q53">
        <f>$E$3</f>
        <v>553</v>
      </c>
      <c r="R53">
        <f t="shared" ref="R53" si="29">ROUND((704*$N$2),0)</f>
        <v>746</v>
      </c>
      <c r="S53">
        <f t="shared" ref="S53" si="30">ROUND((440*$N$2),0)</f>
        <v>466</v>
      </c>
      <c r="T53" t="s">
        <v>32</v>
      </c>
    </row>
    <row r="54" spans="1:20" x14ac:dyDescent="0.25">
      <c r="A54" t="s">
        <v>15</v>
      </c>
      <c r="B54" s="1" t="s">
        <v>208</v>
      </c>
      <c r="C54">
        <v>1</v>
      </c>
      <c r="D54" t="s">
        <v>37</v>
      </c>
      <c r="E54" s="1">
        <v>52200184</v>
      </c>
      <c r="H54" t="s">
        <v>16</v>
      </c>
      <c r="I54" t="s">
        <v>17</v>
      </c>
      <c r="J54" t="s">
        <v>18</v>
      </c>
      <c r="K54" t="s">
        <v>19</v>
      </c>
      <c r="L54" t="s">
        <v>207</v>
      </c>
      <c r="M54" t="str">
        <f>CONCATENATE(E54,"-C-P-W")</f>
        <v>52200184-C-P-W</v>
      </c>
      <c r="N54" t="str">
        <f>$E$2</f>
        <v>C - 406 x 406</v>
      </c>
      <c r="O54" t="str">
        <f>$C$3</f>
        <v>Photographic Paper</v>
      </c>
      <c r="P54" t="str">
        <f>$D$4</f>
        <v>White</v>
      </c>
      <c r="Q54">
        <f>$E$4</f>
        <v>1052</v>
      </c>
      <c r="R54">
        <f t="shared" ref="R54" si="31">ROUND((432*$N$2),0)</f>
        <v>458</v>
      </c>
      <c r="S54">
        <f t="shared" ref="S54" si="32">ROUND((270*$N$2),0)</f>
        <v>286</v>
      </c>
      <c r="T54" t="s">
        <v>32</v>
      </c>
    </row>
    <row r="55" spans="1:20" x14ac:dyDescent="0.25">
      <c r="A55" t="s">
        <v>15</v>
      </c>
      <c r="B55" s="1" t="s">
        <v>208</v>
      </c>
      <c r="C55">
        <v>1</v>
      </c>
      <c r="D55" t="s">
        <v>37</v>
      </c>
      <c r="E55" s="1">
        <v>52200184</v>
      </c>
      <c r="H55" t="s">
        <v>16</v>
      </c>
      <c r="I55" t="s">
        <v>17</v>
      </c>
      <c r="J55" t="s">
        <v>18</v>
      </c>
      <c r="K55" t="s">
        <v>19</v>
      </c>
      <c r="L55" t="s">
        <v>207</v>
      </c>
      <c r="M55" t="str">
        <f>CONCATENATE(E55,"-C-P-W")</f>
        <v>52200184-C-P-W</v>
      </c>
      <c r="N55" t="str">
        <f>$E$2</f>
        <v>C - 406 x 406</v>
      </c>
      <c r="O55" t="str">
        <f>$C$3</f>
        <v>Photographic Paper</v>
      </c>
      <c r="P55" t="str">
        <f>$D$4</f>
        <v>White</v>
      </c>
      <c r="Q55">
        <f>$E$4</f>
        <v>1052</v>
      </c>
      <c r="R55">
        <f t="shared" ref="R55" si="33">ROUND((832*$N$2),0)</f>
        <v>882</v>
      </c>
      <c r="S55">
        <f t="shared" ref="S55" si="34">ROUND((550*$N$2),0)</f>
        <v>583</v>
      </c>
      <c r="T55" t="s">
        <v>32</v>
      </c>
    </row>
    <row r="56" spans="1:20" x14ac:dyDescent="0.25">
      <c r="A56" t="s">
        <v>15</v>
      </c>
      <c r="B56" s="1" t="s">
        <v>208</v>
      </c>
      <c r="C56">
        <v>1</v>
      </c>
      <c r="D56" t="s">
        <v>37</v>
      </c>
      <c r="E56" s="1">
        <v>52200184</v>
      </c>
      <c r="H56" t="s">
        <v>16</v>
      </c>
      <c r="I56" t="s">
        <v>17</v>
      </c>
      <c r="J56" t="s">
        <v>18</v>
      </c>
      <c r="K56" t="s">
        <v>19</v>
      </c>
      <c r="L56" t="s">
        <v>207</v>
      </c>
      <c r="M56" t="str">
        <f>CONCATENATE(E56,"-D-P-N")</f>
        <v>52200184-D-P-N</v>
      </c>
      <c r="N56" t="str">
        <f t="shared" ref="N56:N63" si="35">$F$2</f>
        <v>D - 508 x 508</v>
      </c>
      <c r="O56" t="str">
        <f>$C$3</f>
        <v>Photographic Paper</v>
      </c>
      <c r="P56" t="str">
        <f>$D$3</f>
        <v>None</v>
      </c>
      <c r="Q56">
        <f>$F$3</f>
        <v>646</v>
      </c>
      <c r="R56">
        <f t="shared" ref="R56" si="36">ROUND((880*$N$2),0)</f>
        <v>933</v>
      </c>
      <c r="S56">
        <f t="shared" ref="S56" si="37">ROUND((560*$N$2),0)</f>
        <v>594</v>
      </c>
      <c r="T56" t="s">
        <v>32</v>
      </c>
    </row>
    <row r="57" spans="1:20" x14ac:dyDescent="0.25">
      <c r="A57" t="s">
        <v>15</v>
      </c>
      <c r="B57" s="1" t="s">
        <v>208</v>
      </c>
      <c r="C57">
        <v>1</v>
      </c>
      <c r="D57" t="s">
        <v>37</v>
      </c>
      <c r="E57" s="1">
        <v>52200184</v>
      </c>
      <c r="H57" t="s">
        <v>16</v>
      </c>
      <c r="I57" t="s">
        <v>17</v>
      </c>
      <c r="J57" t="s">
        <v>18</v>
      </c>
      <c r="K57" t="s">
        <v>19</v>
      </c>
      <c r="L57" t="s">
        <v>207</v>
      </c>
      <c r="M57" t="str">
        <f>CONCATENATE(E57,"-D-C-N")</f>
        <v>52200184-D-C-N</v>
      </c>
      <c r="N57" t="str">
        <f t="shared" si="35"/>
        <v>D - 508 x 508</v>
      </c>
      <c r="O57" t="str">
        <f>$C$15</f>
        <v>Canvas</v>
      </c>
      <c r="P57" t="str">
        <f>$D$15</f>
        <v>None</v>
      </c>
      <c r="Q57">
        <f>$F$15</f>
        <v>1324</v>
      </c>
      <c r="R57">
        <f t="shared" ref="R57" si="38">ROUND((1320*$N$2),0)</f>
        <v>1399</v>
      </c>
      <c r="S57">
        <f t="shared" ref="S57" si="39">ROUND((825*$N$2),0)</f>
        <v>875</v>
      </c>
      <c r="T57" t="s">
        <v>32</v>
      </c>
    </row>
    <row r="58" spans="1:20" x14ac:dyDescent="0.25">
      <c r="A58" t="s">
        <v>15</v>
      </c>
      <c r="B58" s="1" t="s">
        <v>208</v>
      </c>
      <c r="C58">
        <v>1</v>
      </c>
      <c r="D58" t="s">
        <v>37</v>
      </c>
      <c r="E58" s="1">
        <v>52200184</v>
      </c>
      <c r="H58" t="s">
        <v>16</v>
      </c>
      <c r="I58" t="s">
        <v>17</v>
      </c>
      <c r="J58" t="s">
        <v>18</v>
      </c>
      <c r="K58" t="s">
        <v>19</v>
      </c>
      <c r="L58" t="s">
        <v>207</v>
      </c>
      <c r="M58" t="str">
        <f>CONCATENATE(E58,"-D-P-N")</f>
        <v>52200184-D-P-N</v>
      </c>
      <c r="N58" t="str">
        <f t="shared" si="35"/>
        <v>D - 508 x 508</v>
      </c>
      <c r="O58" t="str">
        <f>$C$3</f>
        <v>Photographic Paper</v>
      </c>
      <c r="P58" t="str">
        <f>$D$3</f>
        <v>None</v>
      </c>
      <c r="Q58">
        <f>$F$3</f>
        <v>646</v>
      </c>
      <c r="R58">
        <f t="shared" ref="R58" si="40">ROUND((944*$N$2),0)</f>
        <v>1001</v>
      </c>
      <c r="S58">
        <f t="shared" ref="S58" si="41">ROUND((590*$N$2),0)</f>
        <v>625</v>
      </c>
      <c r="T58" t="s">
        <v>32</v>
      </c>
    </row>
    <row r="59" spans="1:20" x14ac:dyDescent="0.25">
      <c r="A59" t="s">
        <v>15</v>
      </c>
      <c r="B59" s="1" t="s">
        <v>208</v>
      </c>
      <c r="C59">
        <v>1</v>
      </c>
      <c r="D59" t="s">
        <v>37</v>
      </c>
      <c r="E59" s="1">
        <v>52200184</v>
      </c>
      <c r="H59" t="s">
        <v>16</v>
      </c>
      <c r="I59" t="s">
        <v>17</v>
      </c>
      <c r="J59" t="s">
        <v>18</v>
      </c>
      <c r="K59" t="s">
        <v>19</v>
      </c>
      <c r="L59" t="s">
        <v>207</v>
      </c>
      <c r="M59" t="str">
        <f>CONCATENATE(E59,"-D-C-N")</f>
        <v>52200184-D-C-N</v>
      </c>
      <c r="N59" t="str">
        <f t="shared" si="35"/>
        <v>D - 508 x 508</v>
      </c>
      <c r="O59" t="str">
        <f>$C$15</f>
        <v>Canvas</v>
      </c>
      <c r="P59" t="str">
        <f>$D$15</f>
        <v>None</v>
      </c>
      <c r="Q59">
        <f>$F$15</f>
        <v>1324</v>
      </c>
      <c r="R59">
        <f t="shared" ref="R59" si="42">ROUND((1200*$N$2),0)</f>
        <v>1272</v>
      </c>
      <c r="S59">
        <f t="shared" ref="S59" si="43">ROUND((800*$N$2),0)</f>
        <v>848</v>
      </c>
      <c r="T59" t="s">
        <v>32</v>
      </c>
    </row>
    <row r="60" spans="1:20" x14ac:dyDescent="0.25">
      <c r="A60" t="s">
        <v>15</v>
      </c>
      <c r="B60" s="1" t="s">
        <v>208</v>
      </c>
      <c r="C60">
        <v>1</v>
      </c>
      <c r="D60" t="s">
        <v>37</v>
      </c>
      <c r="E60" s="1">
        <v>52200184</v>
      </c>
      <c r="H60" t="s">
        <v>16</v>
      </c>
      <c r="I60" t="s">
        <v>17</v>
      </c>
      <c r="J60" t="s">
        <v>18</v>
      </c>
      <c r="K60" t="s">
        <v>19</v>
      </c>
      <c r="L60" t="s">
        <v>207</v>
      </c>
      <c r="M60" t="str">
        <f>CONCATENATE(E60,"-D-P-W")</f>
        <v>52200184-D-P-W</v>
      </c>
      <c r="N60" t="str">
        <f t="shared" si="35"/>
        <v>D - 508 x 508</v>
      </c>
      <c r="O60" t="str">
        <f>$C$3</f>
        <v>Photographic Paper</v>
      </c>
      <c r="P60" t="str">
        <f>$D$4</f>
        <v>White</v>
      </c>
      <c r="Q60">
        <f>$F$4</f>
        <v>1313</v>
      </c>
      <c r="R60">
        <f t="shared" ref="R60" si="44">ROUND((1510*$N$2),0)</f>
        <v>1601</v>
      </c>
      <c r="S60">
        <f t="shared" ref="S60" si="45">ROUND((1150*$N$2),0)</f>
        <v>1219</v>
      </c>
      <c r="T60" t="s">
        <v>32</v>
      </c>
    </row>
    <row r="61" spans="1:20" x14ac:dyDescent="0.25">
      <c r="A61" t="s">
        <v>15</v>
      </c>
      <c r="B61" s="1" t="s">
        <v>208</v>
      </c>
      <c r="C61">
        <v>1</v>
      </c>
      <c r="D61" t="s">
        <v>37</v>
      </c>
      <c r="E61" s="1">
        <v>52200184</v>
      </c>
      <c r="H61" t="s">
        <v>16</v>
      </c>
      <c r="I61" t="s">
        <v>17</v>
      </c>
      <c r="J61" t="s">
        <v>18</v>
      </c>
      <c r="K61" t="s">
        <v>19</v>
      </c>
      <c r="L61" t="s">
        <v>207</v>
      </c>
      <c r="M61" t="str">
        <f>CONCATENATE(E61,"-D-C-W")</f>
        <v>52200184-D-C-W</v>
      </c>
      <c r="N61" t="str">
        <f t="shared" si="35"/>
        <v>D - 508 x 508</v>
      </c>
      <c r="O61" t="str">
        <f>$C$15</f>
        <v>Canvas</v>
      </c>
      <c r="P61" t="str">
        <f>$D$16</f>
        <v xml:space="preserve">White </v>
      </c>
      <c r="Q61">
        <f>$F$16</f>
        <v>1964</v>
      </c>
      <c r="R61">
        <f t="shared" ref="R61" si="46">ROUND((1760*$N$2),0)</f>
        <v>1866</v>
      </c>
      <c r="S61">
        <f t="shared" ref="S61" si="47">ROUND((1100*$N$2),0)</f>
        <v>1166</v>
      </c>
      <c r="T61" t="s">
        <v>32</v>
      </c>
    </row>
    <row r="62" spans="1:20" x14ac:dyDescent="0.25">
      <c r="A62" t="s">
        <v>15</v>
      </c>
      <c r="B62" s="1" t="s">
        <v>208</v>
      </c>
      <c r="C62">
        <v>1</v>
      </c>
      <c r="D62" t="s">
        <v>37</v>
      </c>
      <c r="E62" s="1">
        <v>52200184</v>
      </c>
      <c r="H62" t="s">
        <v>16</v>
      </c>
      <c r="I62" t="s">
        <v>17</v>
      </c>
      <c r="J62" t="s">
        <v>18</v>
      </c>
      <c r="K62" t="s">
        <v>19</v>
      </c>
      <c r="L62" t="s">
        <v>207</v>
      </c>
      <c r="M62" t="str">
        <f>CONCATENATE(E62,"-D-P-W")</f>
        <v>52200184-D-P-W</v>
      </c>
      <c r="N62" t="str">
        <f t="shared" si="35"/>
        <v>D - 508 x 508</v>
      </c>
      <c r="O62" t="str">
        <f>$C$3</f>
        <v>Photographic Paper</v>
      </c>
      <c r="P62" t="str">
        <f>$D$4</f>
        <v>White</v>
      </c>
      <c r="Q62">
        <f>$F$4</f>
        <v>1313</v>
      </c>
      <c r="R62">
        <f t="shared" ref="R62" si="48">ROUND((1180*$N$2),0)</f>
        <v>1251</v>
      </c>
      <c r="S62">
        <f t="shared" ref="S62" si="49">ROUND((735*$N$2),0)</f>
        <v>779</v>
      </c>
      <c r="T62" t="s">
        <v>32</v>
      </c>
    </row>
    <row r="63" spans="1:20" x14ac:dyDescent="0.25">
      <c r="A63" t="s">
        <v>15</v>
      </c>
      <c r="B63" s="1" t="s">
        <v>208</v>
      </c>
      <c r="C63">
        <v>1</v>
      </c>
      <c r="D63" t="s">
        <v>37</v>
      </c>
      <c r="E63" s="1">
        <v>52200184</v>
      </c>
      <c r="H63" t="s">
        <v>16</v>
      </c>
      <c r="I63" t="s">
        <v>17</v>
      </c>
      <c r="J63" t="s">
        <v>18</v>
      </c>
      <c r="K63" t="s">
        <v>19</v>
      </c>
      <c r="L63" t="s">
        <v>207</v>
      </c>
      <c r="M63" t="str">
        <f>CONCATENATE(E63,"-D-C-W")</f>
        <v>52200184-D-C-W</v>
      </c>
      <c r="N63" t="str">
        <f t="shared" si="35"/>
        <v>D - 508 x 508</v>
      </c>
      <c r="O63" t="str">
        <f>$C$15</f>
        <v>Canvas</v>
      </c>
      <c r="P63" t="str">
        <f>$D$16</f>
        <v xml:space="preserve">White </v>
      </c>
      <c r="Q63">
        <f>$F$16</f>
        <v>1964</v>
      </c>
      <c r="R63">
        <f t="shared" ref="R63" si="50">ROUND((1275*$N$2),0)</f>
        <v>1352</v>
      </c>
      <c r="S63">
        <f t="shared" ref="S63" si="51">ROUND((850*$N$2),0)</f>
        <v>901</v>
      </c>
      <c r="T63" t="s">
        <v>32</v>
      </c>
    </row>
    <row r="64" spans="1:20" x14ac:dyDescent="0.25">
      <c r="A64" t="s">
        <v>15</v>
      </c>
      <c r="B64" s="1" t="s">
        <v>208</v>
      </c>
      <c r="C64">
        <v>1</v>
      </c>
      <c r="D64" t="s">
        <v>37</v>
      </c>
      <c r="E64" s="1">
        <v>52200184</v>
      </c>
      <c r="H64" t="s">
        <v>16</v>
      </c>
      <c r="I64" t="s">
        <v>17</v>
      </c>
      <c r="J64" t="s">
        <v>18</v>
      </c>
      <c r="K64" t="s">
        <v>19</v>
      </c>
      <c r="L64" t="s">
        <v>207</v>
      </c>
      <c r="M64" t="str">
        <f>CONCATENATE(E64,"-F-P-N")</f>
        <v>52200184-F-P-N</v>
      </c>
      <c r="N64" t="str">
        <f t="shared" ref="N64:N71" si="52">$H$2</f>
        <v>F - 762 x 762</v>
      </c>
      <c r="O64" t="str">
        <f>$C$3</f>
        <v>Photographic Paper</v>
      </c>
      <c r="P64" t="str">
        <f>$D$3</f>
        <v>None</v>
      </c>
      <c r="Q64">
        <f>$H$3</f>
        <v>1410</v>
      </c>
      <c r="R64">
        <f t="shared" ref="R64:R65" si="53">ROUND((2000*$N$2),0)</f>
        <v>2120</v>
      </c>
      <c r="S64">
        <f t="shared" ref="S64" si="54">ROUND((1535*$N$2),0)</f>
        <v>1627</v>
      </c>
      <c r="T64" t="s">
        <v>32</v>
      </c>
    </row>
    <row r="65" spans="1:20" x14ac:dyDescent="0.25">
      <c r="A65" t="s">
        <v>15</v>
      </c>
      <c r="B65" s="1" t="s">
        <v>208</v>
      </c>
      <c r="C65">
        <v>1</v>
      </c>
      <c r="D65" t="s">
        <v>37</v>
      </c>
      <c r="E65" s="1">
        <v>52200184</v>
      </c>
      <c r="H65" t="s">
        <v>16</v>
      </c>
      <c r="I65" t="s">
        <v>17</v>
      </c>
      <c r="J65" t="s">
        <v>18</v>
      </c>
      <c r="K65" t="s">
        <v>19</v>
      </c>
      <c r="L65" t="s">
        <v>207</v>
      </c>
      <c r="M65" t="str">
        <f>CONCATENATE(E65,"-F-C-N")</f>
        <v>52200184-F-C-N</v>
      </c>
      <c r="N65" t="str">
        <f t="shared" si="52"/>
        <v>F - 762 x 762</v>
      </c>
      <c r="O65" t="str">
        <f>$C$15</f>
        <v>Canvas</v>
      </c>
      <c r="P65" t="str">
        <f>$D$15</f>
        <v>None</v>
      </c>
      <c r="Q65">
        <f>$H$15</f>
        <v>1909</v>
      </c>
      <c r="R65">
        <f t="shared" si="53"/>
        <v>2120</v>
      </c>
      <c r="S65">
        <f t="shared" ref="S65" si="55">ROUND((1250*$N$2),0)</f>
        <v>1325</v>
      </c>
      <c r="T65" t="s">
        <v>32</v>
      </c>
    </row>
    <row r="66" spans="1:20" x14ac:dyDescent="0.25">
      <c r="A66" t="s">
        <v>15</v>
      </c>
      <c r="B66" s="1" t="s">
        <v>208</v>
      </c>
      <c r="C66">
        <v>1</v>
      </c>
      <c r="D66" t="s">
        <v>37</v>
      </c>
      <c r="E66" s="1">
        <v>52200184</v>
      </c>
      <c r="H66" t="s">
        <v>16</v>
      </c>
      <c r="I66" t="s">
        <v>17</v>
      </c>
      <c r="J66" t="s">
        <v>18</v>
      </c>
      <c r="K66" t="s">
        <v>19</v>
      </c>
      <c r="L66" t="s">
        <v>207</v>
      </c>
      <c r="M66" t="str">
        <f>CONCATENATE(E66,"-F-P-N")</f>
        <v>52200184-F-P-N</v>
      </c>
      <c r="N66" t="str">
        <f t="shared" si="52"/>
        <v>F - 762 x 762</v>
      </c>
      <c r="O66" t="str">
        <f>$C$3</f>
        <v>Photographic Paper</v>
      </c>
      <c r="P66" t="str">
        <f>$D$3</f>
        <v>None</v>
      </c>
      <c r="Q66">
        <f>$H$3</f>
        <v>1410</v>
      </c>
      <c r="R66">
        <f t="shared" ref="R66" si="56">ROUND((360*$N$2),0)</f>
        <v>382</v>
      </c>
      <c r="S66">
        <f t="shared" ref="S66" si="57">ROUND((230*$N$2),0)</f>
        <v>244</v>
      </c>
      <c r="T66" t="s">
        <v>32</v>
      </c>
    </row>
    <row r="67" spans="1:20" x14ac:dyDescent="0.25">
      <c r="A67" t="s">
        <v>15</v>
      </c>
      <c r="B67" s="1" t="s">
        <v>208</v>
      </c>
      <c r="C67">
        <v>1</v>
      </c>
      <c r="D67" t="s">
        <v>37</v>
      </c>
      <c r="E67" s="1">
        <v>52200184</v>
      </c>
      <c r="H67" t="s">
        <v>16</v>
      </c>
      <c r="I67" t="s">
        <v>17</v>
      </c>
      <c r="J67" t="s">
        <v>18</v>
      </c>
      <c r="K67" t="s">
        <v>19</v>
      </c>
      <c r="L67" t="s">
        <v>207</v>
      </c>
      <c r="M67" t="str">
        <f>CONCATENATE(E67,"-F-C-N")</f>
        <v>52200184-F-C-N</v>
      </c>
      <c r="N67" t="str">
        <f t="shared" si="52"/>
        <v>F - 762 x 762</v>
      </c>
      <c r="O67" t="str">
        <f>$C$15</f>
        <v>Canvas</v>
      </c>
      <c r="P67" t="str">
        <f>$D$15</f>
        <v>None</v>
      </c>
      <c r="Q67">
        <f>$H$15</f>
        <v>1909</v>
      </c>
      <c r="R67">
        <f t="shared" ref="R67" si="58">ROUND((704*$N$2),0)</f>
        <v>746</v>
      </c>
      <c r="S67">
        <f t="shared" ref="S67" si="59">ROUND((440*$N$2),0)</f>
        <v>466</v>
      </c>
      <c r="T67" t="s">
        <v>32</v>
      </c>
    </row>
    <row r="68" spans="1:20" x14ac:dyDescent="0.25">
      <c r="A68" t="s">
        <v>15</v>
      </c>
      <c r="B68" s="1" t="s">
        <v>208</v>
      </c>
      <c r="C68">
        <v>1</v>
      </c>
      <c r="D68" t="s">
        <v>37</v>
      </c>
      <c r="E68" s="1">
        <v>52200184</v>
      </c>
      <c r="H68" t="s">
        <v>16</v>
      </c>
      <c r="I68" t="s">
        <v>17</v>
      </c>
      <c r="J68" t="s">
        <v>18</v>
      </c>
      <c r="K68" t="s">
        <v>19</v>
      </c>
      <c r="L68" t="s">
        <v>207</v>
      </c>
      <c r="M68" t="str">
        <f>CONCATENATE(E68,"-F-P-W")</f>
        <v>52200184-F-P-W</v>
      </c>
      <c r="N68" t="str">
        <f t="shared" si="52"/>
        <v>F - 762 x 762</v>
      </c>
      <c r="O68" t="str">
        <f>$C$3</f>
        <v>Photographic Paper</v>
      </c>
      <c r="P68" t="str">
        <f>$D$4</f>
        <v>White</v>
      </c>
      <c r="Q68">
        <f>$H$4</f>
        <v>2387</v>
      </c>
      <c r="R68">
        <f t="shared" ref="R68" si="60">ROUND((432*$N$2),0)</f>
        <v>458</v>
      </c>
      <c r="S68">
        <f t="shared" ref="S68" si="61">ROUND((270*$N$2),0)</f>
        <v>286</v>
      </c>
      <c r="T68" t="s">
        <v>32</v>
      </c>
    </row>
    <row r="69" spans="1:20" x14ac:dyDescent="0.25">
      <c r="A69" t="s">
        <v>15</v>
      </c>
      <c r="B69" s="1" t="s">
        <v>208</v>
      </c>
      <c r="C69">
        <v>1</v>
      </c>
      <c r="D69" t="s">
        <v>37</v>
      </c>
      <c r="E69" s="1">
        <v>52200184</v>
      </c>
      <c r="H69" t="s">
        <v>16</v>
      </c>
      <c r="I69" t="s">
        <v>17</v>
      </c>
      <c r="J69" t="s">
        <v>18</v>
      </c>
      <c r="K69" t="s">
        <v>19</v>
      </c>
      <c r="L69" t="s">
        <v>207</v>
      </c>
      <c r="M69" t="str">
        <f>CONCATENATE(E69,"-F-C-W")</f>
        <v>52200184-F-C-W</v>
      </c>
      <c r="N69" t="str">
        <f t="shared" si="52"/>
        <v>F - 762 x 762</v>
      </c>
      <c r="O69" t="str">
        <f>$C$15</f>
        <v>Canvas</v>
      </c>
      <c r="P69" t="str">
        <f>$D$16</f>
        <v xml:space="preserve">White </v>
      </c>
      <c r="Q69">
        <f>$H$16</f>
        <v>2625</v>
      </c>
      <c r="R69">
        <f t="shared" ref="R69" si="62">ROUND((832*$N$2),0)</f>
        <v>882</v>
      </c>
      <c r="S69">
        <f t="shared" ref="S69" si="63">ROUND((550*$N$2),0)</f>
        <v>583</v>
      </c>
      <c r="T69" t="s">
        <v>32</v>
      </c>
    </row>
    <row r="70" spans="1:20" x14ac:dyDescent="0.25">
      <c r="A70" t="s">
        <v>15</v>
      </c>
      <c r="B70" s="1" t="s">
        <v>208</v>
      </c>
      <c r="C70">
        <v>1</v>
      </c>
      <c r="D70" t="s">
        <v>37</v>
      </c>
      <c r="E70" s="1">
        <v>52200184</v>
      </c>
      <c r="H70" t="s">
        <v>16</v>
      </c>
      <c r="I70" t="s">
        <v>17</v>
      </c>
      <c r="J70" t="s">
        <v>18</v>
      </c>
      <c r="K70" t="s">
        <v>19</v>
      </c>
      <c r="L70" t="s">
        <v>207</v>
      </c>
      <c r="M70" t="str">
        <f>CONCATENATE(E70,"-F-P-W")</f>
        <v>52200184-F-P-W</v>
      </c>
      <c r="N70" t="str">
        <f t="shared" si="52"/>
        <v>F - 762 x 762</v>
      </c>
      <c r="O70" t="str">
        <f>$C$3</f>
        <v>Photographic Paper</v>
      </c>
      <c r="P70" t="str">
        <f>$D$4</f>
        <v>White</v>
      </c>
      <c r="Q70">
        <f>$H$4</f>
        <v>2387</v>
      </c>
      <c r="R70">
        <f t="shared" ref="R70" si="64">ROUND((880*$N$2),0)</f>
        <v>933</v>
      </c>
      <c r="S70">
        <f t="shared" ref="S70" si="65">ROUND((560*$N$2),0)</f>
        <v>594</v>
      </c>
      <c r="T70" t="s">
        <v>32</v>
      </c>
    </row>
    <row r="71" spans="1:20" x14ac:dyDescent="0.25">
      <c r="A71" t="s">
        <v>15</v>
      </c>
      <c r="B71" s="1" t="s">
        <v>208</v>
      </c>
      <c r="C71">
        <v>1</v>
      </c>
      <c r="D71" t="s">
        <v>37</v>
      </c>
      <c r="E71" s="1">
        <v>52200184</v>
      </c>
      <c r="H71" t="s">
        <v>16</v>
      </c>
      <c r="I71" t="s">
        <v>17</v>
      </c>
      <c r="J71" t="s">
        <v>18</v>
      </c>
      <c r="K71" t="s">
        <v>19</v>
      </c>
      <c r="L71" t="s">
        <v>207</v>
      </c>
      <c r="M71" t="str">
        <f>CONCATENATE(E71,"-F-C-W")</f>
        <v>52200184-F-C-W</v>
      </c>
      <c r="N71" t="str">
        <f t="shared" si="52"/>
        <v>F - 762 x 762</v>
      </c>
      <c r="O71" t="str">
        <f>$C$15</f>
        <v>Canvas</v>
      </c>
      <c r="P71" t="str">
        <f>$D$16</f>
        <v xml:space="preserve">White </v>
      </c>
      <c r="Q71">
        <f>$H$16</f>
        <v>2625</v>
      </c>
      <c r="R71">
        <f t="shared" ref="R71" si="66">ROUND((1320*$N$2),0)</f>
        <v>1399</v>
      </c>
      <c r="S71">
        <f t="shared" ref="S71" si="67">ROUND((825*$N$2),0)</f>
        <v>875</v>
      </c>
      <c r="T71" t="s">
        <v>32</v>
      </c>
    </row>
    <row r="72" spans="1:20" x14ac:dyDescent="0.25">
      <c r="A72" t="s">
        <v>15</v>
      </c>
      <c r="B72" s="1" t="s">
        <v>208</v>
      </c>
      <c r="C72">
        <v>1</v>
      </c>
      <c r="D72" t="s">
        <v>37</v>
      </c>
      <c r="E72" s="1">
        <v>52200184</v>
      </c>
      <c r="H72" t="s">
        <v>16</v>
      </c>
      <c r="I72" t="s">
        <v>17</v>
      </c>
      <c r="J72" t="s">
        <v>18</v>
      </c>
      <c r="K72" t="s">
        <v>19</v>
      </c>
      <c r="L72" t="s">
        <v>207</v>
      </c>
      <c r="M72" t="str">
        <f>CONCATENATE(E72,"-G-P-N")</f>
        <v>52200184-G-P-N</v>
      </c>
      <c r="N72" t="str">
        <f t="shared" ref="N72:N79" si="68">$I$2</f>
        <v>G - 1016 x 1016</v>
      </c>
      <c r="O72" t="str">
        <f>$C$3</f>
        <v>Photographic Paper</v>
      </c>
      <c r="P72" t="str">
        <f>$D$3</f>
        <v>None</v>
      </c>
      <c r="Q72">
        <f>$I$3</f>
        <v>1763</v>
      </c>
      <c r="R72">
        <f t="shared" ref="R72" si="69">ROUND((944*$N$2),0)</f>
        <v>1001</v>
      </c>
      <c r="S72">
        <f t="shared" ref="S72" si="70">ROUND((590*$N$2),0)</f>
        <v>625</v>
      </c>
      <c r="T72" t="s">
        <v>32</v>
      </c>
    </row>
    <row r="73" spans="1:20" x14ac:dyDescent="0.25">
      <c r="A73" t="s">
        <v>15</v>
      </c>
      <c r="B73" s="1" t="s">
        <v>208</v>
      </c>
      <c r="C73">
        <v>1</v>
      </c>
      <c r="D73" t="s">
        <v>37</v>
      </c>
      <c r="E73" s="1">
        <v>52200184</v>
      </c>
      <c r="H73" t="s">
        <v>16</v>
      </c>
      <c r="I73" t="s">
        <v>17</v>
      </c>
      <c r="J73" t="s">
        <v>18</v>
      </c>
      <c r="K73" t="s">
        <v>19</v>
      </c>
      <c r="L73" t="s">
        <v>207</v>
      </c>
      <c r="M73" t="str">
        <f>CONCATENATE(E73,"-G-C-N")</f>
        <v>52200184-G-C-N</v>
      </c>
      <c r="N73" t="str">
        <f t="shared" si="68"/>
        <v>G - 1016 x 1016</v>
      </c>
      <c r="O73" t="str">
        <f>$C$15</f>
        <v>Canvas</v>
      </c>
      <c r="P73" t="str">
        <f>$D$15</f>
        <v>None</v>
      </c>
      <c r="Q73">
        <f>$I$15</f>
        <v>2029</v>
      </c>
      <c r="R73">
        <f t="shared" ref="R73" si="71">ROUND((1200*$N$2),0)</f>
        <v>1272</v>
      </c>
      <c r="S73">
        <f t="shared" ref="S73" si="72">ROUND((800*$N$2),0)</f>
        <v>848</v>
      </c>
      <c r="T73" t="s">
        <v>32</v>
      </c>
    </row>
    <row r="74" spans="1:20" x14ac:dyDescent="0.25">
      <c r="A74" t="s">
        <v>15</v>
      </c>
      <c r="B74" s="1" t="s">
        <v>208</v>
      </c>
      <c r="C74">
        <v>1</v>
      </c>
      <c r="D74" t="s">
        <v>37</v>
      </c>
      <c r="E74" s="1">
        <v>52200184</v>
      </c>
      <c r="H74" t="s">
        <v>16</v>
      </c>
      <c r="I74" t="s">
        <v>17</v>
      </c>
      <c r="J74" t="s">
        <v>18</v>
      </c>
      <c r="K74" t="s">
        <v>19</v>
      </c>
      <c r="L74" t="s">
        <v>207</v>
      </c>
      <c r="M74" t="str">
        <f>CONCATENATE(E74,"-G-P-N")</f>
        <v>52200184-G-P-N</v>
      </c>
      <c r="N74" t="str">
        <f t="shared" si="68"/>
        <v>G - 1016 x 1016</v>
      </c>
      <c r="O74" t="str">
        <f>$C$3</f>
        <v>Photographic Paper</v>
      </c>
      <c r="P74" t="str">
        <f>$D$3</f>
        <v>None</v>
      </c>
      <c r="Q74">
        <f>$I$3</f>
        <v>1763</v>
      </c>
      <c r="R74">
        <f t="shared" ref="R74" si="73">ROUND((1510*$N$2),0)</f>
        <v>1601</v>
      </c>
      <c r="S74">
        <f t="shared" ref="S74" si="74">ROUND((1150*$N$2),0)</f>
        <v>1219</v>
      </c>
      <c r="T74" t="s">
        <v>32</v>
      </c>
    </row>
    <row r="75" spans="1:20" x14ac:dyDescent="0.25">
      <c r="A75" t="s">
        <v>15</v>
      </c>
      <c r="B75" s="1" t="s">
        <v>208</v>
      </c>
      <c r="C75">
        <v>1</v>
      </c>
      <c r="D75" t="s">
        <v>37</v>
      </c>
      <c r="E75" s="1">
        <v>52200184</v>
      </c>
      <c r="H75" t="s">
        <v>16</v>
      </c>
      <c r="I75" t="s">
        <v>17</v>
      </c>
      <c r="J75" t="s">
        <v>18</v>
      </c>
      <c r="K75" t="s">
        <v>19</v>
      </c>
      <c r="L75" t="s">
        <v>207</v>
      </c>
      <c r="M75" t="str">
        <f>CONCATENATE(E75,"-G-C-N")</f>
        <v>52200184-G-C-N</v>
      </c>
      <c r="N75" t="str">
        <f t="shared" si="68"/>
        <v>G - 1016 x 1016</v>
      </c>
      <c r="O75" t="str">
        <f>$C$15</f>
        <v>Canvas</v>
      </c>
      <c r="P75" t="str">
        <f>$D$15</f>
        <v>None</v>
      </c>
      <c r="Q75">
        <f>$I$15</f>
        <v>2029</v>
      </c>
      <c r="R75">
        <f t="shared" ref="R75" si="75">ROUND((1760*$N$2),0)</f>
        <v>1866</v>
      </c>
      <c r="S75">
        <f t="shared" ref="S75" si="76">ROUND((1100*$N$2),0)</f>
        <v>1166</v>
      </c>
      <c r="T75" t="s">
        <v>32</v>
      </c>
    </row>
    <row r="76" spans="1:20" x14ac:dyDescent="0.25">
      <c r="A76" t="s">
        <v>15</v>
      </c>
      <c r="B76" s="1" t="s">
        <v>208</v>
      </c>
      <c r="C76">
        <v>1</v>
      </c>
      <c r="D76" t="s">
        <v>37</v>
      </c>
      <c r="E76" s="1">
        <v>52200184</v>
      </c>
      <c r="H76" t="s">
        <v>16</v>
      </c>
      <c r="I76" t="s">
        <v>17</v>
      </c>
      <c r="J76" t="s">
        <v>18</v>
      </c>
      <c r="K76" t="s">
        <v>19</v>
      </c>
      <c r="L76" t="s">
        <v>207</v>
      </c>
      <c r="M76" t="str">
        <f>CONCATENATE(E76,"-G-P-W")</f>
        <v>52200184-G-P-W</v>
      </c>
      <c r="N76" t="str">
        <f t="shared" si="68"/>
        <v>G - 1016 x 1016</v>
      </c>
      <c r="O76" t="str">
        <f>$C$3</f>
        <v>Photographic Paper</v>
      </c>
      <c r="P76" t="str">
        <f>$D$4</f>
        <v>White</v>
      </c>
      <c r="Q76">
        <f>$I$4</f>
        <v>3200</v>
      </c>
      <c r="R76">
        <f t="shared" ref="R76" si="77">ROUND((1180*$N$2),0)</f>
        <v>1251</v>
      </c>
      <c r="S76">
        <f t="shared" ref="S76" si="78">ROUND((735*$N$2),0)</f>
        <v>779</v>
      </c>
      <c r="T76" t="s">
        <v>32</v>
      </c>
    </row>
    <row r="77" spans="1:20" x14ac:dyDescent="0.25">
      <c r="A77" t="s">
        <v>15</v>
      </c>
      <c r="B77" s="1" t="s">
        <v>208</v>
      </c>
      <c r="C77">
        <v>1</v>
      </c>
      <c r="D77" t="s">
        <v>37</v>
      </c>
      <c r="E77" s="1">
        <v>52200184</v>
      </c>
      <c r="H77" t="s">
        <v>16</v>
      </c>
      <c r="I77" t="s">
        <v>17</v>
      </c>
      <c r="J77" t="s">
        <v>18</v>
      </c>
      <c r="K77" t="s">
        <v>19</v>
      </c>
      <c r="L77" t="s">
        <v>207</v>
      </c>
      <c r="M77" t="str">
        <f>CONCATENATE(E77,"-G-C-W")</f>
        <v>52200184-G-C-W</v>
      </c>
      <c r="N77" t="str">
        <f t="shared" si="68"/>
        <v>G - 1016 x 1016</v>
      </c>
      <c r="O77" t="str">
        <f>$C$15</f>
        <v>Canvas</v>
      </c>
      <c r="P77" t="str">
        <f>$D$16</f>
        <v xml:space="preserve">White </v>
      </c>
      <c r="Q77">
        <f>$I$16</f>
        <v>2984</v>
      </c>
      <c r="R77">
        <f t="shared" ref="R77" si="79">ROUND((1275*$N$2),0)</f>
        <v>1352</v>
      </c>
      <c r="S77">
        <f t="shared" ref="S77" si="80">ROUND((850*$N$2),0)</f>
        <v>901</v>
      </c>
      <c r="T77" t="s">
        <v>32</v>
      </c>
    </row>
    <row r="78" spans="1:20" x14ac:dyDescent="0.25">
      <c r="A78" t="s">
        <v>15</v>
      </c>
      <c r="B78" s="1" t="s">
        <v>208</v>
      </c>
      <c r="C78">
        <v>1</v>
      </c>
      <c r="D78" t="s">
        <v>37</v>
      </c>
      <c r="E78" s="1">
        <v>52200184</v>
      </c>
      <c r="H78" t="s">
        <v>16</v>
      </c>
      <c r="I78" t="s">
        <v>17</v>
      </c>
      <c r="J78" t="s">
        <v>18</v>
      </c>
      <c r="K78" t="s">
        <v>19</v>
      </c>
      <c r="L78" t="s">
        <v>207</v>
      </c>
      <c r="M78" t="str">
        <f>CONCATENATE(E78,"-G-P-W")</f>
        <v>52200184-G-P-W</v>
      </c>
      <c r="N78" t="str">
        <f t="shared" si="68"/>
        <v>G - 1016 x 1016</v>
      </c>
      <c r="O78" t="str">
        <f>$C$3</f>
        <v>Photographic Paper</v>
      </c>
      <c r="P78" t="str">
        <f>$D$4</f>
        <v>White</v>
      </c>
      <c r="Q78">
        <f>$I$4</f>
        <v>3200</v>
      </c>
      <c r="R78">
        <f t="shared" ref="R78:R79" si="81">ROUND((2000*$N$2),0)</f>
        <v>2120</v>
      </c>
      <c r="S78">
        <f t="shared" ref="S78" si="82">ROUND((1535*$N$2),0)</f>
        <v>1627</v>
      </c>
      <c r="T78" t="s">
        <v>32</v>
      </c>
    </row>
    <row r="79" spans="1:20" x14ac:dyDescent="0.25">
      <c r="A79" t="s">
        <v>15</v>
      </c>
      <c r="B79" s="1" t="s">
        <v>208</v>
      </c>
      <c r="C79">
        <v>1</v>
      </c>
      <c r="D79" t="s">
        <v>37</v>
      </c>
      <c r="E79" s="1">
        <v>52200184</v>
      </c>
      <c r="H79" t="s">
        <v>16</v>
      </c>
      <c r="I79" t="s">
        <v>17</v>
      </c>
      <c r="J79" t="s">
        <v>18</v>
      </c>
      <c r="K79" t="s">
        <v>19</v>
      </c>
      <c r="L79" t="s">
        <v>207</v>
      </c>
      <c r="M79" t="str">
        <f>CONCATENATE(E79,"-G-C-W")</f>
        <v>52200184-G-C-W</v>
      </c>
      <c r="N79" t="str">
        <f t="shared" si="68"/>
        <v>G - 1016 x 1016</v>
      </c>
      <c r="O79" t="str">
        <f>$C$15</f>
        <v>Canvas</v>
      </c>
      <c r="P79" t="str">
        <f>$D$16</f>
        <v xml:space="preserve">White </v>
      </c>
      <c r="Q79">
        <f>$I$16</f>
        <v>2984</v>
      </c>
      <c r="R79">
        <f t="shared" si="81"/>
        <v>2120</v>
      </c>
      <c r="S79">
        <f t="shared" ref="S79" si="83">ROUND((1250*$N$2),0)</f>
        <v>1325</v>
      </c>
      <c r="T79" t="s">
        <v>32</v>
      </c>
    </row>
    <row r="80" spans="1:20" x14ac:dyDescent="0.25">
      <c r="A80" t="s">
        <v>15</v>
      </c>
      <c r="B80" s="1" t="s">
        <v>208</v>
      </c>
      <c r="C80">
        <v>1</v>
      </c>
      <c r="D80" t="s">
        <v>38</v>
      </c>
      <c r="E80" s="1">
        <v>2716791</v>
      </c>
      <c r="H80" t="s">
        <v>16</v>
      </c>
      <c r="I80" t="s">
        <v>17</v>
      </c>
      <c r="J80" t="s">
        <v>18</v>
      </c>
      <c r="K80" t="s">
        <v>19</v>
      </c>
      <c r="L80" t="s">
        <v>207</v>
      </c>
      <c r="M80" t="str">
        <f>CONCATENATE(E80,"-C-P-N")</f>
        <v>2716791-C-P-N</v>
      </c>
      <c r="N80" t="str">
        <f>$E$2</f>
        <v>C - 406 x 406</v>
      </c>
      <c r="O80" t="str">
        <f>$C$3</f>
        <v>Photographic Paper</v>
      </c>
      <c r="P80" t="str">
        <f>$D$3</f>
        <v>None</v>
      </c>
      <c r="Q80">
        <f>$E$3</f>
        <v>553</v>
      </c>
      <c r="R80">
        <f t="shared" ref="R80" si="84">ROUND((360*$N$2),0)</f>
        <v>382</v>
      </c>
      <c r="S80">
        <f t="shared" ref="S80" si="85">ROUND((230*$N$2),0)</f>
        <v>244</v>
      </c>
      <c r="T80" t="s">
        <v>32</v>
      </c>
    </row>
    <row r="81" spans="1:20" x14ac:dyDescent="0.25">
      <c r="A81" t="s">
        <v>15</v>
      </c>
      <c r="B81" s="1" t="s">
        <v>208</v>
      </c>
      <c r="C81">
        <v>1</v>
      </c>
      <c r="D81" t="s">
        <v>38</v>
      </c>
      <c r="E81" s="1">
        <v>2716791</v>
      </c>
      <c r="H81" t="s">
        <v>16</v>
      </c>
      <c r="I81" t="s">
        <v>17</v>
      </c>
      <c r="J81" t="s">
        <v>18</v>
      </c>
      <c r="K81" t="s">
        <v>19</v>
      </c>
      <c r="L81" t="s">
        <v>207</v>
      </c>
      <c r="M81" t="str">
        <f>CONCATENATE(E81,"-C-P-W")</f>
        <v>2716791-C-P-W</v>
      </c>
      <c r="N81" t="str">
        <f>$E$2</f>
        <v>C - 406 x 406</v>
      </c>
      <c r="O81" t="str">
        <f>$C$3</f>
        <v>Photographic Paper</v>
      </c>
      <c r="P81" t="str">
        <f>$D$4</f>
        <v>White</v>
      </c>
      <c r="Q81">
        <f>$E$4</f>
        <v>1052</v>
      </c>
      <c r="R81">
        <f t="shared" ref="R81" si="86">ROUND((704*$N$2),0)</f>
        <v>746</v>
      </c>
      <c r="S81">
        <f t="shared" ref="S81" si="87">ROUND((440*$N$2),0)</f>
        <v>466</v>
      </c>
      <c r="T81" t="s">
        <v>32</v>
      </c>
    </row>
    <row r="82" spans="1:20" x14ac:dyDescent="0.25">
      <c r="A82" t="s">
        <v>15</v>
      </c>
      <c r="B82" s="1" t="s">
        <v>208</v>
      </c>
      <c r="C82">
        <v>1</v>
      </c>
      <c r="D82" t="s">
        <v>38</v>
      </c>
      <c r="E82" s="1">
        <v>2716791</v>
      </c>
      <c r="H82" t="s">
        <v>16</v>
      </c>
      <c r="I82" t="s">
        <v>17</v>
      </c>
      <c r="J82" t="s">
        <v>18</v>
      </c>
      <c r="K82" t="s">
        <v>19</v>
      </c>
      <c r="L82" t="s">
        <v>207</v>
      </c>
      <c r="M82" t="str">
        <f>CONCATENATE(E82,"-D-P-N")</f>
        <v>2716791-D-P-N</v>
      </c>
      <c r="N82" t="str">
        <f>$F$2</f>
        <v>D - 508 x 508</v>
      </c>
      <c r="O82" t="str">
        <f>$C$3</f>
        <v>Photographic Paper</v>
      </c>
      <c r="P82" t="str">
        <f>$D$3</f>
        <v>None</v>
      </c>
      <c r="Q82">
        <f>$F$3</f>
        <v>646</v>
      </c>
      <c r="R82">
        <f t="shared" ref="R82" si="88">ROUND((432*$N$2),0)</f>
        <v>458</v>
      </c>
      <c r="S82">
        <f t="shared" ref="S82" si="89">ROUND((270*$N$2),0)</f>
        <v>286</v>
      </c>
      <c r="T82" t="s">
        <v>32</v>
      </c>
    </row>
    <row r="83" spans="1:20" x14ac:dyDescent="0.25">
      <c r="A83" t="s">
        <v>15</v>
      </c>
      <c r="B83" s="1" t="s">
        <v>208</v>
      </c>
      <c r="C83">
        <v>1</v>
      </c>
      <c r="D83" t="s">
        <v>38</v>
      </c>
      <c r="E83" s="1">
        <v>2716791</v>
      </c>
      <c r="H83" t="s">
        <v>16</v>
      </c>
      <c r="I83" t="s">
        <v>17</v>
      </c>
      <c r="J83" t="s">
        <v>18</v>
      </c>
      <c r="K83" t="s">
        <v>19</v>
      </c>
      <c r="L83" t="s">
        <v>207</v>
      </c>
      <c r="M83" t="str">
        <f>CONCATENATE(E83,"-D-C-N")</f>
        <v>2716791-D-C-N</v>
      </c>
      <c r="N83" t="str">
        <f>$F$2</f>
        <v>D - 508 x 508</v>
      </c>
      <c r="O83" t="str">
        <f>$C$15</f>
        <v>Canvas</v>
      </c>
      <c r="P83" t="str">
        <f>$D$15</f>
        <v>None</v>
      </c>
      <c r="Q83">
        <f>$F$15</f>
        <v>1324</v>
      </c>
      <c r="R83">
        <f t="shared" ref="R83" si="90">ROUND((832*$N$2),0)</f>
        <v>882</v>
      </c>
      <c r="S83">
        <f t="shared" ref="S83" si="91">ROUND((550*$N$2),0)</f>
        <v>583</v>
      </c>
      <c r="T83" t="s">
        <v>32</v>
      </c>
    </row>
    <row r="84" spans="1:20" x14ac:dyDescent="0.25">
      <c r="A84" t="s">
        <v>15</v>
      </c>
      <c r="B84" s="1" t="s">
        <v>208</v>
      </c>
      <c r="C84">
        <v>1</v>
      </c>
      <c r="D84" t="s">
        <v>38</v>
      </c>
      <c r="E84" s="1">
        <v>2716791</v>
      </c>
      <c r="H84" t="s">
        <v>16</v>
      </c>
      <c r="I84" t="s">
        <v>17</v>
      </c>
      <c r="J84" t="s">
        <v>18</v>
      </c>
      <c r="K84" t="s">
        <v>19</v>
      </c>
      <c r="L84" t="s">
        <v>207</v>
      </c>
      <c r="M84" t="str">
        <f>CONCATENATE(E84,"-D-P-W")</f>
        <v>2716791-D-P-W</v>
      </c>
      <c r="N84" t="str">
        <f>$F$2</f>
        <v>D - 508 x 508</v>
      </c>
      <c r="O84" t="str">
        <f>$C$3</f>
        <v>Photographic Paper</v>
      </c>
      <c r="P84" t="str">
        <f>$D$4</f>
        <v>White</v>
      </c>
      <c r="Q84">
        <f>$F$4</f>
        <v>1313</v>
      </c>
      <c r="R84">
        <f t="shared" ref="R84" si="92">ROUND((880*$N$2),0)</f>
        <v>933</v>
      </c>
      <c r="S84">
        <f t="shared" ref="S84" si="93">ROUND((560*$N$2),0)</f>
        <v>594</v>
      </c>
      <c r="T84" t="s">
        <v>32</v>
      </c>
    </row>
    <row r="85" spans="1:20" x14ac:dyDescent="0.25">
      <c r="A85" t="s">
        <v>15</v>
      </c>
      <c r="B85" s="1" t="s">
        <v>208</v>
      </c>
      <c r="C85">
        <v>1</v>
      </c>
      <c r="D85" t="s">
        <v>38</v>
      </c>
      <c r="E85" s="1">
        <v>2716791</v>
      </c>
      <c r="H85" t="s">
        <v>16</v>
      </c>
      <c r="I85" t="s">
        <v>17</v>
      </c>
      <c r="J85" t="s">
        <v>18</v>
      </c>
      <c r="K85" t="s">
        <v>19</v>
      </c>
      <c r="L85" t="s">
        <v>207</v>
      </c>
      <c r="M85" t="str">
        <f>CONCATENATE(E85,"-D-C-W")</f>
        <v>2716791-D-C-W</v>
      </c>
      <c r="N85" t="str">
        <f>$F$2</f>
        <v>D - 508 x 508</v>
      </c>
      <c r="O85" t="str">
        <f>$C$15</f>
        <v>Canvas</v>
      </c>
      <c r="P85" t="str">
        <f>$D$16</f>
        <v xml:space="preserve">White </v>
      </c>
      <c r="Q85">
        <f>$F$16</f>
        <v>1964</v>
      </c>
      <c r="R85">
        <f t="shared" ref="R85" si="94">ROUND((1320*$N$2),0)</f>
        <v>1399</v>
      </c>
      <c r="S85">
        <f t="shared" ref="S85" si="95">ROUND((825*$N$2),0)</f>
        <v>875</v>
      </c>
      <c r="T85" t="s">
        <v>32</v>
      </c>
    </row>
    <row r="86" spans="1:20" x14ac:dyDescent="0.25">
      <c r="A86" t="s">
        <v>15</v>
      </c>
      <c r="B86" s="1" t="s">
        <v>208</v>
      </c>
      <c r="C86">
        <v>1</v>
      </c>
      <c r="D86" t="s">
        <v>38</v>
      </c>
      <c r="E86" s="1">
        <v>2716791</v>
      </c>
      <c r="H86" t="s">
        <v>16</v>
      </c>
      <c r="I86" t="s">
        <v>17</v>
      </c>
      <c r="J86" t="s">
        <v>18</v>
      </c>
      <c r="K86" t="s">
        <v>19</v>
      </c>
      <c r="L86" t="s">
        <v>207</v>
      </c>
      <c r="M86" t="str">
        <f>CONCATENATE(E86,"-F-P-N")</f>
        <v>2716791-F-P-N</v>
      </c>
      <c r="N86" t="str">
        <f>$H$2</f>
        <v>F - 762 x 762</v>
      </c>
      <c r="O86" t="str">
        <f>$C$3</f>
        <v>Photographic Paper</v>
      </c>
      <c r="P86" t="str">
        <f>$D$3</f>
        <v>None</v>
      </c>
      <c r="Q86">
        <f>$H$3</f>
        <v>1410</v>
      </c>
      <c r="R86">
        <f t="shared" ref="R86" si="96">ROUND((944*$N$2),0)</f>
        <v>1001</v>
      </c>
      <c r="S86">
        <f t="shared" ref="S86" si="97">ROUND((590*$N$2),0)</f>
        <v>625</v>
      </c>
      <c r="T86" t="s">
        <v>32</v>
      </c>
    </row>
    <row r="87" spans="1:20" x14ac:dyDescent="0.25">
      <c r="A87" t="s">
        <v>15</v>
      </c>
      <c r="B87" s="1" t="s">
        <v>208</v>
      </c>
      <c r="C87">
        <v>1</v>
      </c>
      <c r="D87" t="s">
        <v>38</v>
      </c>
      <c r="E87" s="1">
        <v>2716791</v>
      </c>
      <c r="H87" t="s">
        <v>16</v>
      </c>
      <c r="I87" t="s">
        <v>17</v>
      </c>
      <c r="J87" t="s">
        <v>18</v>
      </c>
      <c r="K87" t="s">
        <v>19</v>
      </c>
      <c r="L87" t="s">
        <v>207</v>
      </c>
      <c r="M87" t="str">
        <f>CONCATENATE(E87,"-F-C-N")</f>
        <v>2716791-F-C-N</v>
      </c>
      <c r="N87" t="str">
        <f>$H$2</f>
        <v>F - 762 x 762</v>
      </c>
      <c r="O87" t="str">
        <f>$C$15</f>
        <v>Canvas</v>
      </c>
      <c r="P87" t="str">
        <f>$D$15</f>
        <v>None</v>
      </c>
      <c r="Q87">
        <f>$H$15</f>
        <v>1909</v>
      </c>
      <c r="R87">
        <f t="shared" ref="R87" si="98">ROUND((1200*$N$2),0)</f>
        <v>1272</v>
      </c>
      <c r="S87">
        <f t="shared" ref="S87" si="99">ROUND((800*$N$2),0)</f>
        <v>848</v>
      </c>
      <c r="T87" t="s">
        <v>32</v>
      </c>
    </row>
    <row r="88" spans="1:20" x14ac:dyDescent="0.25">
      <c r="A88" t="s">
        <v>15</v>
      </c>
      <c r="B88" s="1" t="s">
        <v>208</v>
      </c>
      <c r="C88">
        <v>1</v>
      </c>
      <c r="D88" t="s">
        <v>38</v>
      </c>
      <c r="E88" s="1">
        <v>2716791</v>
      </c>
      <c r="H88" t="s">
        <v>16</v>
      </c>
      <c r="I88" t="s">
        <v>17</v>
      </c>
      <c r="J88" t="s">
        <v>18</v>
      </c>
      <c r="K88" t="s">
        <v>19</v>
      </c>
      <c r="L88" t="s">
        <v>207</v>
      </c>
      <c r="M88" t="str">
        <f>CONCATENATE(E88,"-F-P-W")</f>
        <v>2716791-F-P-W</v>
      </c>
      <c r="N88" t="str">
        <f>$H$2</f>
        <v>F - 762 x 762</v>
      </c>
      <c r="O88" t="str">
        <f>$C$3</f>
        <v>Photographic Paper</v>
      </c>
      <c r="P88" t="str">
        <f>$D$4</f>
        <v>White</v>
      </c>
      <c r="Q88">
        <f>$H$4</f>
        <v>2387</v>
      </c>
      <c r="R88">
        <f t="shared" ref="R88" si="100">ROUND((1510*$N$2),0)</f>
        <v>1601</v>
      </c>
      <c r="S88">
        <f t="shared" ref="S88" si="101">ROUND((1150*$N$2),0)</f>
        <v>1219</v>
      </c>
      <c r="T88" t="s">
        <v>32</v>
      </c>
    </row>
    <row r="89" spans="1:20" x14ac:dyDescent="0.25">
      <c r="A89" t="s">
        <v>15</v>
      </c>
      <c r="B89" s="1" t="s">
        <v>208</v>
      </c>
      <c r="C89">
        <v>1</v>
      </c>
      <c r="D89" t="s">
        <v>38</v>
      </c>
      <c r="E89" s="1">
        <v>2716791</v>
      </c>
      <c r="H89" t="s">
        <v>16</v>
      </c>
      <c r="I89" t="s">
        <v>17</v>
      </c>
      <c r="J89" t="s">
        <v>18</v>
      </c>
      <c r="K89" t="s">
        <v>19</v>
      </c>
      <c r="L89" t="s">
        <v>207</v>
      </c>
      <c r="M89" t="str">
        <f>CONCATENATE(E89,"-F-C-W")</f>
        <v>2716791-F-C-W</v>
      </c>
      <c r="N89" t="str">
        <f>$H$2</f>
        <v>F - 762 x 762</v>
      </c>
      <c r="O89" t="str">
        <f>$C$15</f>
        <v>Canvas</v>
      </c>
      <c r="P89" t="str">
        <f>$D$16</f>
        <v xml:space="preserve">White </v>
      </c>
      <c r="Q89">
        <f>$H$16</f>
        <v>2625</v>
      </c>
      <c r="R89">
        <f t="shared" ref="R89" si="102">ROUND((1760*$N$2),0)</f>
        <v>1866</v>
      </c>
      <c r="S89">
        <f t="shared" ref="S89" si="103">ROUND((1100*$N$2),0)</f>
        <v>1166</v>
      </c>
      <c r="T89" t="s">
        <v>32</v>
      </c>
    </row>
    <row r="90" spans="1:20" x14ac:dyDescent="0.25">
      <c r="A90" t="s">
        <v>15</v>
      </c>
      <c r="B90" s="1" t="s">
        <v>208</v>
      </c>
      <c r="C90">
        <v>1</v>
      </c>
      <c r="D90" t="s">
        <v>38</v>
      </c>
      <c r="E90" s="1">
        <v>2716791</v>
      </c>
      <c r="H90" t="s">
        <v>16</v>
      </c>
      <c r="I90" t="s">
        <v>17</v>
      </c>
      <c r="J90" t="s">
        <v>18</v>
      </c>
      <c r="K90" t="s">
        <v>19</v>
      </c>
      <c r="L90" t="s">
        <v>207</v>
      </c>
      <c r="M90" t="str">
        <f>CONCATENATE(E90,"-G-P-N")</f>
        <v>2716791-G-P-N</v>
      </c>
      <c r="N90" t="str">
        <f>$I$2</f>
        <v>G - 1016 x 1016</v>
      </c>
      <c r="O90" t="str">
        <f>$C$3</f>
        <v>Photographic Paper</v>
      </c>
      <c r="P90" t="str">
        <f>$D$3</f>
        <v>None</v>
      </c>
      <c r="Q90">
        <f>$I$3</f>
        <v>1763</v>
      </c>
      <c r="R90">
        <f t="shared" ref="R90" si="104">ROUND((1180*$N$2),0)</f>
        <v>1251</v>
      </c>
      <c r="S90">
        <f t="shared" ref="S90" si="105">ROUND((735*$N$2),0)</f>
        <v>779</v>
      </c>
      <c r="T90" t="s">
        <v>32</v>
      </c>
    </row>
    <row r="91" spans="1:20" x14ac:dyDescent="0.25">
      <c r="A91" t="s">
        <v>15</v>
      </c>
      <c r="B91" s="1" t="s">
        <v>208</v>
      </c>
      <c r="C91">
        <v>1</v>
      </c>
      <c r="D91" t="s">
        <v>38</v>
      </c>
      <c r="E91" s="1">
        <v>2716791</v>
      </c>
      <c r="H91" t="s">
        <v>16</v>
      </c>
      <c r="I91" t="s">
        <v>17</v>
      </c>
      <c r="J91" t="s">
        <v>18</v>
      </c>
      <c r="K91" t="s">
        <v>19</v>
      </c>
      <c r="L91" t="s">
        <v>207</v>
      </c>
      <c r="M91" t="str">
        <f>CONCATENATE(E91,"-G-C-N")</f>
        <v>2716791-G-C-N</v>
      </c>
      <c r="N91" t="str">
        <f>$I$2</f>
        <v>G - 1016 x 1016</v>
      </c>
      <c r="O91" t="str">
        <f>$C$15</f>
        <v>Canvas</v>
      </c>
      <c r="P91" t="str">
        <f>$D$15</f>
        <v>None</v>
      </c>
      <c r="Q91">
        <f>$I$15</f>
        <v>2029</v>
      </c>
      <c r="R91">
        <f t="shared" ref="R91" si="106">ROUND((1275*$N$2),0)</f>
        <v>1352</v>
      </c>
      <c r="S91">
        <f t="shared" ref="S91" si="107">ROUND((850*$N$2),0)</f>
        <v>901</v>
      </c>
      <c r="T91" t="s">
        <v>32</v>
      </c>
    </row>
    <row r="92" spans="1:20" x14ac:dyDescent="0.25">
      <c r="A92" t="s">
        <v>15</v>
      </c>
      <c r="B92" s="1" t="s">
        <v>208</v>
      </c>
      <c r="C92">
        <v>1</v>
      </c>
      <c r="D92" t="s">
        <v>38</v>
      </c>
      <c r="E92" s="1">
        <v>2716791</v>
      </c>
      <c r="H92" t="s">
        <v>16</v>
      </c>
      <c r="I92" t="s">
        <v>17</v>
      </c>
      <c r="J92" t="s">
        <v>18</v>
      </c>
      <c r="K92" t="s">
        <v>19</v>
      </c>
      <c r="L92" t="s">
        <v>207</v>
      </c>
      <c r="M92" t="str">
        <f>CONCATENATE(E92,"-G-P-W")</f>
        <v>2716791-G-P-W</v>
      </c>
      <c r="N92" t="str">
        <f>$I$2</f>
        <v>G - 1016 x 1016</v>
      </c>
      <c r="O92" t="str">
        <f>$C$3</f>
        <v>Photographic Paper</v>
      </c>
      <c r="P92" t="str">
        <f>$D$4</f>
        <v>White</v>
      </c>
      <c r="Q92">
        <f>$I$4</f>
        <v>3200</v>
      </c>
      <c r="R92">
        <f t="shared" ref="R92:R93" si="108">ROUND((2000*$N$2),0)</f>
        <v>2120</v>
      </c>
      <c r="S92">
        <f t="shared" ref="S92" si="109">ROUND((1535*$N$2),0)</f>
        <v>1627</v>
      </c>
      <c r="T92" t="s">
        <v>32</v>
      </c>
    </row>
    <row r="93" spans="1:20" x14ac:dyDescent="0.25">
      <c r="A93" t="s">
        <v>15</v>
      </c>
      <c r="B93" s="1" t="s">
        <v>208</v>
      </c>
      <c r="C93">
        <v>1</v>
      </c>
      <c r="D93" t="s">
        <v>38</v>
      </c>
      <c r="E93" s="1">
        <v>2716791</v>
      </c>
      <c r="H93" t="s">
        <v>16</v>
      </c>
      <c r="I93" t="s">
        <v>17</v>
      </c>
      <c r="J93" t="s">
        <v>18</v>
      </c>
      <c r="K93" t="s">
        <v>19</v>
      </c>
      <c r="L93" t="s">
        <v>207</v>
      </c>
      <c r="M93" t="str">
        <f>CONCATENATE(E93,"-G-C-W")</f>
        <v>2716791-G-C-W</v>
      </c>
      <c r="N93" t="str">
        <f>$I$2</f>
        <v>G - 1016 x 1016</v>
      </c>
      <c r="O93" t="str">
        <f>$C$15</f>
        <v>Canvas</v>
      </c>
      <c r="P93" t="str">
        <f>$D$16</f>
        <v xml:space="preserve">White </v>
      </c>
      <c r="Q93">
        <f>$I$16</f>
        <v>2984</v>
      </c>
      <c r="R93">
        <f t="shared" si="108"/>
        <v>2120</v>
      </c>
      <c r="S93">
        <f t="shared" ref="S93" si="110">ROUND((1250*$N$2),0)</f>
        <v>1325</v>
      </c>
      <c r="T93" t="s">
        <v>32</v>
      </c>
    </row>
    <row r="94" spans="1:20" x14ac:dyDescent="0.25">
      <c r="A94" t="s">
        <v>15</v>
      </c>
      <c r="B94" s="1" t="s">
        <v>208</v>
      </c>
      <c r="C94">
        <v>1</v>
      </c>
      <c r="D94" t="s">
        <v>39</v>
      </c>
      <c r="E94" s="1">
        <v>51246663</v>
      </c>
      <c r="H94" t="s">
        <v>16</v>
      </c>
      <c r="I94" t="s">
        <v>17</v>
      </c>
      <c r="J94" t="s">
        <v>18</v>
      </c>
      <c r="K94" t="s">
        <v>19</v>
      </c>
      <c r="L94" t="s">
        <v>207</v>
      </c>
      <c r="M94" t="str">
        <f>CONCATENATE(E94,"-C-P-N")</f>
        <v>51246663-C-P-N</v>
      </c>
      <c r="N94" t="str">
        <f>$E$2</f>
        <v>C - 406 x 406</v>
      </c>
      <c r="O94" t="str">
        <f>$C$3</f>
        <v>Photographic Paper</v>
      </c>
      <c r="P94" t="str">
        <f>$D$3</f>
        <v>None</v>
      </c>
      <c r="Q94">
        <f>$E$3</f>
        <v>553</v>
      </c>
      <c r="R94">
        <f t="shared" ref="R94" si="111">ROUND((360*$N$2),0)</f>
        <v>382</v>
      </c>
      <c r="S94">
        <f t="shared" ref="S94" si="112">ROUND((230*$N$2),0)</f>
        <v>244</v>
      </c>
      <c r="T94" t="s">
        <v>32</v>
      </c>
    </row>
    <row r="95" spans="1:20" x14ac:dyDescent="0.25">
      <c r="A95" t="s">
        <v>15</v>
      </c>
      <c r="B95" s="1" t="s">
        <v>208</v>
      </c>
      <c r="C95">
        <v>1</v>
      </c>
      <c r="D95" t="s">
        <v>39</v>
      </c>
      <c r="E95" s="1">
        <v>51246663</v>
      </c>
      <c r="H95" t="s">
        <v>16</v>
      </c>
      <c r="I95" t="s">
        <v>17</v>
      </c>
      <c r="J95" t="s">
        <v>18</v>
      </c>
      <c r="K95" t="s">
        <v>19</v>
      </c>
      <c r="L95" t="s">
        <v>207</v>
      </c>
      <c r="M95" t="str">
        <f>CONCATENATE(E95,"-C-P-W")</f>
        <v>51246663-C-P-W</v>
      </c>
      <c r="N95" t="str">
        <f>$E$2</f>
        <v>C - 406 x 406</v>
      </c>
      <c r="O95" t="str">
        <f>$C$3</f>
        <v>Photographic Paper</v>
      </c>
      <c r="P95" t="str">
        <f>$D$4</f>
        <v>White</v>
      </c>
      <c r="Q95">
        <f>$E$4</f>
        <v>1052</v>
      </c>
      <c r="R95">
        <f t="shared" ref="R95" si="113">ROUND((704*$N$2),0)</f>
        <v>746</v>
      </c>
      <c r="S95">
        <f t="shared" ref="S95" si="114">ROUND((440*$N$2),0)</f>
        <v>466</v>
      </c>
      <c r="T95" t="s">
        <v>32</v>
      </c>
    </row>
    <row r="96" spans="1:20" x14ac:dyDescent="0.25">
      <c r="A96" t="s">
        <v>15</v>
      </c>
      <c r="B96" s="1" t="s">
        <v>208</v>
      </c>
      <c r="C96">
        <v>1</v>
      </c>
      <c r="D96" t="s">
        <v>39</v>
      </c>
      <c r="E96" s="1">
        <v>51246663</v>
      </c>
      <c r="H96" t="s">
        <v>16</v>
      </c>
      <c r="I96" t="s">
        <v>17</v>
      </c>
      <c r="J96" t="s">
        <v>18</v>
      </c>
      <c r="K96" t="s">
        <v>19</v>
      </c>
      <c r="L96" t="s">
        <v>207</v>
      </c>
      <c r="M96" t="str">
        <f>CONCATENATE(E96,"-D-P-N")</f>
        <v>51246663-D-P-N</v>
      </c>
      <c r="N96" t="str">
        <f>$F$2</f>
        <v>D - 508 x 508</v>
      </c>
      <c r="O96" t="str">
        <f>$C$3</f>
        <v>Photographic Paper</v>
      </c>
      <c r="P96" t="str">
        <f>$D$3</f>
        <v>None</v>
      </c>
      <c r="Q96">
        <f>$F$3</f>
        <v>646</v>
      </c>
      <c r="R96">
        <f t="shared" ref="R96" si="115">ROUND((432*$N$2),0)</f>
        <v>458</v>
      </c>
      <c r="S96">
        <f t="shared" ref="S96" si="116">ROUND((270*$N$2),0)</f>
        <v>286</v>
      </c>
      <c r="T96" t="s">
        <v>32</v>
      </c>
    </row>
    <row r="97" spans="1:20" x14ac:dyDescent="0.25">
      <c r="A97" t="s">
        <v>15</v>
      </c>
      <c r="B97" s="1" t="s">
        <v>208</v>
      </c>
      <c r="C97">
        <v>1</v>
      </c>
      <c r="D97" t="s">
        <v>39</v>
      </c>
      <c r="E97" s="1">
        <v>51246663</v>
      </c>
      <c r="H97" t="s">
        <v>16</v>
      </c>
      <c r="I97" t="s">
        <v>17</v>
      </c>
      <c r="J97" t="s">
        <v>18</v>
      </c>
      <c r="K97" t="s">
        <v>19</v>
      </c>
      <c r="L97" t="s">
        <v>207</v>
      </c>
      <c r="M97" t="str">
        <f>CONCATENATE(E97,"-D-C-N")</f>
        <v>51246663-D-C-N</v>
      </c>
      <c r="N97" t="str">
        <f>$F$2</f>
        <v>D - 508 x 508</v>
      </c>
      <c r="O97" t="str">
        <f>$C$15</f>
        <v>Canvas</v>
      </c>
      <c r="P97" t="str">
        <f>$D$15</f>
        <v>None</v>
      </c>
      <c r="Q97">
        <f>$F$15</f>
        <v>1324</v>
      </c>
      <c r="R97">
        <f t="shared" ref="R97" si="117">ROUND((832*$N$2),0)</f>
        <v>882</v>
      </c>
      <c r="S97">
        <f t="shared" ref="S97" si="118">ROUND((550*$N$2),0)</f>
        <v>583</v>
      </c>
      <c r="T97" t="s">
        <v>32</v>
      </c>
    </row>
    <row r="98" spans="1:20" x14ac:dyDescent="0.25">
      <c r="A98" t="s">
        <v>15</v>
      </c>
      <c r="B98" s="1" t="s">
        <v>208</v>
      </c>
      <c r="C98">
        <v>1</v>
      </c>
      <c r="D98" t="s">
        <v>39</v>
      </c>
      <c r="E98" s="1">
        <v>51246663</v>
      </c>
      <c r="H98" t="s">
        <v>16</v>
      </c>
      <c r="I98" t="s">
        <v>17</v>
      </c>
      <c r="J98" t="s">
        <v>18</v>
      </c>
      <c r="K98" t="s">
        <v>19</v>
      </c>
      <c r="L98" t="s">
        <v>207</v>
      </c>
      <c r="M98" t="str">
        <f>CONCATENATE(E98,"-D-P-W")</f>
        <v>51246663-D-P-W</v>
      </c>
      <c r="N98" t="str">
        <f>$F$2</f>
        <v>D - 508 x 508</v>
      </c>
      <c r="O98" t="str">
        <f>$C$3</f>
        <v>Photographic Paper</v>
      </c>
      <c r="P98" t="str">
        <f>$D$4</f>
        <v>White</v>
      </c>
      <c r="Q98">
        <f>$F$4</f>
        <v>1313</v>
      </c>
      <c r="R98">
        <f t="shared" ref="R98" si="119">ROUND((880*$N$2),0)</f>
        <v>933</v>
      </c>
      <c r="S98">
        <f t="shared" ref="S98" si="120">ROUND((560*$N$2),0)</f>
        <v>594</v>
      </c>
      <c r="T98" t="s">
        <v>32</v>
      </c>
    </row>
    <row r="99" spans="1:20" x14ac:dyDescent="0.25">
      <c r="A99" t="s">
        <v>15</v>
      </c>
      <c r="B99" s="1" t="s">
        <v>208</v>
      </c>
      <c r="C99">
        <v>1</v>
      </c>
      <c r="D99" t="s">
        <v>39</v>
      </c>
      <c r="E99" s="1">
        <v>51246663</v>
      </c>
      <c r="H99" t="s">
        <v>16</v>
      </c>
      <c r="I99" t="s">
        <v>17</v>
      </c>
      <c r="J99" t="s">
        <v>18</v>
      </c>
      <c r="K99" t="s">
        <v>19</v>
      </c>
      <c r="L99" t="s">
        <v>207</v>
      </c>
      <c r="M99" t="str">
        <f>CONCATENATE(E99,"-D-C-W")</f>
        <v>51246663-D-C-W</v>
      </c>
      <c r="N99" t="str">
        <f>$F$2</f>
        <v>D - 508 x 508</v>
      </c>
      <c r="O99" t="str">
        <f>$C$15</f>
        <v>Canvas</v>
      </c>
      <c r="P99" t="str">
        <f>$D$16</f>
        <v xml:space="preserve">White </v>
      </c>
      <c r="Q99">
        <f>$F$16</f>
        <v>1964</v>
      </c>
      <c r="R99">
        <f t="shared" ref="R99" si="121">ROUND((1320*$N$2),0)</f>
        <v>1399</v>
      </c>
      <c r="S99">
        <f t="shared" ref="S99" si="122">ROUND((825*$N$2),0)</f>
        <v>875</v>
      </c>
      <c r="T99" t="s">
        <v>32</v>
      </c>
    </row>
    <row r="100" spans="1:20" x14ac:dyDescent="0.25">
      <c r="A100" t="s">
        <v>15</v>
      </c>
      <c r="B100" s="1" t="s">
        <v>208</v>
      </c>
      <c r="C100">
        <v>1</v>
      </c>
      <c r="D100" t="s">
        <v>39</v>
      </c>
      <c r="E100" s="1">
        <v>51246663</v>
      </c>
      <c r="H100" t="s">
        <v>16</v>
      </c>
      <c r="I100" t="s">
        <v>17</v>
      </c>
      <c r="J100" t="s">
        <v>18</v>
      </c>
      <c r="K100" t="s">
        <v>19</v>
      </c>
      <c r="L100" t="s">
        <v>207</v>
      </c>
      <c r="M100" t="str">
        <f>CONCATENATE(E100,"-F-P-N")</f>
        <v>51246663-F-P-N</v>
      </c>
      <c r="N100" t="str">
        <f>$H$2</f>
        <v>F - 762 x 762</v>
      </c>
      <c r="O100" t="str">
        <f>$C$3</f>
        <v>Photographic Paper</v>
      </c>
      <c r="P100" t="str">
        <f>$D$3</f>
        <v>None</v>
      </c>
      <c r="Q100">
        <f>$H$3</f>
        <v>1410</v>
      </c>
      <c r="R100">
        <f t="shared" ref="R100" si="123">ROUND((944*$N$2),0)</f>
        <v>1001</v>
      </c>
      <c r="S100">
        <f t="shared" ref="S100" si="124">ROUND((590*$N$2),0)</f>
        <v>625</v>
      </c>
      <c r="T100" t="s">
        <v>32</v>
      </c>
    </row>
    <row r="101" spans="1:20" x14ac:dyDescent="0.25">
      <c r="A101" t="s">
        <v>15</v>
      </c>
      <c r="B101" s="1" t="s">
        <v>208</v>
      </c>
      <c r="C101">
        <v>1</v>
      </c>
      <c r="D101" t="s">
        <v>39</v>
      </c>
      <c r="E101" s="1">
        <v>51246663</v>
      </c>
      <c r="H101" t="s">
        <v>16</v>
      </c>
      <c r="I101" t="s">
        <v>17</v>
      </c>
      <c r="J101" t="s">
        <v>18</v>
      </c>
      <c r="K101" t="s">
        <v>19</v>
      </c>
      <c r="L101" t="s">
        <v>207</v>
      </c>
      <c r="M101" t="str">
        <f>CONCATENATE(E101,"-F-C-N")</f>
        <v>51246663-F-C-N</v>
      </c>
      <c r="N101" t="str">
        <f>$H$2</f>
        <v>F - 762 x 762</v>
      </c>
      <c r="O101" t="str">
        <f>$C$15</f>
        <v>Canvas</v>
      </c>
      <c r="P101" t="str">
        <f>$D$15</f>
        <v>None</v>
      </c>
      <c r="Q101">
        <f>$H$15</f>
        <v>1909</v>
      </c>
      <c r="R101">
        <f t="shared" ref="R101" si="125">ROUND((1200*$N$2),0)</f>
        <v>1272</v>
      </c>
      <c r="S101">
        <f t="shared" ref="S101" si="126">ROUND((800*$N$2),0)</f>
        <v>848</v>
      </c>
      <c r="T101" t="s">
        <v>32</v>
      </c>
    </row>
    <row r="102" spans="1:20" x14ac:dyDescent="0.25">
      <c r="A102" t="s">
        <v>15</v>
      </c>
      <c r="B102" s="1" t="s">
        <v>208</v>
      </c>
      <c r="C102">
        <v>1</v>
      </c>
      <c r="D102" t="s">
        <v>39</v>
      </c>
      <c r="E102" s="1">
        <v>51246663</v>
      </c>
      <c r="H102" t="s">
        <v>16</v>
      </c>
      <c r="I102" t="s">
        <v>17</v>
      </c>
      <c r="J102" t="s">
        <v>18</v>
      </c>
      <c r="K102" t="s">
        <v>19</v>
      </c>
      <c r="L102" t="s">
        <v>207</v>
      </c>
      <c r="M102" t="str">
        <f>CONCATENATE(E102,"-F-P-W")</f>
        <v>51246663-F-P-W</v>
      </c>
      <c r="N102" t="str">
        <f>$H$2</f>
        <v>F - 762 x 762</v>
      </c>
      <c r="O102" t="str">
        <f>$C$3</f>
        <v>Photographic Paper</v>
      </c>
      <c r="P102" t="str">
        <f>$D$4</f>
        <v>White</v>
      </c>
      <c r="Q102">
        <f>$H$4</f>
        <v>2387</v>
      </c>
      <c r="R102">
        <f t="shared" ref="R102" si="127">ROUND((1510*$N$2),0)</f>
        <v>1601</v>
      </c>
      <c r="S102">
        <f t="shared" ref="S102" si="128">ROUND((1150*$N$2),0)</f>
        <v>1219</v>
      </c>
      <c r="T102" t="s">
        <v>32</v>
      </c>
    </row>
    <row r="103" spans="1:20" x14ac:dyDescent="0.25">
      <c r="A103" t="s">
        <v>15</v>
      </c>
      <c r="B103" s="1" t="s">
        <v>208</v>
      </c>
      <c r="C103">
        <v>1</v>
      </c>
      <c r="D103" t="s">
        <v>39</v>
      </c>
      <c r="E103" s="1">
        <v>51246663</v>
      </c>
      <c r="H103" t="s">
        <v>16</v>
      </c>
      <c r="I103" t="s">
        <v>17</v>
      </c>
      <c r="J103" t="s">
        <v>18</v>
      </c>
      <c r="K103" t="s">
        <v>19</v>
      </c>
      <c r="L103" t="s">
        <v>207</v>
      </c>
      <c r="M103" t="str">
        <f>CONCATENATE(E103,"-F-C-W")</f>
        <v>51246663-F-C-W</v>
      </c>
      <c r="N103" t="str">
        <f>$H$2</f>
        <v>F - 762 x 762</v>
      </c>
      <c r="O103" t="str">
        <f>$C$15</f>
        <v>Canvas</v>
      </c>
      <c r="P103" t="str">
        <f>$D$16</f>
        <v xml:space="preserve">White </v>
      </c>
      <c r="Q103">
        <f>$H$16</f>
        <v>2625</v>
      </c>
      <c r="R103">
        <f t="shared" ref="R103" si="129">ROUND((1760*$N$2),0)</f>
        <v>1866</v>
      </c>
      <c r="S103">
        <f t="shared" ref="S103" si="130">ROUND((1100*$N$2),0)</f>
        <v>1166</v>
      </c>
      <c r="T103" t="s">
        <v>32</v>
      </c>
    </row>
    <row r="104" spans="1:20" x14ac:dyDescent="0.25">
      <c r="A104" t="s">
        <v>15</v>
      </c>
      <c r="B104" s="1" t="s">
        <v>208</v>
      </c>
      <c r="C104">
        <v>1</v>
      </c>
      <c r="D104" t="s">
        <v>39</v>
      </c>
      <c r="E104" s="1">
        <v>51246663</v>
      </c>
      <c r="H104" t="s">
        <v>16</v>
      </c>
      <c r="I104" t="s">
        <v>17</v>
      </c>
      <c r="J104" t="s">
        <v>18</v>
      </c>
      <c r="K104" t="s">
        <v>19</v>
      </c>
      <c r="L104" t="s">
        <v>207</v>
      </c>
      <c r="M104" t="str">
        <f>CONCATENATE(E104,"-G-P-N")</f>
        <v>51246663-G-P-N</v>
      </c>
      <c r="N104" t="str">
        <f>$I$2</f>
        <v>G - 1016 x 1016</v>
      </c>
      <c r="O104" t="str">
        <f>$C$3</f>
        <v>Photographic Paper</v>
      </c>
      <c r="P104" t="str">
        <f>$D$3</f>
        <v>None</v>
      </c>
      <c r="Q104">
        <f>$I$3</f>
        <v>1763</v>
      </c>
      <c r="R104">
        <f t="shared" ref="R104" si="131">ROUND((1180*$N$2),0)</f>
        <v>1251</v>
      </c>
      <c r="S104">
        <f t="shared" ref="S104" si="132">ROUND((735*$N$2),0)</f>
        <v>779</v>
      </c>
      <c r="T104" t="s">
        <v>32</v>
      </c>
    </row>
    <row r="105" spans="1:20" x14ac:dyDescent="0.25">
      <c r="A105" t="s">
        <v>15</v>
      </c>
      <c r="B105" s="1" t="s">
        <v>208</v>
      </c>
      <c r="C105">
        <v>1</v>
      </c>
      <c r="D105" t="s">
        <v>39</v>
      </c>
      <c r="E105" s="1">
        <v>51246663</v>
      </c>
      <c r="H105" t="s">
        <v>16</v>
      </c>
      <c r="I105" t="s">
        <v>17</v>
      </c>
      <c r="J105" t="s">
        <v>18</v>
      </c>
      <c r="K105" t="s">
        <v>19</v>
      </c>
      <c r="L105" t="s">
        <v>207</v>
      </c>
      <c r="M105" t="str">
        <f>CONCATENATE(E105,"-G-C-N")</f>
        <v>51246663-G-C-N</v>
      </c>
      <c r="N105" t="str">
        <f>$I$2</f>
        <v>G - 1016 x 1016</v>
      </c>
      <c r="O105" t="str">
        <f>$C$15</f>
        <v>Canvas</v>
      </c>
      <c r="P105" t="str">
        <f>$D$15</f>
        <v>None</v>
      </c>
      <c r="Q105">
        <f>$I$15</f>
        <v>2029</v>
      </c>
      <c r="R105">
        <f t="shared" ref="R105" si="133">ROUND((1275*$N$2),0)</f>
        <v>1352</v>
      </c>
      <c r="S105">
        <f t="shared" ref="S105" si="134">ROUND((850*$N$2),0)</f>
        <v>901</v>
      </c>
      <c r="T105" t="s">
        <v>32</v>
      </c>
    </row>
    <row r="106" spans="1:20" x14ac:dyDescent="0.25">
      <c r="A106" t="s">
        <v>15</v>
      </c>
      <c r="B106" s="1" t="s">
        <v>208</v>
      </c>
      <c r="C106">
        <v>1</v>
      </c>
      <c r="D106" t="s">
        <v>39</v>
      </c>
      <c r="E106" s="1">
        <v>51246663</v>
      </c>
      <c r="H106" t="s">
        <v>16</v>
      </c>
      <c r="I106" t="s">
        <v>17</v>
      </c>
      <c r="J106" t="s">
        <v>18</v>
      </c>
      <c r="K106" t="s">
        <v>19</v>
      </c>
      <c r="L106" t="s">
        <v>207</v>
      </c>
      <c r="M106" t="str">
        <f>CONCATENATE(E106,"-G-P-W")</f>
        <v>51246663-G-P-W</v>
      </c>
      <c r="N106" t="str">
        <f>$I$2</f>
        <v>G - 1016 x 1016</v>
      </c>
      <c r="O106" t="str">
        <f>$C$3</f>
        <v>Photographic Paper</v>
      </c>
      <c r="P106" t="str">
        <f>$D$4</f>
        <v>White</v>
      </c>
      <c r="Q106">
        <f>$I$4</f>
        <v>3200</v>
      </c>
      <c r="R106">
        <f t="shared" ref="R106:R107" si="135">ROUND((2000*$N$2),0)</f>
        <v>2120</v>
      </c>
      <c r="S106">
        <f t="shared" ref="S106" si="136">ROUND((1535*$N$2),0)</f>
        <v>1627</v>
      </c>
      <c r="T106" t="s">
        <v>32</v>
      </c>
    </row>
    <row r="107" spans="1:20" x14ac:dyDescent="0.25">
      <c r="A107" t="s">
        <v>15</v>
      </c>
      <c r="B107" s="1" t="s">
        <v>208</v>
      </c>
      <c r="C107">
        <v>1</v>
      </c>
      <c r="D107" t="s">
        <v>39</v>
      </c>
      <c r="E107" s="1">
        <v>51246663</v>
      </c>
      <c r="H107" t="s">
        <v>16</v>
      </c>
      <c r="I107" t="s">
        <v>17</v>
      </c>
      <c r="J107" t="s">
        <v>18</v>
      </c>
      <c r="K107" t="s">
        <v>19</v>
      </c>
      <c r="L107" t="s">
        <v>207</v>
      </c>
      <c r="M107" t="str">
        <f>CONCATENATE(E107,"-G-C-W")</f>
        <v>51246663-G-C-W</v>
      </c>
      <c r="N107" t="str">
        <f>$I$2</f>
        <v>G - 1016 x 1016</v>
      </c>
      <c r="O107" t="str">
        <f>$C$15</f>
        <v>Canvas</v>
      </c>
      <c r="P107" t="str">
        <f>$D$16</f>
        <v xml:space="preserve">White </v>
      </c>
      <c r="Q107">
        <f>$I$16</f>
        <v>2984</v>
      </c>
      <c r="R107">
        <f t="shared" si="135"/>
        <v>2120</v>
      </c>
      <c r="S107">
        <f t="shared" ref="S107" si="137">ROUND((1250*$N$2),0)</f>
        <v>1325</v>
      </c>
      <c r="T107" t="s">
        <v>32</v>
      </c>
    </row>
    <row r="108" spans="1:20" x14ac:dyDescent="0.25">
      <c r="A108" t="s">
        <v>15</v>
      </c>
      <c r="B108" s="1" t="s">
        <v>208</v>
      </c>
      <c r="C108">
        <v>1</v>
      </c>
      <c r="D108" t="s">
        <v>44</v>
      </c>
      <c r="E108" s="1">
        <v>155761602</v>
      </c>
      <c r="H108" t="s">
        <v>16</v>
      </c>
      <c r="I108" t="s">
        <v>17</v>
      </c>
      <c r="J108" t="s">
        <v>18</v>
      </c>
      <c r="K108" t="s">
        <v>19</v>
      </c>
      <c r="L108" t="s">
        <v>207</v>
      </c>
      <c r="M108" t="str">
        <f>CONCATENATE(E108,"-C-P-N")</f>
        <v>155761602-C-P-N</v>
      </c>
      <c r="N108" t="str">
        <f>$E$2</f>
        <v>C - 406 x 406</v>
      </c>
      <c r="O108" t="str">
        <f>$C$3</f>
        <v>Photographic Paper</v>
      </c>
      <c r="P108" t="str">
        <f>$D$3</f>
        <v>None</v>
      </c>
      <c r="Q108">
        <f>$E$3</f>
        <v>553</v>
      </c>
      <c r="R108">
        <f t="shared" ref="R108" si="138">ROUND((360*$N$2),0)</f>
        <v>382</v>
      </c>
      <c r="S108">
        <f t="shared" ref="S108" si="139">ROUND((230*$N$2),0)</f>
        <v>244</v>
      </c>
      <c r="T108" t="s">
        <v>32</v>
      </c>
    </row>
    <row r="109" spans="1:20" x14ac:dyDescent="0.25">
      <c r="A109" t="s">
        <v>15</v>
      </c>
      <c r="B109" s="1" t="s">
        <v>208</v>
      </c>
      <c r="C109">
        <v>1</v>
      </c>
      <c r="D109" t="s">
        <v>44</v>
      </c>
      <c r="E109" s="1">
        <v>155761602</v>
      </c>
      <c r="H109" t="s">
        <v>16</v>
      </c>
      <c r="I109" t="s">
        <v>17</v>
      </c>
      <c r="J109" t="s">
        <v>18</v>
      </c>
      <c r="K109" t="s">
        <v>19</v>
      </c>
      <c r="L109" t="s">
        <v>207</v>
      </c>
      <c r="M109" t="str">
        <f>CONCATENATE(E109,"-C-P-W")</f>
        <v>155761602-C-P-W</v>
      </c>
      <c r="N109" t="str">
        <f>$E$2</f>
        <v>C - 406 x 406</v>
      </c>
      <c r="O109" t="str">
        <f>$C$3</f>
        <v>Photographic Paper</v>
      </c>
      <c r="P109" t="str">
        <f>$D$4</f>
        <v>White</v>
      </c>
      <c r="Q109">
        <f>$E$4</f>
        <v>1052</v>
      </c>
      <c r="R109">
        <f t="shared" ref="R109" si="140">ROUND((704*$N$2),0)</f>
        <v>746</v>
      </c>
      <c r="S109">
        <f t="shared" ref="S109" si="141">ROUND((440*$N$2),0)</f>
        <v>466</v>
      </c>
      <c r="T109" t="s">
        <v>32</v>
      </c>
    </row>
    <row r="110" spans="1:20" x14ac:dyDescent="0.25">
      <c r="A110" t="s">
        <v>15</v>
      </c>
      <c r="B110" s="1" t="s">
        <v>208</v>
      </c>
      <c r="C110">
        <v>1</v>
      </c>
      <c r="D110" t="s">
        <v>44</v>
      </c>
      <c r="E110" s="1">
        <v>155761602</v>
      </c>
      <c r="H110" t="s">
        <v>16</v>
      </c>
      <c r="I110" t="s">
        <v>17</v>
      </c>
      <c r="J110" t="s">
        <v>18</v>
      </c>
      <c r="K110" t="s">
        <v>19</v>
      </c>
      <c r="L110" t="s">
        <v>207</v>
      </c>
      <c r="M110" t="str">
        <f>CONCATENATE(E110,"-D-P-N")</f>
        <v>155761602-D-P-N</v>
      </c>
      <c r="N110" t="str">
        <f>$F$2</f>
        <v>D - 508 x 508</v>
      </c>
      <c r="O110" t="str">
        <f>$C$3</f>
        <v>Photographic Paper</v>
      </c>
      <c r="P110" t="str">
        <f>$D$3</f>
        <v>None</v>
      </c>
      <c r="Q110">
        <f>$F$3</f>
        <v>646</v>
      </c>
      <c r="R110">
        <f t="shared" ref="R110" si="142">ROUND((432*$N$2),0)</f>
        <v>458</v>
      </c>
      <c r="S110">
        <f t="shared" ref="S110" si="143">ROUND((270*$N$2),0)</f>
        <v>286</v>
      </c>
      <c r="T110" t="s">
        <v>32</v>
      </c>
    </row>
    <row r="111" spans="1:20" x14ac:dyDescent="0.25">
      <c r="A111" t="s">
        <v>15</v>
      </c>
      <c r="B111" s="1" t="s">
        <v>208</v>
      </c>
      <c r="C111">
        <v>1</v>
      </c>
      <c r="D111" t="s">
        <v>44</v>
      </c>
      <c r="E111" s="1">
        <v>155761602</v>
      </c>
      <c r="H111" t="s">
        <v>16</v>
      </c>
      <c r="I111" t="s">
        <v>17</v>
      </c>
      <c r="J111" t="s">
        <v>18</v>
      </c>
      <c r="K111" t="s">
        <v>19</v>
      </c>
      <c r="L111" t="s">
        <v>207</v>
      </c>
      <c r="M111" t="str">
        <f>CONCATENATE(E111,"-D-C-N")</f>
        <v>155761602-D-C-N</v>
      </c>
      <c r="N111" t="str">
        <f>$F$2</f>
        <v>D - 508 x 508</v>
      </c>
      <c r="O111" t="str">
        <f>$C$15</f>
        <v>Canvas</v>
      </c>
      <c r="P111" t="str">
        <f>$D$15</f>
        <v>None</v>
      </c>
      <c r="Q111">
        <f>$F$15</f>
        <v>1324</v>
      </c>
      <c r="R111">
        <f t="shared" ref="R111" si="144">ROUND((832*$N$2),0)</f>
        <v>882</v>
      </c>
      <c r="S111">
        <f t="shared" ref="S111" si="145">ROUND((550*$N$2),0)</f>
        <v>583</v>
      </c>
      <c r="T111" t="s">
        <v>32</v>
      </c>
    </row>
    <row r="112" spans="1:20" x14ac:dyDescent="0.25">
      <c r="A112" t="s">
        <v>15</v>
      </c>
      <c r="B112" s="1" t="s">
        <v>208</v>
      </c>
      <c r="C112">
        <v>1</v>
      </c>
      <c r="D112" t="s">
        <v>44</v>
      </c>
      <c r="E112" s="1">
        <v>155761602</v>
      </c>
      <c r="H112" t="s">
        <v>16</v>
      </c>
      <c r="I112" t="s">
        <v>17</v>
      </c>
      <c r="J112" t="s">
        <v>18</v>
      </c>
      <c r="K112" t="s">
        <v>19</v>
      </c>
      <c r="L112" t="s">
        <v>207</v>
      </c>
      <c r="M112" t="str">
        <f>CONCATENATE(E112,"-D-P-W")</f>
        <v>155761602-D-P-W</v>
      </c>
      <c r="N112" t="str">
        <f>$F$2</f>
        <v>D - 508 x 508</v>
      </c>
      <c r="O112" t="str">
        <f>$C$3</f>
        <v>Photographic Paper</v>
      </c>
      <c r="P112" t="str">
        <f>$D$4</f>
        <v>White</v>
      </c>
      <c r="Q112">
        <f>$F$4</f>
        <v>1313</v>
      </c>
      <c r="R112">
        <f t="shared" ref="R112" si="146">ROUND((880*$N$2),0)</f>
        <v>933</v>
      </c>
      <c r="S112">
        <f t="shared" ref="S112" si="147">ROUND((560*$N$2),0)</f>
        <v>594</v>
      </c>
      <c r="T112" t="s">
        <v>32</v>
      </c>
    </row>
    <row r="113" spans="1:20" x14ac:dyDescent="0.25">
      <c r="A113" t="s">
        <v>15</v>
      </c>
      <c r="B113" s="1" t="s">
        <v>208</v>
      </c>
      <c r="C113">
        <v>1</v>
      </c>
      <c r="D113" t="s">
        <v>44</v>
      </c>
      <c r="E113" s="1">
        <v>155761602</v>
      </c>
      <c r="H113" t="s">
        <v>16</v>
      </c>
      <c r="I113" t="s">
        <v>17</v>
      </c>
      <c r="J113" t="s">
        <v>18</v>
      </c>
      <c r="K113" t="s">
        <v>19</v>
      </c>
      <c r="L113" t="s">
        <v>207</v>
      </c>
      <c r="M113" t="str">
        <f>CONCATENATE(E113,"-D-C-W")</f>
        <v>155761602-D-C-W</v>
      </c>
      <c r="N113" t="str">
        <f>$F$2</f>
        <v>D - 508 x 508</v>
      </c>
      <c r="O113" t="str">
        <f>$C$15</f>
        <v>Canvas</v>
      </c>
      <c r="P113" t="str">
        <f>$D$16</f>
        <v xml:space="preserve">White </v>
      </c>
      <c r="Q113">
        <f>$F$16</f>
        <v>1964</v>
      </c>
      <c r="R113">
        <f t="shared" ref="R113" si="148">ROUND((1320*$N$2),0)</f>
        <v>1399</v>
      </c>
      <c r="S113">
        <f t="shared" ref="S113" si="149">ROUND((825*$N$2),0)</f>
        <v>875</v>
      </c>
      <c r="T113" t="s">
        <v>32</v>
      </c>
    </row>
    <row r="114" spans="1:20" x14ac:dyDescent="0.25">
      <c r="A114" t="s">
        <v>15</v>
      </c>
      <c r="B114" s="1" t="s">
        <v>208</v>
      </c>
      <c r="C114">
        <v>1</v>
      </c>
      <c r="D114" t="s">
        <v>44</v>
      </c>
      <c r="E114" s="1">
        <v>155761602</v>
      </c>
      <c r="H114" t="s">
        <v>16</v>
      </c>
      <c r="I114" t="s">
        <v>17</v>
      </c>
      <c r="J114" t="s">
        <v>18</v>
      </c>
      <c r="K114" t="s">
        <v>19</v>
      </c>
      <c r="L114" t="s">
        <v>207</v>
      </c>
      <c r="M114" t="str">
        <f>CONCATENATE(E114,"-F-P-N")</f>
        <v>155761602-F-P-N</v>
      </c>
      <c r="N114" t="str">
        <f>$H$2</f>
        <v>F - 762 x 762</v>
      </c>
      <c r="O114" t="str">
        <f>$C$3</f>
        <v>Photographic Paper</v>
      </c>
      <c r="P114" t="str">
        <f>$D$3</f>
        <v>None</v>
      </c>
      <c r="Q114">
        <f>$H$3</f>
        <v>1410</v>
      </c>
      <c r="R114">
        <f t="shared" ref="R114" si="150">ROUND((944*$N$2),0)</f>
        <v>1001</v>
      </c>
      <c r="S114">
        <f t="shared" ref="S114" si="151">ROUND((590*$N$2),0)</f>
        <v>625</v>
      </c>
      <c r="T114" t="s">
        <v>32</v>
      </c>
    </row>
    <row r="115" spans="1:20" x14ac:dyDescent="0.25">
      <c r="A115" t="s">
        <v>15</v>
      </c>
      <c r="B115" s="1" t="s">
        <v>208</v>
      </c>
      <c r="C115">
        <v>1</v>
      </c>
      <c r="D115" t="s">
        <v>44</v>
      </c>
      <c r="E115" s="1">
        <v>155761602</v>
      </c>
      <c r="H115" t="s">
        <v>16</v>
      </c>
      <c r="I115" t="s">
        <v>17</v>
      </c>
      <c r="J115" t="s">
        <v>18</v>
      </c>
      <c r="K115" t="s">
        <v>19</v>
      </c>
      <c r="L115" t="s">
        <v>207</v>
      </c>
      <c r="M115" t="str">
        <f>CONCATENATE(E115,"-F-C-N")</f>
        <v>155761602-F-C-N</v>
      </c>
      <c r="N115" t="str">
        <f>$H$2</f>
        <v>F - 762 x 762</v>
      </c>
      <c r="O115" t="str">
        <f>$C$15</f>
        <v>Canvas</v>
      </c>
      <c r="P115" t="str">
        <f>$D$15</f>
        <v>None</v>
      </c>
      <c r="Q115">
        <f>$H$15</f>
        <v>1909</v>
      </c>
      <c r="R115">
        <f t="shared" ref="R115" si="152">ROUND((1200*$N$2),0)</f>
        <v>1272</v>
      </c>
      <c r="S115">
        <f t="shared" ref="S115" si="153">ROUND((800*$N$2),0)</f>
        <v>848</v>
      </c>
      <c r="T115" t="s">
        <v>32</v>
      </c>
    </row>
    <row r="116" spans="1:20" x14ac:dyDescent="0.25">
      <c r="A116" t="s">
        <v>15</v>
      </c>
      <c r="B116" s="1" t="s">
        <v>208</v>
      </c>
      <c r="C116">
        <v>1</v>
      </c>
      <c r="D116" t="s">
        <v>44</v>
      </c>
      <c r="E116" s="1">
        <v>155761602</v>
      </c>
      <c r="H116" t="s">
        <v>16</v>
      </c>
      <c r="I116" t="s">
        <v>17</v>
      </c>
      <c r="J116" t="s">
        <v>18</v>
      </c>
      <c r="K116" t="s">
        <v>19</v>
      </c>
      <c r="L116" t="s">
        <v>207</v>
      </c>
      <c r="M116" t="str">
        <f>CONCATENATE(E116,"-F-P-W")</f>
        <v>155761602-F-P-W</v>
      </c>
      <c r="N116" t="str">
        <f>$H$2</f>
        <v>F - 762 x 762</v>
      </c>
      <c r="O116" t="str">
        <f>$C$3</f>
        <v>Photographic Paper</v>
      </c>
      <c r="P116" t="str">
        <f>$D$4</f>
        <v>White</v>
      </c>
      <c r="Q116">
        <f>$H$4</f>
        <v>2387</v>
      </c>
      <c r="R116">
        <f t="shared" ref="R116" si="154">ROUND((1510*$N$2),0)</f>
        <v>1601</v>
      </c>
      <c r="S116">
        <f t="shared" ref="S116" si="155">ROUND((1150*$N$2),0)</f>
        <v>1219</v>
      </c>
      <c r="T116" t="s">
        <v>32</v>
      </c>
    </row>
    <row r="117" spans="1:20" x14ac:dyDescent="0.25">
      <c r="A117" t="s">
        <v>15</v>
      </c>
      <c r="B117" s="1" t="s">
        <v>208</v>
      </c>
      <c r="C117">
        <v>1</v>
      </c>
      <c r="D117" t="s">
        <v>44</v>
      </c>
      <c r="E117" s="1">
        <v>155761602</v>
      </c>
      <c r="H117" t="s">
        <v>16</v>
      </c>
      <c r="I117" t="s">
        <v>17</v>
      </c>
      <c r="J117" t="s">
        <v>18</v>
      </c>
      <c r="K117" t="s">
        <v>19</v>
      </c>
      <c r="L117" t="s">
        <v>207</v>
      </c>
      <c r="M117" t="str">
        <f>CONCATENATE(E117,"-F-C-W")</f>
        <v>155761602-F-C-W</v>
      </c>
      <c r="N117" t="str">
        <f>$H$2</f>
        <v>F - 762 x 762</v>
      </c>
      <c r="O117" t="str">
        <f>$C$15</f>
        <v>Canvas</v>
      </c>
      <c r="P117" t="str">
        <f>$D$16</f>
        <v xml:space="preserve">White </v>
      </c>
      <c r="Q117">
        <f>$H$16</f>
        <v>2625</v>
      </c>
      <c r="R117">
        <f t="shared" ref="R117" si="156">ROUND((1760*$N$2),0)</f>
        <v>1866</v>
      </c>
      <c r="S117">
        <f t="shared" ref="S117" si="157">ROUND((1100*$N$2),0)</f>
        <v>1166</v>
      </c>
      <c r="T117" t="s">
        <v>32</v>
      </c>
    </row>
    <row r="118" spans="1:20" x14ac:dyDescent="0.25">
      <c r="A118" t="s">
        <v>15</v>
      </c>
      <c r="B118" s="1" t="s">
        <v>208</v>
      </c>
      <c r="C118">
        <v>1</v>
      </c>
      <c r="D118" t="s">
        <v>44</v>
      </c>
      <c r="E118" s="1">
        <v>155761602</v>
      </c>
      <c r="H118" t="s">
        <v>16</v>
      </c>
      <c r="I118" t="s">
        <v>17</v>
      </c>
      <c r="J118" t="s">
        <v>18</v>
      </c>
      <c r="K118" t="s">
        <v>19</v>
      </c>
      <c r="L118" t="s">
        <v>207</v>
      </c>
      <c r="M118" t="str">
        <f>CONCATENATE(E118,"-G-P-N")</f>
        <v>155761602-G-P-N</v>
      </c>
      <c r="N118" t="str">
        <f>$I$2</f>
        <v>G - 1016 x 1016</v>
      </c>
      <c r="O118" t="str">
        <f>$C$3</f>
        <v>Photographic Paper</v>
      </c>
      <c r="P118" t="str">
        <f>$D$3</f>
        <v>None</v>
      </c>
      <c r="Q118">
        <f>$I$3</f>
        <v>1763</v>
      </c>
      <c r="R118">
        <f t="shared" ref="R118" si="158">ROUND((1180*$N$2),0)</f>
        <v>1251</v>
      </c>
      <c r="S118">
        <f t="shared" ref="S118" si="159">ROUND((735*$N$2),0)</f>
        <v>779</v>
      </c>
      <c r="T118" t="s">
        <v>32</v>
      </c>
    </row>
    <row r="119" spans="1:20" x14ac:dyDescent="0.25">
      <c r="A119" t="s">
        <v>15</v>
      </c>
      <c r="B119" s="1" t="s">
        <v>208</v>
      </c>
      <c r="C119">
        <v>1</v>
      </c>
      <c r="D119" t="s">
        <v>44</v>
      </c>
      <c r="E119" s="1">
        <v>155761602</v>
      </c>
      <c r="H119" t="s">
        <v>16</v>
      </c>
      <c r="I119" t="s">
        <v>17</v>
      </c>
      <c r="J119" t="s">
        <v>18</v>
      </c>
      <c r="K119" t="s">
        <v>19</v>
      </c>
      <c r="L119" t="s">
        <v>207</v>
      </c>
      <c r="M119" t="str">
        <f>CONCATENATE(E119,"-G-C-N")</f>
        <v>155761602-G-C-N</v>
      </c>
      <c r="N119" t="str">
        <f>$I$2</f>
        <v>G - 1016 x 1016</v>
      </c>
      <c r="O119" t="str">
        <f>$C$15</f>
        <v>Canvas</v>
      </c>
      <c r="P119" t="str">
        <f>$D$15</f>
        <v>None</v>
      </c>
      <c r="Q119">
        <f>$I$15</f>
        <v>2029</v>
      </c>
      <c r="R119">
        <f t="shared" ref="R119" si="160">ROUND((1275*$N$2),0)</f>
        <v>1352</v>
      </c>
      <c r="S119">
        <f t="shared" ref="S119" si="161">ROUND((850*$N$2),0)</f>
        <v>901</v>
      </c>
      <c r="T119" t="s">
        <v>32</v>
      </c>
    </row>
    <row r="120" spans="1:20" x14ac:dyDescent="0.25">
      <c r="A120" t="s">
        <v>15</v>
      </c>
      <c r="B120" s="1" t="s">
        <v>208</v>
      </c>
      <c r="C120">
        <v>1</v>
      </c>
      <c r="D120" t="s">
        <v>44</v>
      </c>
      <c r="E120" s="1">
        <v>155761602</v>
      </c>
      <c r="H120" t="s">
        <v>16</v>
      </c>
      <c r="I120" t="s">
        <v>17</v>
      </c>
      <c r="J120" t="s">
        <v>18</v>
      </c>
      <c r="K120" t="s">
        <v>19</v>
      </c>
      <c r="L120" t="s">
        <v>207</v>
      </c>
      <c r="M120" t="str">
        <f>CONCATENATE(E120,"-G-P-W")</f>
        <v>155761602-G-P-W</v>
      </c>
      <c r="N120" t="str">
        <f>$I$2</f>
        <v>G - 1016 x 1016</v>
      </c>
      <c r="O120" t="str">
        <f>$C$3</f>
        <v>Photographic Paper</v>
      </c>
      <c r="P120" t="str">
        <f>$D$4</f>
        <v>White</v>
      </c>
      <c r="Q120">
        <f>$I$4</f>
        <v>3200</v>
      </c>
      <c r="R120">
        <f t="shared" ref="R120:R121" si="162">ROUND((2000*$N$2),0)</f>
        <v>2120</v>
      </c>
      <c r="S120">
        <f t="shared" ref="S120" si="163">ROUND((1535*$N$2),0)</f>
        <v>1627</v>
      </c>
      <c r="T120" t="s">
        <v>32</v>
      </c>
    </row>
    <row r="121" spans="1:20" x14ac:dyDescent="0.25">
      <c r="A121" t="s">
        <v>15</v>
      </c>
      <c r="B121" s="1" t="s">
        <v>208</v>
      </c>
      <c r="C121">
        <v>1</v>
      </c>
      <c r="D121" t="s">
        <v>44</v>
      </c>
      <c r="E121" s="1">
        <v>155761602</v>
      </c>
      <c r="H121" t="s">
        <v>16</v>
      </c>
      <c r="I121" t="s">
        <v>17</v>
      </c>
      <c r="J121" t="s">
        <v>18</v>
      </c>
      <c r="K121" t="s">
        <v>19</v>
      </c>
      <c r="L121" t="s">
        <v>207</v>
      </c>
      <c r="M121" t="str">
        <f>CONCATENATE(E121,"-G-C-W")</f>
        <v>155761602-G-C-W</v>
      </c>
      <c r="N121" t="str">
        <f>$I$2</f>
        <v>G - 1016 x 1016</v>
      </c>
      <c r="O121" t="str">
        <f>$C$15</f>
        <v>Canvas</v>
      </c>
      <c r="P121" t="str">
        <f>$D$16</f>
        <v xml:space="preserve">White </v>
      </c>
      <c r="Q121">
        <f>$I$16</f>
        <v>2984</v>
      </c>
      <c r="R121">
        <f t="shared" si="162"/>
        <v>2120</v>
      </c>
      <c r="S121">
        <f t="shared" ref="S121" si="164">ROUND((1250*$N$2),0)</f>
        <v>1325</v>
      </c>
      <c r="T121" t="s">
        <v>32</v>
      </c>
    </row>
    <row r="122" spans="1:20" x14ac:dyDescent="0.25">
      <c r="A122" t="s">
        <v>15</v>
      </c>
      <c r="B122" s="1" t="s">
        <v>208</v>
      </c>
      <c r="C122">
        <v>1</v>
      </c>
      <c r="D122" t="s">
        <v>45</v>
      </c>
      <c r="E122" s="1">
        <v>51220693</v>
      </c>
      <c r="H122" t="s">
        <v>16</v>
      </c>
      <c r="I122" t="s">
        <v>17</v>
      </c>
      <c r="J122" t="s">
        <v>18</v>
      </c>
      <c r="K122" t="s">
        <v>19</v>
      </c>
      <c r="L122" t="s">
        <v>207</v>
      </c>
      <c r="M122" t="str">
        <f>CONCATENATE(E122,"-C-P-N")</f>
        <v>51220693-C-P-N</v>
      </c>
      <c r="N122" t="str">
        <f>$E$2</f>
        <v>C - 406 x 406</v>
      </c>
      <c r="O122" t="str">
        <f>$C$3</f>
        <v>Photographic Paper</v>
      </c>
      <c r="P122" t="str">
        <f>$D$3</f>
        <v>None</v>
      </c>
      <c r="Q122">
        <f>$E$3</f>
        <v>553</v>
      </c>
      <c r="R122">
        <f t="shared" ref="R122" si="165">ROUND((360*$N$2),0)</f>
        <v>382</v>
      </c>
      <c r="S122">
        <f t="shared" ref="S122" si="166">ROUND((230*$N$2),0)</f>
        <v>244</v>
      </c>
      <c r="T122" t="s">
        <v>32</v>
      </c>
    </row>
    <row r="123" spans="1:20" x14ac:dyDescent="0.25">
      <c r="A123" t="s">
        <v>15</v>
      </c>
      <c r="B123" s="1" t="s">
        <v>208</v>
      </c>
      <c r="C123">
        <v>1</v>
      </c>
      <c r="D123" t="s">
        <v>45</v>
      </c>
      <c r="E123" s="1">
        <v>51220693</v>
      </c>
      <c r="H123" t="s">
        <v>16</v>
      </c>
      <c r="I123" t="s">
        <v>17</v>
      </c>
      <c r="J123" t="s">
        <v>18</v>
      </c>
      <c r="K123" t="s">
        <v>19</v>
      </c>
      <c r="L123" t="s">
        <v>207</v>
      </c>
      <c r="M123" t="str">
        <f>CONCATENATE(E123,"-C-P-W")</f>
        <v>51220693-C-P-W</v>
      </c>
      <c r="N123" t="str">
        <f>$E$2</f>
        <v>C - 406 x 406</v>
      </c>
      <c r="O123" t="str">
        <f>$C$3</f>
        <v>Photographic Paper</v>
      </c>
      <c r="P123" t="str">
        <f>$D$4</f>
        <v>White</v>
      </c>
      <c r="Q123">
        <f>$E$4</f>
        <v>1052</v>
      </c>
      <c r="R123">
        <f t="shared" ref="R123" si="167">ROUND((704*$N$2),0)</f>
        <v>746</v>
      </c>
      <c r="S123">
        <f t="shared" ref="S123" si="168">ROUND((440*$N$2),0)</f>
        <v>466</v>
      </c>
      <c r="T123" t="s">
        <v>32</v>
      </c>
    </row>
    <row r="124" spans="1:20" x14ac:dyDescent="0.25">
      <c r="A124" t="s">
        <v>15</v>
      </c>
      <c r="B124" s="1" t="s">
        <v>208</v>
      </c>
      <c r="C124">
        <v>1</v>
      </c>
      <c r="D124" t="s">
        <v>45</v>
      </c>
      <c r="E124" s="1">
        <v>51220693</v>
      </c>
      <c r="H124" t="s">
        <v>16</v>
      </c>
      <c r="I124" t="s">
        <v>17</v>
      </c>
      <c r="J124" t="s">
        <v>18</v>
      </c>
      <c r="K124" t="s">
        <v>19</v>
      </c>
      <c r="L124" t="s">
        <v>207</v>
      </c>
      <c r="M124" t="str">
        <f>CONCATENATE(E124,"-D-P-N")</f>
        <v>51220693-D-P-N</v>
      </c>
      <c r="N124" t="str">
        <f>$F$2</f>
        <v>D - 508 x 508</v>
      </c>
      <c r="O124" t="str">
        <f>$C$3</f>
        <v>Photographic Paper</v>
      </c>
      <c r="P124" t="str">
        <f>$D$3</f>
        <v>None</v>
      </c>
      <c r="Q124">
        <f>$F$3</f>
        <v>646</v>
      </c>
      <c r="R124">
        <f t="shared" ref="R124" si="169">ROUND((432*$N$2),0)</f>
        <v>458</v>
      </c>
      <c r="S124">
        <f t="shared" ref="S124" si="170">ROUND((270*$N$2),0)</f>
        <v>286</v>
      </c>
      <c r="T124" t="s">
        <v>32</v>
      </c>
    </row>
    <row r="125" spans="1:20" x14ac:dyDescent="0.25">
      <c r="A125" t="s">
        <v>15</v>
      </c>
      <c r="B125" s="1" t="s">
        <v>208</v>
      </c>
      <c r="C125">
        <v>1</v>
      </c>
      <c r="D125" t="s">
        <v>45</v>
      </c>
      <c r="E125" s="1">
        <v>51220693</v>
      </c>
      <c r="H125" t="s">
        <v>16</v>
      </c>
      <c r="I125" t="s">
        <v>17</v>
      </c>
      <c r="J125" t="s">
        <v>18</v>
      </c>
      <c r="K125" t="s">
        <v>19</v>
      </c>
      <c r="L125" t="s">
        <v>207</v>
      </c>
      <c r="M125" t="str">
        <f>CONCATENATE(E125,"-D-C-N")</f>
        <v>51220693-D-C-N</v>
      </c>
      <c r="N125" t="str">
        <f>$F$2</f>
        <v>D - 508 x 508</v>
      </c>
      <c r="O125" t="str">
        <f>$C$15</f>
        <v>Canvas</v>
      </c>
      <c r="P125" t="str">
        <f>$D$15</f>
        <v>None</v>
      </c>
      <c r="Q125">
        <f>$F$15</f>
        <v>1324</v>
      </c>
      <c r="R125">
        <f t="shared" ref="R125" si="171">ROUND((832*$N$2),0)</f>
        <v>882</v>
      </c>
      <c r="S125">
        <f t="shared" ref="S125" si="172">ROUND((550*$N$2),0)</f>
        <v>583</v>
      </c>
      <c r="T125" t="s">
        <v>32</v>
      </c>
    </row>
    <row r="126" spans="1:20" x14ac:dyDescent="0.25">
      <c r="A126" t="s">
        <v>15</v>
      </c>
      <c r="B126" s="1" t="s">
        <v>208</v>
      </c>
      <c r="C126">
        <v>1</v>
      </c>
      <c r="D126" t="s">
        <v>45</v>
      </c>
      <c r="E126" s="1">
        <v>51220693</v>
      </c>
      <c r="H126" t="s">
        <v>16</v>
      </c>
      <c r="I126" t="s">
        <v>17</v>
      </c>
      <c r="J126" t="s">
        <v>18</v>
      </c>
      <c r="K126" t="s">
        <v>19</v>
      </c>
      <c r="L126" t="s">
        <v>207</v>
      </c>
      <c r="M126" t="str">
        <f>CONCATENATE(E126,"-D-P-W")</f>
        <v>51220693-D-P-W</v>
      </c>
      <c r="N126" t="str">
        <f>$F$2</f>
        <v>D - 508 x 508</v>
      </c>
      <c r="O126" t="str">
        <f>$C$3</f>
        <v>Photographic Paper</v>
      </c>
      <c r="P126" t="str">
        <f>$D$4</f>
        <v>White</v>
      </c>
      <c r="Q126">
        <f>$F$4</f>
        <v>1313</v>
      </c>
      <c r="R126">
        <f t="shared" ref="R126" si="173">ROUND((880*$N$2),0)</f>
        <v>933</v>
      </c>
      <c r="S126">
        <f t="shared" ref="S126" si="174">ROUND((560*$N$2),0)</f>
        <v>594</v>
      </c>
      <c r="T126" t="s">
        <v>32</v>
      </c>
    </row>
    <row r="127" spans="1:20" x14ac:dyDescent="0.25">
      <c r="A127" t="s">
        <v>15</v>
      </c>
      <c r="B127" s="1" t="s">
        <v>208</v>
      </c>
      <c r="C127">
        <v>1</v>
      </c>
      <c r="D127" t="s">
        <v>45</v>
      </c>
      <c r="E127" s="1">
        <v>51220693</v>
      </c>
      <c r="H127" t="s">
        <v>16</v>
      </c>
      <c r="I127" t="s">
        <v>17</v>
      </c>
      <c r="J127" t="s">
        <v>18</v>
      </c>
      <c r="K127" t="s">
        <v>19</v>
      </c>
      <c r="L127" t="s">
        <v>207</v>
      </c>
      <c r="M127" t="str">
        <f>CONCATENATE(E127,"-D-C-W")</f>
        <v>51220693-D-C-W</v>
      </c>
      <c r="N127" t="str">
        <f>$F$2</f>
        <v>D - 508 x 508</v>
      </c>
      <c r="O127" t="str">
        <f>$C$15</f>
        <v>Canvas</v>
      </c>
      <c r="P127" t="str">
        <f>$D$16</f>
        <v xml:space="preserve">White </v>
      </c>
      <c r="Q127">
        <f>$F$16</f>
        <v>1964</v>
      </c>
      <c r="R127">
        <f t="shared" ref="R127" si="175">ROUND((1320*$N$2),0)</f>
        <v>1399</v>
      </c>
      <c r="S127">
        <f t="shared" ref="S127" si="176">ROUND((825*$N$2),0)</f>
        <v>875</v>
      </c>
      <c r="T127" t="s">
        <v>32</v>
      </c>
    </row>
    <row r="128" spans="1:20" x14ac:dyDescent="0.25">
      <c r="A128" t="s">
        <v>15</v>
      </c>
      <c r="B128" s="1" t="s">
        <v>208</v>
      </c>
      <c r="C128">
        <v>1</v>
      </c>
      <c r="D128" t="s">
        <v>45</v>
      </c>
      <c r="E128" s="1">
        <v>51220693</v>
      </c>
      <c r="H128" t="s">
        <v>16</v>
      </c>
      <c r="I128" t="s">
        <v>17</v>
      </c>
      <c r="J128" t="s">
        <v>18</v>
      </c>
      <c r="K128" t="s">
        <v>19</v>
      </c>
      <c r="L128" t="s">
        <v>207</v>
      </c>
      <c r="M128" t="str">
        <f>CONCATENATE(E128,"-F-P-N")</f>
        <v>51220693-F-P-N</v>
      </c>
      <c r="N128" t="str">
        <f>$H$2</f>
        <v>F - 762 x 762</v>
      </c>
      <c r="O128" t="str">
        <f>$C$3</f>
        <v>Photographic Paper</v>
      </c>
      <c r="P128" t="str">
        <f>$D$3</f>
        <v>None</v>
      </c>
      <c r="Q128">
        <f>$H$3</f>
        <v>1410</v>
      </c>
      <c r="R128">
        <f t="shared" ref="R128" si="177">ROUND((944*$N$2),0)</f>
        <v>1001</v>
      </c>
      <c r="S128">
        <f t="shared" ref="S128" si="178">ROUND((590*$N$2),0)</f>
        <v>625</v>
      </c>
      <c r="T128" t="s">
        <v>32</v>
      </c>
    </row>
    <row r="129" spans="1:20" x14ac:dyDescent="0.25">
      <c r="A129" t="s">
        <v>15</v>
      </c>
      <c r="B129" s="1" t="s">
        <v>208</v>
      </c>
      <c r="C129">
        <v>1</v>
      </c>
      <c r="D129" t="s">
        <v>45</v>
      </c>
      <c r="E129" s="1">
        <v>51220693</v>
      </c>
      <c r="H129" t="s">
        <v>16</v>
      </c>
      <c r="I129" t="s">
        <v>17</v>
      </c>
      <c r="J129" t="s">
        <v>18</v>
      </c>
      <c r="K129" t="s">
        <v>19</v>
      </c>
      <c r="L129" t="s">
        <v>207</v>
      </c>
      <c r="M129" t="str">
        <f>CONCATENATE(E129,"-F-C-N")</f>
        <v>51220693-F-C-N</v>
      </c>
      <c r="N129" t="str">
        <f>$H$2</f>
        <v>F - 762 x 762</v>
      </c>
      <c r="O129" t="str">
        <f>$C$15</f>
        <v>Canvas</v>
      </c>
      <c r="P129" t="str">
        <f>$D$15</f>
        <v>None</v>
      </c>
      <c r="Q129">
        <f>$H$15</f>
        <v>1909</v>
      </c>
      <c r="R129">
        <f t="shared" ref="R129" si="179">ROUND((1200*$N$2),0)</f>
        <v>1272</v>
      </c>
      <c r="S129">
        <f t="shared" ref="S129" si="180">ROUND((800*$N$2),0)</f>
        <v>848</v>
      </c>
      <c r="T129" t="s">
        <v>32</v>
      </c>
    </row>
    <row r="130" spans="1:20" x14ac:dyDescent="0.25">
      <c r="A130" t="s">
        <v>15</v>
      </c>
      <c r="B130" s="1" t="s">
        <v>208</v>
      </c>
      <c r="C130">
        <v>1</v>
      </c>
      <c r="D130" t="s">
        <v>45</v>
      </c>
      <c r="E130" s="1">
        <v>51220693</v>
      </c>
      <c r="H130" t="s">
        <v>16</v>
      </c>
      <c r="I130" t="s">
        <v>17</v>
      </c>
      <c r="J130" t="s">
        <v>18</v>
      </c>
      <c r="K130" t="s">
        <v>19</v>
      </c>
      <c r="L130" t="s">
        <v>207</v>
      </c>
      <c r="M130" t="str">
        <f>CONCATENATE(E130,"-F-P-W")</f>
        <v>51220693-F-P-W</v>
      </c>
      <c r="N130" t="str">
        <f>$H$2</f>
        <v>F - 762 x 762</v>
      </c>
      <c r="O130" t="str">
        <f>$C$3</f>
        <v>Photographic Paper</v>
      </c>
      <c r="P130" t="str">
        <f>$D$4</f>
        <v>White</v>
      </c>
      <c r="Q130">
        <f>$H$4</f>
        <v>2387</v>
      </c>
      <c r="R130">
        <f t="shared" ref="R130" si="181">ROUND((1510*$N$2),0)</f>
        <v>1601</v>
      </c>
      <c r="S130">
        <f t="shared" ref="S130" si="182">ROUND((1150*$N$2),0)</f>
        <v>1219</v>
      </c>
      <c r="T130" t="s">
        <v>32</v>
      </c>
    </row>
    <row r="131" spans="1:20" x14ac:dyDescent="0.25">
      <c r="A131" t="s">
        <v>15</v>
      </c>
      <c r="B131" s="1" t="s">
        <v>208</v>
      </c>
      <c r="C131">
        <v>1</v>
      </c>
      <c r="D131" t="s">
        <v>45</v>
      </c>
      <c r="E131" s="1">
        <v>51220693</v>
      </c>
      <c r="H131" t="s">
        <v>16</v>
      </c>
      <c r="I131" t="s">
        <v>17</v>
      </c>
      <c r="J131" t="s">
        <v>18</v>
      </c>
      <c r="K131" t="s">
        <v>19</v>
      </c>
      <c r="L131" t="s">
        <v>207</v>
      </c>
      <c r="M131" t="str">
        <f>CONCATENATE(E131,"-F-C-W")</f>
        <v>51220693-F-C-W</v>
      </c>
      <c r="N131" t="str">
        <f>$H$2</f>
        <v>F - 762 x 762</v>
      </c>
      <c r="O131" t="str">
        <f>$C$15</f>
        <v>Canvas</v>
      </c>
      <c r="P131" t="str">
        <f>$D$16</f>
        <v xml:space="preserve">White </v>
      </c>
      <c r="Q131">
        <f>$H$16</f>
        <v>2625</v>
      </c>
      <c r="R131">
        <f t="shared" ref="R131" si="183">ROUND((1760*$N$2),0)</f>
        <v>1866</v>
      </c>
      <c r="S131">
        <f t="shared" ref="S131" si="184">ROUND((1100*$N$2),0)</f>
        <v>1166</v>
      </c>
      <c r="T131" t="s">
        <v>32</v>
      </c>
    </row>
    <row r="132" spans="1:20" x14ac:dyDescent="0.25">
      <c r="A132" t="s">
        <v>15</v>
      </c>
      <c r="B132" s="1" t="s">
        <v>208</v>
      </c>
      <c r="C132">
        <v>1</v>
      </c>
      <c r="D132" t="s">
        <v>45</v>
      </c>
      <c r="E132" s="1">
        <v>51220693</v>
      </c>
      <c r="H132" t="s">
        <v>16</v>
      </c>
      <c r="I132" t="s">
        <v>17</v>
      </c>
      <c r="J132" t="s">
        <v>18</v>
      </c>
      <c r="K132" t="s">
        <v>19</v>
      </c>
      <c r="L132" t="s">
        <v>207</v>
      </c>
      <c r="M132" t="str">
        <f>CONCATENATE(E132,"-G-P-N")</f>
        <v>51220693-G-P-N</v>
      </c>
      <c r="N132" t="str">
        <f>$I$2</f>
        <v>G - 1016 x 1016</v>
      </c>
      <c r="O132" t="str">
        <f>$C$3</f>
        <v>Photographic Paper</v>
      </c>
      <c r="P132" t="str">
        <f>$D$3</f>
        <v>None</v>
      </c>
      <c r="Q132">
        <f>$I$3</f>
        <v>1763</v>
      </c>
      <c r="R132">
        <f t="shared" ref="R132" si="185">ROUND((1180*$N$2),0)</f>
        <v>1251</v>
      </c>
      <c r="S132">
        <f t="shared" ref="S132" si="186">ROUND((735*$N$2),0)</f>
        <v>779</v>
      </c>
      <c r="T132" t="s">
        <v>32</v>
      </c>
    </row>
    <row r="133" spans="1:20" x14ac:dyDescent="0.25">
      <c r="A133" t="s">
        <v>15</v>
      </c>
      <c r="B133" s="1" t="s">
        <v>208</v>
      </c>
      <c r="C133">
        <v>1</v>
      </c>
      <c r="D133" t="s">
        <v>45</v>
      </c>
      <c r="E133" s="1">
        <v>51220693</v>
      </c>
      <c r="H133" t="s">
        <v>16</v>
      </c>
      <c r="I133" t="s">
        <v>17</v>
      </c>
      <c r="J133" t="s">
        <v>18</v>
      </c>
      <c r="K133" t="s">
        <v>19</v>
      </c>
      <c r="L133" t="s">
        <v>207</v>
      </c>
      <c r="M133" t="str">
        <f>CONCATENATE(E133,"-G-C-N")</f>
        <v>51220693-G-C-N</v>
      </c>
      <c r="N133" t="str">
        <f>$I$2</f>
        <v>G - 1016 x 1016</v>
      </c>
      <c r="O133" t="str">
        <f>$C$15</f>
        <v>Canvas</v>
      </c>
      <c r="P133" t="str">
        <f>$D$15</f>
        <v>None</v>
      </c>
      <c r="Q133">
        <f>$I$15</f>
        <v>2029</v>
      </c>
      <c r="R133">
        <f t="shared" ref="R133" si="187">ROUND((1275*$N$2),0)</f>
        <v>1352</v>
      </c>
      <c r="S133">
        <f t="shared" ref="S133" si="188">ROUND((850*$N$2),0)</f>
        <v>901</v>
      </c>
      <c r="T133" t="s">
        <v>32</v>
      </c>
    </row>
    <row r="134" spans="1:20" x14ac:dyDescent="0.25">
      <c r="A134" t="s">
        <v>15</v>
      </c>
      <c r="B134" s="1" t="s">
        <v>208</v>
      </c>
      <c r="C134">
        <v>1</v>
      </c>
      <c r="D134" t="s">
        <v>45</v>
      </c>
      <c r="E134" s="1">
        <v>51220693</v>
      </c>
      <c r="H134" t="s">
        <v>16</v>
      </c>
      <c r="I134" t="s">
        <v>17</v>
      </c>
      <c r="J134" t="s">
        <v>18</v>
      </c>
      <c r="K134" t="s">
        <v>19</v>
      </c>
      <c r="L134" t="s">
        <v>207</v>
      </c>
      <c r="M134" t="str">
        <f>CONCATENATE(E134,"-G-P-W")</f>
        <v>51220693-G-P-W</v>
      </c>
      <c r="N134" t="str">
        <f>$I$2</f>
        <v>G - 1016 x 1016</v>
      </c>
      <c r="O134" t="str">
        <f>$C$3</f>
        <v>Photographic Paper</v>
      </c>
      <c r="P134" t="str">
        <f>$D$4</f>
        <v>White</v>
      </c>
      <c r="Q134">
        <f>$I$4</f>
        <v>3200</v>
      </c>
      <c r="R134">
        <f t="shared" ref="R134:R135" si="189">ROUND((2000*$N$2),0)</f>
        <v>2120</v>
      </c>
      <c r="S134">
        <f t="shared" ref="S134" si="190">ROUND((1535*$N$2),0)</f>
        <v>1627</v>
      </c>
      <c r="T134" t="s">
        <v>32</v>
      </c>
    </row>
    <row r="135" spans="1:20" x14ac:dyDescent="0.25">
      <c r="A135" t="s">
        <v>15</v>
      </c>
      <c r="B135" s="1" t="s">
        <v>208</v>
      </c>
      <c r="C135">
        <v>1</v>
      </c>
      <c r="D135" t="s">
        <v>45</v>
      </c>
      <c r="E135" s="1">
        <v>51220693</v>
      </c>
      <c r="H135" t="s">
        <v>16</v>
      </c>
      <c r="I135" t="s">
        <v>17</v>
      </c>
      <c r="J135" t="s">
        <v>18</v>
      </c>
      <c r="K135" t="s">
        <v>19</v>
      </c>
      <c r="L135" t="s">
        <v>207</v>
      </c>
      <c r="M135" t="str">
        <f>CONCATENATE(E135,"-G-C-W")</f>
        <v>51220693-G-C-W</v>
      </c>
      <c r="N135" t="str">
        <f>$I$2</f>
        <v>G - 1016 x 1016</v>
      </c>
      <c r="O135" t="str">
        <f>$C$15</f>
        <v>Canvas</v>
      </c>
      <c r="P135" t="str">
        <f>$D$16</f>
        <v xml:space="preserve">White </v>
      </c>
      <c r="Q135">
        <f>$I$16</f>
        <v>2984</v>
      </c>
      <c r="R135">
        <f t="shared" si="189"/>
        <v>2120</v>
      </c>
      <c r="S135">
        <f t="shared" ref="S135" si="191">ROUND((1250*$N$2),0)</f>
        <v>1325</v>
      </c>
      <c r="T135" t="s">
        <v>32</v>
      </c>
    </row>
    <row r="136" spans="1:20" x14ac:dyDescent="0.25">
      <c r="A136" t="s">
        <v>15</v>
      </c>
      <c r="B136" s="1" t="s">
        <v>208</v>
      </c>
      <c r="C136">
        <v>1</v>
      </c>
      <c r="D136" t="s">
        <v>46</v>
      </c>
      <c r="E136" s="1">
        <v>165055050</v>
      </c>
      <c r="H136" t="s">
        <v>16</v>
      </c>
      <c r="I136" t="s">
        <v>17</v>
      </c>
      <c r="J136" t="s">
        <v>18</v>
      </c>
      <c r="K136" t="s">
        <v>19</v>
      </c>
      <c r="L136" t="s">
        <v>207</v>
      </c>
      <c r="M136" t="str">
        <f>CONCATENATE(E136,"-C-P-N")</f>
        <v>165055050-C-P-N</v>
      </c>
      <c r="N136" t="str">
        <f>$E$2</f>
        <v>C - 406 x 406</v>
      </c>
      <c r="O136" t="str">
        <f>$C$3</f>
        <v>Photographic Paper</v>
      </c>
      <c r="P136" t="str">
        <f>$D$3</f>
        <v>None</v>
      </c>
      <c r="Q136">
        <f>$E$3</f>
        <v>553</v>
      </c>
      <c r="R136">
        <f t="shared" ref="R136" si="192">ROUND((360*$N$2),0)</f>
        <v>382</v>
      </c>
      <c r="S136">
        <f t="shared" ref="S136" si="193">ROUND((230*$N$2),0)</f>
        <v>244</v>
      </c>
      <c r="T136" t="s">
        <v>32</v>
      </c>
    </row>
    <row r="137" spans="1:20" x14ac:dyDescent="0.25">
      <c r="A137" t="s">
        <v>15</v>
      </c>
      <c r="B137" s="1" t="s">
        <v>208</v>
      </c>
      <c r="C137">
        <v>1</v>
      </c>
      <c r="D137" t="s">
        <v>46</v>
      </c>
      <c r="E137" s="1">
        <v>165055050</v>
      </c>
      <c r="H137" t="s">
        <v>16</v>
      </c>
      <c r="I137" t="s">
        <v>17</v>
      </c>
      <c r="J137" t="s">
        <v>18</v>
      </c>
      <c r="K137" t="s">
        <v>19</v>
      </c>
      <c r="L137" t="s">
        <v>207</v>
      </c>
      <c r="M137" t="str">
        <f>CONCATENATE(E137,"-C-P-W")</f>
        <v>165055050-C-P-W</v>
      </c>
      <c r="N137" t="str">
        <f>$E$2</f>
        <v>C - 406 x 406</v>
      </c>
      <c r="O137" t="str">
        <f>$C$3</f>
        <v>Photographic Paper</v>
      </c>
      <c r="P137" t="str">
        <f>$D$4</f>
        <v>White</v>
      </c>
      <c r="Q137">
        <f>$E$4</f>
        <v>1052</v>
      </c>
      <c r="R137">
        <f t="shared" ref="R137" si="194">ROUND((704*$N$2),0)</f>
        <v>746</v>
      </c>
      <c r="S137">
        <f t="shared" ref="S137" si="195">ROUND((440*$N$2),0)</f>
        <v>466</v>
      </c>
      <c r="T137" t="s">
        <v>32</v>
      </c>
    </row>
    <row r="138" spans="1:20" x14ac:dyDescent="0.25">
      <c r="A138" t="s">
        <v>15</v>
      </c>
      <c r="B138" s="1" t="s">
        <v>208</v>
      </c>
      <c r="C138">
        <v>1</v>
      </c>
      <c r="D138" t="s">
        <v>46</v>
      </c>
      <c r="E138" s="1">
        <v>165055050</v>
      </c>
      <c r="H138" t="s">
        <v>16</v>
      </c>
      <c r="I138" t="s">
        <v>17</v>
      </c>
      <c r="J138" t="s">
        <v>18</v>
      </c>
      <c r="K138" t="s">
        <v>19</v>
      </c>
      <c r="L138" t="s">
        <v>207</v>
      </c>
      <c r="M138" t="str">
        <f>CONCATENATE(E138,"-D-P-N")</f>
        <v>165055050-D-P-N</v>
      </c>
      <c r="N138" t="str">
        <f>$F$2</f>
        <v>D - 508 x 508</v>
      </c>
      <c r="O138" t="str">
        <f>$C$3</f>
        <v>Photographic Paper</v>
      </c>
      <c r="P138" t="str">
        <f>$D$3</f>
        <v>None</v>
      </c>
      <c r="Q138">
        <f>$F$3</f>
        <v>646</v>
      </c>
      <c r="R138">
        <f t="shared" ref="R138" si="196">ROUND((432*$N$2),0)</f>
        <v>458</v>
      </c>
      <c r="S138">
        <f t="shared" ref="S138" si="197">ROUND((270*$N$2),0)</f>
        <v>286</v>
      </c>
      <c r="T138" t="s">
        <v>32</v>
      </c>
    </row>
    <row r="139" spans="1:20" x14ac:dyDescent="0.25">
      <c r="A139" t="s">
        <v>15</v>
      </c>
      <c r="B139" s="1" t="s">
        <v>208</v>
      </c>
      <c r="C139">
        <v>1</v>
      </c>
      <c r="D139" t="s">
        <v>46</v>
      </c>
      <c r="E139" s="1">
        <v>165055050</v>
      </c>
      <c r="H139" t="s">
        <v>16</v>
      </c>
      <c r="I139" t="s">
        <v>17</v>
      </c>
      <c r="J139" t="s">
        <v>18</v>
      </c>
      <c r="K139" t="s">
        <v>19</v>
      </c>
      <c r="L139" t="s">
        <v>207</v>
      </c>
      <c r="M139" t="str">
        <f>CONCATENATE(E139,"-D-C-N")</f>
        <v>165055050-D-C-N</v>
      </c>
      <c r="N139" t="str">
        <f>$F$2</f>
        <v>D - 508 x 508</v>
      </c>
      <c r="O139" t="str">
        <f>$C$15</f>
        <v>Canvas</v>
      </c>
      <c r="P139" t="str">
        <f>$D$15</f>
        <v>None</v>
      </c>
      <c r="Q139">
        <f>$F$15</f>
        <v>1324</v>
      </c>
      <c r="R139">
        <f t="shared" ref="R139" si="198">ROUND((832*$N$2),0)</f>
        <v>882</v>
      </c>
      <c r="S139">
        <f t="shared" ref="S139" si="199">ROUND((550*$N$2),0)</f>
        <v>583</v>
      </c>
      <c r="T139" t="s">
        <v>32</v>
      </c>
    </row>
    <row r="140" spans="1:20" x14ac:dyDescent="0.25">
      <c r="A140" t="s">
        <v>15</v>
      </c>
      <c r="B140" s="1" t="s">
        <v>208</v>
      </c>
      <c r="C140">
        <v>1</v>
      </c>
      <c r="D140" t="s">
        <v>46</v>
      </c>
      <c r="E140" s="1">
        <v>165055050</v>
      </c>
      <c r="H140" t="s">
        <v>16</v>
      </c>
      <c r="I140" t="s">
        <v>17</v>
      </c>
      <c r="J140" t="s">
        <v>18</v>
      </c>
      <c r="K140" t="s">
        <v>19</v>
      </c>
      <c r="L140" t="s">
        <v>207</v>
      </c>
      <c r="M140" t="str">
        <f>CONCATENATE(E140,"-D-P-W")</f>
        <v>165055050-D-P-W</v>
      </c>
      <c r="N140" t="str">
        <f>$F$2</f>
        <v>D - 508 x 508</v>
      </c>
      <c r="O140" t="str">
        <f>$C$3</f>
        <v>Photographic Paper</v>
      </c>
      <c r="P140" t="str">
        <f>$D$4</f>
        <v>White</v>
      </c>
      <c r="Q140">
        <f>$F$4</f>
        <v>1313</v>
      </c>
      <c r="R140">
        <f t="shared" ref="R140" si="200">ROUND((880*$N$2),0)</f>
        <v>933</v>
      </c>
      <c r="S140">
        <f t="shared" ref="S140" si="201">ROUND((560*$N$2),0)</f>
        <v>594</v>
      </c>
      <c r="T140" t="s">
        <v>32</v>
      </c>
    </row>
    <row r="141" spans="1:20" x14ac:dyDescent="0.25">
      <c r="A141" t="s">
        <v>15</v>
      </c>
      <c r="B141" s="1" t="s">
        <v>208</v>
      </c>
      <c r="C141">
        <v>1</v>
      </c>
      <c r="D141" t="s">
        <v>46</v>
      </c>
      <c r="E141" s="1">
        <v>165055050</v>
      </c>
      <c r="H141" t="s">
        <v>16</v>
      </c>
      <c r="I141" t="s">
        <v>17</v>
      </c>
      <c r="J141" t="s">
        <v>18</v>
      </c>
      <c r="K141" t="s">
        <v>19</v>
      </c>
      <c r="L141" t="s">
        <v>207</v>
      </c>
      <c r="M141" t="str">
        <f>CONCATENATE(E141,"-D-C-W")</f>
        <v>165055050-D-C-W</v>
      </c>
      <c r="N141" t="str">
        <f>$F$2</f>
        <v>D - 508 x 508</v>
      </c>
      <c r="O141" t="str">
        <f>$C$15</f>
        <v>Canvas</v>
      </c>
      <c r="P141" t="str">
        <f>$D$16</f>
        <v xml:space="preserve">White </v>
      </c>
      <c r="Q141">
        <f>$F$16</f>
        <v>1964</v>
      </c>
      <c r="R141">
        <f t="shared" ref="R141" si="202">ROUND((1320*$N$2),0)</f>
        <v>1399</v>
      </c>
      <c r="S141">
        <f t="shared" ref="S141" si="203">ROUND((825*$N$2),0)</f>
        <v>875</v>
      </c>
      <c r="T141" t="s">
        <v>32</v>
      </c>
    </row>
    <row r="142" spans="1:20" x14ac:dyDescent="0.25">
      <c r="A142" t="s">
        <v>15</v>
      </c>
      <c r="B142" s="1" t="s">
        <v>208</v>
      </c>
      <c r="C142">
        <v>1</v>
      </c>
      <c r="D142" t="s">
        <v>46</v>
      </c>
      <c r="E142" s="1">
        <v>165055050</v>
      </c>
      <c r="H142" t="s">
        <v>16</v>
      </c>
      <c r="I142" t="s">
        <v>17</v>
      </c>
      <c r="J142" t="s">
        <v>18</v>
      </c>
      <c r="K142" t="s">
        <v>19</v>
      </c>
      <c r="L142" t="s">
        <v>207</v>
      </c>
      <c r="M142" t="str">
        <f>CONCATENATE(E142,"-F-P-N")</f>
        <v>165055050-F-P-N</v>
      </c>
      <c r="N142" t="str">
        <f>$H$2</f>
        <v>F - 762 x 762</v>
      </c>
      <c r="O142" t="str">
        <f>$C$3</f>
        <v>Photographic Paper</v>
      </c>
      <c r="P142" t="str">
        <f>$D$3</f>
        <v>None</v>
      </c>
      <c r="Q142">
        <f>$H$3</f>
        <v>1410</v>
      </c>
      <c r="R142">
        <f t="shared" ref="R142" si="204">ROUND((944*$N$2),0)</f>
        <v>1001</v>
      </c>
      <c r="S142">
        <f t="shared" ref="S142" si="205">ROUND((590*$N$2),0)</f>
        <v>625</v>
      </c>
      <c r="T142" t="s">
        <v>32</v>
      </c>
    </row>
    <row r="143" spans="1:20" x14ac:dyDescent="0.25">
      <c r="A143" t="s">
        <v>15</v>
      </c>
      <c r="B143" s="1" t="s">
        <v>208</v>
      </c>
      <c r="C143">
        <v>1</v>
      </c>
      <c r="D143" t="s">
        <v>46</v>
      </c>
      <c r="E143" s="1">
        <v>165055050</v>
      </c>
      <c r="H143" t="s">
        <v>16</v>
      </c>
      <c r="I143" t="s">
        <v>17</v>
      </c>
      <c r="J143" t="s">
        <v>18</v>
      </c>
      <c r="K143" t="s">
        <v>19</v>
      </c>
      <c r="L143" t="s">
        <v>207</v>
      </c>
      <c r="M143" t="str">
        <f>CONCATENATE(E143,"-F-C-N")</f>
        <v>165055050-F-C-N</v>
      </c>
      <c r="N143" t="str">
        <f>$H$2</f>
        <v>F - 762 x 762</v>
      </c>
      <c r="O143" t="str">
        <f>$C$15</f>
        <v>Canvas</v>
      </c>
      <c r="P143" t="str">
        <f>$D$15</f>
        <v>None</v>
      </c>
      <c r="Q143">
        <f>$H$15</f>
        <v>1909</v>
      </c>
      <c r="R143">
        <f t="shared" ref="R143" si="206">ROUND((1200*$N$2),0)</f>
        <v>1272</v>
      </c>
      <c r="S143">
        <f t="shared" ref="S143" si="207">ROUND((800*$N$2),0)</f>
        <v>848</v>
      </c>
      <c r="T143" t="s">
        <v>32</v>
      </c>
    </row>
    <row r="144" spans="1:20" x14ac:dyDescent="0.25">
      <c r="A144" t="s">
        <v>15</v>
      </c>
      <c r="B144" s="1" t="s">
        <v>208</v>
      </c>
      <c r="C144">
        <v>1</v>
      </c>
      <c r="D144" t="s">
        <v>46</v>
      </c>
      <c r="E144" s="1">
        <v>165055050</v>
      </c>
      <c r="H144" t="s">
        <v>16</v>
      </c>
      <c r="I144" t="s">
        <v>17</v>
      </c>
      <c r="J144" t="s">
        <v>18</v>
      </c>
      <c r="K144" t="s">
        <v>19</v>
      </c>
      <c r="L144" t="s">
        <v>207</v>
      </c>
      <c r="M144" t="str">
        <f>CONCATENATE(E144,"-F-P-W")</f>
        <v>165055050-F-P-W</v>
      </c>
      <c r="N144" t="str">
        <f>$H$2</f>
        <v>F - 762 x 762</v>
      </c>
      <c r="O144" t="str">
        <f>$C$3</f>
        <v>Photographic Paper</v>
      </c>
      <c r="P144" t="str">
        <f>$D$4</f>
        <v>White</v>
      </c>
      <c r="Q144">
        <f>$H$4</f>
        <v>2387</v>
      </c>
      <c r="R144">
        <f t="shared" ref="R144" si="208">ROUND((1510*$N$2),0)</f>
        <v>1601</v>
      </c>
      <c r="S144">
        <f t="shared" ref="S144" si="209">ROUND((1150*$N$2),0)</f>
        <v>1219</v>
      </c>
      <c r="T144" t="s">
        <v>32</v>
      </c>
    </row>
    <row r="145" spans="1:20" x14ac:dyDescent="0.25">
      <c r="A145" t="s">
        <v>15</v>
      </c>
      <c r="B145" s="1" t="s">
        <v>208</v>
      </c>
      <c r="C145">
        <v>1</v>
      </c>
      <c r="D145" t="s">
        <v>46</v>
      </c>
      <c r="E145" s="1">
        <v>165055050</v>
      </c>
      <c r="H145" t="s">
        <v>16</v>
      </c>
      <c r="I145" t="s">
        <v>17</v>
      </c>
      <c r="J145" t="s">
        <v>18</v>
      </c>
      <c r="K145" t="s">
        <v>19</v>
      </c>
      <c r="L145" t="s">
        <v>207</v>
      </c>
      <c r="M145" t="str">
        <f>CONCATENATE(E145,"-F-C-W")</f>
        <v>165055050-F-C-W</v>
      </c>
      <c r="N145" t="str">
        <f>$H$2</f>
        <v>F - 762 x 762</v>
      </c>
      <c r="O145" t="str">
        <f>$C$15</f>
        <v>Canvas</v>
      </c>
      <c r="P145" t="str">
        <f>$D$16</f>
        <v xml:space="preserve">White </v>
      </c>
      <c r="Q145">
        <f>$H$16</f>
        <v>2625</v>
      </c>
      <c r="R145">
        <f t="shared" ref="R145" si="210">ROUND((1760*$N$2),0)</f>
        <v>1866</v>
      </c>
      <c r="S145">
        <f t="shared" ref="S145" si="211">ROUND((1100*$N$2),0)</f>
        <v>1166</v>
      </c>
      <c r="T145" t="s">
        <v>32</v>
      </c>
    </row>
    <row r="146" spans="1:20" x14ac:dyDescent="0.25">
      <c r="A146" t="s">
        <v>15</v>
      </c>
      <c r="B146" s="1" t="s">
        <v>208</v>
      </c>
      <c r="C146">
        <v>1</v>
      </c>
      <c r="D146" t="s">
        <v>46</v>
      </c>
      <c r="E146" s="1">
        <v>165055050</v>
      </c>
      <c r="H146" t="s">
        <v>16</v>
      </c>
      <c r="I146" t="s">
        <v>17</v>
      </c>
      <c r="J146" t="s">
        <v>18</v>
      </c>
      <c r="K146" t="s">
        <v>19</v>
      </c>
      <c r="L146" t="s">
        <v>207</v>
      </c>
      <c r="M146" t="str">
        <f>CONCATENATE(E146,"-G-P-N")</f>
        <v>165055050-G-P-N</v>
      </c>
      <c r="N146" t="str">
        <f>$I$2</f>
        <v>G - 1016 x 1016</v>
      </c>
      <c r="O146" t="str">
        <f>$C$3</f>
        <v>Photographic Paper</v>
      </c>
      <c r="P146" t="str">
        <f>$D$3</f>
        <v>None</v>
      </c>
      <c r="Q146">
        <f>$I$3</f>
        <v>1763</v>
      </c>
      <c r="R146">
        <f t="shared" ref="R146" si="212">ROUND((1180*$N$2),0)</f>
        <v>1251</v>
      </c>
      <c r="S146">
        <f t="shared" ref="S146" si="213">ROUND((735*$N$2),0)</f>
        <v>779</v>
      </c>
      <c r="T146" t="s">
        <v>32</v>
      </c>
    </row>
    <row r="147" spans="1:20" x14ac:dyDescent="0.25">
      <c r="A147" t="s">
        <v>15</v>
      </c>
      <c r="B147" s="1" t="s">
        <v>208</v>
      </c>
      <c r="C147">
        <v>1</v>
      </c>
      <c r="D147" t="s">
        <v>46</v>
      </c>
      <c r="E147" s="1">
        <v>165055050</v>
      </c>
      <c r="H147" t="s">
        <v>16</v>
      </c>
      <c r="I147" t="s">
        <v>17</v>
      </c>
      <c r="J147" t="s">
        <v>18</v>
      </c>
      <c r="K147" t="s">
        <v>19</v>
      </c>
      <c r="L147" t="s">
        <v>207</v>
      </c>
      <c r="M147" t="str">
        <f>CONCATENATE(E147,"-G-C-N")</f>
        <v>165055050-G-C-N</v>
      </c>
      <c r="N147" t="str">
        <f>$I$2</f>
        <v>G - 1016 x 1016</v>
      </c>
      <c r="O147" t="str">
        <f>$C$15</f>
        <v>Canvas</v>
      </c>
      <c r="P147" t="str">
        <f>$D$15</f>
        <v>None</v>
      </c>
      <c r="Q147">
        <f>$I$15</f>
        <v>2029</v>
      </c>
      <c r="R147">
        <f t="shared" ref="R147" si="214">ROUND((1275*$N$2),0)</f>
        <v>1352</v>
      </c>
      <c r="S147">
        <f t="shared" ref="S147" si="215">ROUND((850*$N$2),0)</f>
        <v>901</v>
      </c>
      <c r="T147" t="s">
        <v>32</v>
      </c>
    </row>
    <row r="148" spans="1:20" x14ac:dyDescent="0.25">
      <c r="A148" t="s">
        <v>15</v>
      </c>
      <c r="B148" s="1" t="s">
        <v>208</v>
      </c>
      <c r="C148">
        <v>1</v>
      </c>
      <c r="D148" t="s">
        <v>46</v>
      </c>
      <c r="E148" s="1">
        <v>165055050</v>
      </c>
      <c r="H148" t="s">
        <v>16</v>
      </c>
      <c r="I148" t="s">
        <v>17</v>
      </c>
      <c r="J148" t="s">
        <v>18</v>
      </c>
      <c r="K148" t="s">
        <v>19</v>
      </c>
      <c r="L148" t="s">
        <v>207</v>
      </c>
      <c r="M148" t="str">
        <f>CONCATENATE(E148,"-G-P-W")</f>
        <v>165055050-G-P-W</v>
      </c>
      <c r="N148" t="str">
        <f>$I$2</f>
        <v>G - 1016 x 1016</v>
      </c>
      <c r="O148" t="str">
        <f>$C$3</f>
        <v>Photographic Paper</v>
      </c>
      <c r="P148" t="str">
        <f>$D$4</f>
        <v>White</v>
      </c>
      <c r="Q148">
        <f>$I$4</f>
        <v>3200</v>
      </c>
      <c r="R148">
        <f t="shared" ref="R148:R149" si="216">ROUND((2000*$N$2),0)</f>
        <v>2120</v>
      </c>
      <c r="S148">
        <f t="shared" ref="S148" si="217">ROUND((1535*$N$2),0)</f>
        <v>1627</v>
      </c>
      <c r="T148" t="s">
        <v>32</v>
      </c>
    </row>
    <row r="149" spans="1:20" x14ac:dyDescent="0.25">
      <c r="A149" t="s">
        <v>15</v>
      </c>
      <c r="B149" s="1" t="s">
        <v>208</v>
      </c>
      <c r="C149">
        <v>1</v>
      </c>
      <c r="D149" t="s">
        <v>46</v>
      </c>
      <c r="E149" s="1">
        <v>165055050</v>
      </c>
      <c r="H149" t="s">
        <v>16</v>
      </c>
      <c r="I149" t="s">
        <v>17</v>
      </c>
      <c r="J149" t="s">
        <v>18</v>
      </c>
      <c r="K149" t="s">
        <v>19</v>
      </c>
      <c r="L149" t="s">
        <v>207</v>
      </c>
      <c r="M149" t="str">
        <f>CONCATENATE(E149,"-G-C-W")</f>
        <v>165055050-G-C-W</v>
      </c>
      <c r="N149" t="str">
        <f>$I$2</f>
        <v>G - 1016 x 1016</v>
      </c>
      <c r="O149" t="str">
        <f>$C$15</f>
        <v>Canvas</v>
      </c>
      <c r="P149" t="str">
        <f>$D$16</f>
        <v xml:space="preserve">White </v>
      </c>
      <c r="Q149">
        <f>$I$16</f>
        <v>2984</v>
      </c>
      <c r="R149">
        <f t="shared" si="216"/>
        <v>2120</v>
      </c>
      <c r="S149">
        <f t="shared" ref="S149" si="218">ROUND((1250*$N$2),0)</f>
        <v>1325</v>
      </c>
      <c r="T149" t="s">
        <v>32</v>
      </c>
    </row>
    <row r="150" spans="1:20" x14ac:dyDescent="0.25">
      <c r="A150" t="s">
        <v>15</v>
      </c>
      <c r="B150" s="1" t="s">
        <v>208</v>
      </c>
      <c r="C150">
        <v>1</v>
      </c>
      <c r="D150" t="s">
        <v>49</v>
      </c>
      <c r="E150" s="1">
        <v>3137786</v>
      </c>
      <c r="H150" t="s">
        <v>16</v>
      </c>
      <c r="I150" t="s">
        <v>17</v>
      </c>
      <c r="J150" t="s">
        <v>18</v>
      </c>
      <c r="K150" t="s">
        <v>19</v>
      </c>
      <c r="L150" t="s">
        <v>207</v>
      </c>
      <c r="M150" t="str">
        <f>CONCATENATE(E150,"-C-P-N")</f>
        <v>3137786-C-P-N</v>
      </c>
      <c r="N150" t="str">
        <f>$E$2</f>
        <v>C - 406 x 406</v>
      </c>
      <c r="O150" t="str">
        <f>$C$3</f>
        <v>Photographic Paper</v>
      </c>
      <c r="P150" t="str">
        <f>$D$3</f>
        <v>None</v>
      </c>
      <c r="Q150">
        <f>$E$3</f>
        <v>553</v>
      </c>
      <c r="R150">
        <f t="shared" ref="R150" si="219">ROUND((360*$N$2),0)</f>
        <v>382</v>
      </c>
      <c r="S150">
        <f t="shared" ref="S150" si="220">ROUND((230*$N$2),0)</f>
        <v>244</v>
      </c>
      <c r="T150" t="s">
        <v>32</v>
      </c>
    </row>
    <row r="151" spans="1:20" x14ac:dyDescent="0.25">
      <c r="A151" t="s">
        <v>15</v>
      </c>
      <c r="B151" s="1" t="s">
        <v>208</v>
      </c>
      <c r="C151">
        <v>1</v>
      </c>
      <c r="D151" t="s">
        <v>49</v>
      </c>
      <c r="E151" s="1">
        <v>3137786</v>
      </c>
      <c r="H151" t="s">
        <v>16</v>
      </c>
      <c r="I151" t="s">
        <v>17</v>
      </c>
      <c r="J151" t="s">
        <v>18</v>
      </c>
      <c r="K151" t="s">
        <v>19</v>
      </c>
      <c r="L151" t="s">
        <v>207</v>
      </c>
      <c r="M151" t="str">
        <f>CONCATENATE(E151,"-C-P-W")</f>
        <v>3137786-C-P-W</v>
      </c>
      <c r="N151" t="str">
        <f>$E$2</f>
        <v>C - 406 x 406</v>
      </c>
      <c r="O151" t="str">
        <f>$C$3</f>
        <v>Photographic Paper</v>
      </c>
      <c r="P151" t="str">
        <f>$D$4</f>
        <v>White</v>
      </c>
      <c r="Q151">
        <f>$E$4</f>
        <v>1052</v>
      </c>
      <c r="R151">
        <f t="shared" ref="R151" si="221">ROUND((704*$N$2),0)</f>
        <v>746</v>
      </c>
      <c r="S151">
        <f t="shared" ref="S151" si="222">ROUND((440*$N$2),0)</f>
        <v>466</v>
      </c>
      <c r="T151" t="s">
        <v>32</v>
      </c>
    </row>
    <row r="152" spans="1:20" x14ac:dyDescent="0.25">
      <c r="A152" t="s">
        <v>15</v>
      </c>
      <c r="B152" s="1" t="s">
        <v>208</v>
      </c>
      <c r="C152">
        <v>1</v>
      </c>
      <c r="D152" t="s">
        <v>49</v>
      </c>
      <c r="E152" s="1">
        <v>3137786</v>
      </c>
      <c r="H152" t="s">
        <v>16</v>
      </c>
      <c r="I152" t="s">
        <v>17</v>
      </c>
      <c r="J152" t="s">
        <v>18</v>
      </c>
      <c r="K152" t="s">
        <v>19</v>
      </c>
      <c r="L152" t="s">
        <v>207</v>
      </c>
      <c r="M152" t="str">
        <f>CONCATENATE(E152,"-D-P-N")</f>
        <v>3137786-D-P-N</v>
      </c>
      <c r="N152" t="str">
        <f>$F$2</f>
        <v>D - 508 x 508</v>
      </c>
      <c r="O152" t="str">
        <f>$C$3</f>
        <v>Photographic Paper</v>
      </c>
      <c r="P152" t="str">
        <f>$D$3</f>
        <v>None</v>
      </c>
      <c r="Q152">
        <f>$F$3</f>
        <v>646</v>
      </c>
      <c r="R152">
        <f t="shared" ref="R152" si="223">ROUND((432*$N$2),0)</f>
        <v>458</v>
      </c>
      <c r="S152">
        <f t="shared" ref="S152" si="224">ROUND((270*$N$2),0)</f>
        <v>286</v>
      </c>
      <c r="T152" t="s">
        <v>32</v>
      </c>
    </row>
    <row r="153" spans="1:20" x14ac:dyDescent="0.25">
      <c r="A153" t="s">
        <v>15</v>
      </c>
      <c r="B153" s="1" t="s">
        <v>208</v>
      </c>
      <c r="C153">
        <v>1</v>
      </c>
      <c r="D153" t="s">
        <v>49</v>
      </c>
      <c r="E153" s="1">
        <v>3137786</v>
      </c>
      <c r="H153" t="s">
        <v>16</v>
      </c>
      <c r="I153" t="s">
        <v>17</v>
      </c>
      <c r="J153" t="s">
        <v>18</v>
      </c>
      <c r="K153" t="s">
        <v>19</v>
      </c>
      <c r="L153" t="s">
        <v>207</v>
      </c>
      <c r="M153" t="str">
        <f>CONCATENATE(E153,"-D-C-N")</f>
        <v>3137786-D-C-N</v>
      </c>
      <c r="N153" t="str">
        <f>$F$2</f>
        <v>D - 508 x 508</v>
      </c>
      <c r="O153" t="str">
        <f>$C$15</f>
        <v>Canvas</v>
      </c>
      <c r="P153" t="str">
        <f>$D$15</f>
        <v>None</v>
      </c>
      <c r="Q153">
        <f>$F$15</f>
        <v>1324</v>
      </c>
      <c r="R153">
        <f t="shared" ref="R153" si="225">ROUND((832*$N$2),0)</f>
        <v>882</v>
      </c>
      <c r="S153">
        <f t="shared" ref="S153" si="226">ROUND((550*$N$2),0)</f>
        <v>583</v>
      </c>
      <c r="T153" t="s">
        <v>32</v>
      </c>
    </row>
    <row r="154" spans="1:20" x14ac:dyDescent="0.25">
      <c r="A154" t="s">
        <v>15</v>
      </c>
      <c r="B154" s="1" t="s">
        <v>208</v>
      </c>
      <c r="C154">
        <v>1</v>
      </c>
      <c r="D154" t="s">
        <v>49</v>
      </c>
      <c r="E154" s="1">
        <v>3137786</v>
      </c>
      <c r="H154" t="s">
        <v>16</v>
      </c>
      <c r="I154" t="s">
        <v>17</v>
      </c>
      <c r="J154" t="s">
        <v>18</v>
      </c>
      <c r="K154" t="s">
        <v>19</v>
      </c>
      <c r="L154" t="s">
        <v>207</v>
      </c>
      <c r="M154" t="str">
        <f>CONCATENATE(E154,"-D-P-W")</f>
        <v>3137786-D-P-W</v>
      </c>
      <c r="N154" t="str">
        <f>$F$2</f>
        <v>D - 508 x 508</v>
      </c>
      <c r="O154" t="str">
        <f>$C$3</f>
        <v>Photographic Paper</v>
      </c>
      <c r="P154" t="str">
        <f>$D$4</f>
        <v>White</v>
      </c>
      <c r="Q154">
        <f>$F$4</f>
        <v>1313</v>
      </c>
      <c r="R154">
        <f t="shared" ref="R154" si="227">ROUND((880*$N$2),0)</f>
        <v>933</v>
      </c>
      <c r="S154">
        <f t="shared" ref="S154" si="228">ROUND((560*$N$2),0)</f>
        <v>594</v>
      </c>
      <c r="T154" t="s">
        <v>32</v>
      </c>
    </row>
    <row r="155" spans="1:20" x14ac:dyDescent="0.25">
      <c r="A155" t="s">
        <v>15</v>
      </c>
      <c r="B155" s="1" t="s">
        <v>208</v>
      </c>
      <c r="C155">
        <v>1</v>
      </c>
      <c r="D155" t="s">
        <v>49</v>
      </c>
      <c r="E155" s="1">
        <v>3137786</v>
      </c>
      <c r="H155" t="s">
        <v>16</v>
      </c>
      <c r="I155" t="s">
        <v>17</v>
      </c>
      <c r="J155" t="s">
        <v>18</v>
      </c>
      <c r="K155" t="s">
        <v>19</v>
      </c>
      <c r="L155" t="s">
        <v>207</v>
      </c>
      <c r="M155" t="str">
        <f>CONCATENATE(E155,"-D-C-W")</f>
        <v>3137786-D-C-W</v>
      </c>
      <c r="N155" t="str">
        <f>$F$2</f>
        <v>D - 508 x 508</v>
      </c>
      <c r="O155" t="str">
        <f>$C$15</f>
        <v>Canvas</v>
      </c>
      <c r="P155" t="str">
        <f>$D$16</f>
        <v xml:space="preserve">White </v>
      </c>
      <c r="Q155">
        <f>$F$16</f>
        <v>1964</v>
      </c>
      <c r="R155">
        <f t="shared" ref="R155" si="229">ROUND((1320*$N$2),0)</f>
        <v>1399</v>
      </c>
      <c r="S155">
        <f t="shared" ref="S155" si="230">ROUND((825*$N$2),0)</f>
        <v>875</v>
      </c>
      <c r="T155" t="s">
        <v>32</v>
      </c>
    </row>
    <row r="156" spans="1:20" x14ac:dyDescent="0.25">
      <c r="A156" t="s">
        <v>15</v>
      </c>
      <c r="B156" s="1" t="s">
        <v>208</v>
      </c>
      <c r="C156">
        <v>1</v>
      </c>
      <c r="D156" t="s">
        <v>49</v>
      </c>
      <c r="E156" s="1">
        <v>3137786</v>
      </c>
      <c r="H156" t="s">
        <v>16</v>
      </c>
      <c r="I156" t="s">
        <v>17</v>
      </c>
      <c r="J156" t="s">
        <v>18</v>
      </c>
      <c r="K156" t="s">
        <v>19</v>
      </c>
      <c r="L156" t="s">
        <v>207</v>
      </c>
      <c r="M156" t="str">
        <f>CONCATENATE(E156,"-F-P-N")</f>
        <v>3137786-F-P-N</v>
      </c>
      <c r="N156" t="str">
        <f>$H$2</f>
        <v>F - 762 x 762</v>
      </c>
      <c r="O156" t="str">
        <f>$C$3</f>
        <v>Photographic Paper</v>
      </c>
      <c r="P156" t="str">
        <f>$D$3</f>
        <v>None</v>
      </c>
      <c r="Q156">
        <f>$H$3</f>
        <v>1410</v>
      </c>
      <c r="R156">
        <f t="shared" ref="R156" si="231">ROUND((944*$N$2),0)</f>
        <v>1001</v>
      </c>
      <c r="S156">
        <f t="shared" ref="S156" si="232">ROUND((590*$N$2),0)</f>
        <v>625</v>
      </c>
      <c r="T156" t="s">
        <v>32</v>
      </c>
    </row>
    <row r="157" spans="1:20" x14ac:dyDescent="0.25">
      <c r="A157" t="s">
        <v>15</v>
      </c>
      <c r="B157" s="1" t="s">
        <v>208</v>
      </c>
      <c r="C157">
        <v>1</v>
      </c>
      <c r="D157" t="s">
        <v>49</v>
      </c>
      <c r="E157" s="1">
        <v>3137786</v>
      </c>
      <c r="H157" t="s">
        <v>16</v>
      </c>
      <c r="I157" t="s">
        <v>17</v>
      </c>
      <c r="J157" t="s">
        <v>18</v>
      </c>
      <c r="K157" t="s">
        <v>19</v>
      </c>
      <c r="L157" t="s">
        <v>207</v>
      </c>
      <c r="M157" t="str">
        <f>CONCATENATE(E157,"-F-C-N")</f>
        <v>3137786-F-C-N</v>
      </c>
      <c r="N157" t="str">
        <f>$H$2</f>
        <v>F - 762 x 762</v>
      </c>
      <c r="O157" t="str">
        <f>$C$15</f>
        <v>Canvas</v>
      </c>
      <c r="P157" t="str">
        <f>$D$15</f>
        <v>None</v>
      </c>
      <c r="Q157">
        <f>$H$15</f>
        <v>1909</v>
      </c>
      <c r="R157">
        <f t="shared" ref="R157" si="233">ROUND((1200*$N$2),0)</f>
        <v>1272</v>
      </c>
      <c r="S157">
        <f t="shared" ref="S157" si="234">ROUND((800*$N$2),0)</f>
        <v>848</v>
      </c>
      <c r="T157" t="s">
        <v>32</v>
      </c>
    </row>
    <row r="158" spans="1:20" x14ac:dyDescent="0.25">
      <c r="A158" t="s">
        <v>15</v>
      </c>
      <c r="B158" s="1" t="s">
        <v>208</v>
      </c>
      <c r="C158">
        <v>1</v>
      </c>
      <c r="D158" t="s">
        <v>49</v>
      </c>
      <c r="E158" s="1">
        <v>3137786</v>
      </c>
      <c r="H158" t="s">
        <v>16</v>
      </c>
      <c r="I158" t="s">
        <v>17</v>
      </c>
      <c r="J158" t="s">
        <v>18</v>
      </c>
      <c r="K158" t="s">
        <v>19</v>
      </c>
      <c r="L158" t="s">
        <v>207</v>
      </c>
      <c r="M158" t="str">
        <f>CONCATENATE(E158,"-F-P-W")</f>
        <v>3137786-F-P-W</v>
      </c>
      <c r="N158" t="str">
        <f>$H$2</f>
        <v>F - 762 x 762</v>
      </c>
      <c r="O158" t="str">
        <f>$C$3</f>
        <v>Photographic Paper</v>
      </c>
      <c r="P158" t="str">
        <f>$D$4</f>
        <v>White</v>
      </c>
      <c r="Q158">
        <f>$H$4</f>
        <v>2387</v>
      </c>
      <c r="R158">
        <f t="shared" ref="R158" si="235">ROUND((1510*$N$2),0)</f>
        <v>1601</v>
      </c>
      <c r="S158">
        <f t="shared" ref="S158" si="236">ROUND((1150*$N$2),0)</f>
        <v>1219</v>
      </c>
      <c r="T158" t="s">
        <v>32</v>
      </c>
    </row>
    <row r="159" spans="1:20" x14ac:dyDescent="0.25">
      <c r="A159" t="s">
        <v>15</v>
      </c>
      <c r="B159" s="1" t="s">
        <v>208</v>
      </c>
      <c r="C159">
        <v>1</v>
      </c>
      <c r="D159" t="s">
        <v>49</v>
      </c>
      <c r="E159" s="1">
        <v>3137786</v>
      </c>
      <c r="H159" t="s">
        <v>16</v>
      </c>
      <c r="I159" t="s">
        <v>17</v>
      </c>
      <c r="J159" t="s">
        <v>18</v>
      </c>
      <c r="K159" t="s">
        <v>19</v>
      </c>
      <c r="L159" t="s">
        <v>207</v>
      </c>
      <c r="M159" t="str">
        <f>CONCATENATE(E159,"-F-C-W")</f>
        <v>3137786-F-C-W</v>
      </c>
      <c r="N159" t="str">
        <f>$H$2</f>
        <v>F - 762 x 762</v>
      </c>
      <c r="O159" t="str">
        <f>$C$15</f>
        <v>Canvas</v>
      </c>
      <c r="P159" t="str">
        <f>$D$16</f>
        <v xml:space="preserve">White </v>
      </c>
      <c r="Q159">
        <f>$H$16</f>
        <v>2625</v>
      </c>
      <c r="R159">
        <f t="shared" ref="R159" si="237">ROUND((1760*$N$2),0)</f>
        <v>1866</v>
      </c>
      <c r="S159">
        <f t="shared" ref="S159" si="238">ROUND((1100*$N$2),0)</f>
        <v>1166</v>
      </c>
      <c r="T159" t="s">
        <v>32</v>
      </c>
    </row>
    <row r="160" spans="1:20" x14ac:dyDescent="0.25">
      <c r="A160" t="s">
        <v>15</v>
      </c>
      <c r="B160" s="1" t="s">
        <v>208</v>
      </c>
      <c r="C160">
        <v>1</v>
      </c>
      <c r="D160" t="s">
        <v>49</v>
      </c>
      <c r="E160" s="1">
        <v>3137786</v>
      </c>
      <c r="H160" t="s">
        <v>16</v>
      </c>
      <c r="I160" t="s">
        <v>17</v>
      </c>
      <c r="J160" t="s">
        <v>18</v>
      </c>
      <c r="K160" t="s">
        <v>19</v>
      </c>
      <c r="L160" t="s">
        <v>207</v>
      </c>
      <c r="M160" t="str">
        <f>CONCATENATE(E160,"-G-P-N")</f>
        <v>3137786-G-P-N</v>
      </c>
      <c r="N160" t="str">
        <f>$I$2</f>
        <v>G - 1016 x 1016</v>
      </c>
      <c r="O160" t="str">
        <f>$C$3</f>
        <v>Photographic Paper</v>
      </c>
      <c r="P160" t="str">
        <f>$D$3</f>
        <v>None</v>
      </c>
      <c r="Q160">
        <f>$I$3</f>
        <v>1763</v>
      </c>
      <c r="R160">
        <f t="shared" ref="R160" si="239">ROUND((1180*$N$2),0)</f>
        <v>1251</v>
      </c>
      <c r="S160">
        <f t="shared" ref="S160" si="240">ROUND((735*$N$2),0)</f>
        <v>779</v>
      </c>
      <c r="T160" t="s">
        <v>32</v>
      </c>
    </row>
    <row r="161" spans="1:20" x14ac:dyDescent="0.25">
      <c r="A161" t="s">
        <v>15</v>
      </c>
      <c r="B161" s="1" t="s">
        <v>208</v>
      </c>
      <c r="C161">
        <v>1</v>
      </c>
      <c r="D161" t="s">
        <v>49</v>
      </c>
      <c r="E161" s="1">
        <v>3137786</v>
      </c>
      <c r="H161" t="s">
        <v>16</v>
      </c>
      <c r="I161" t="s">
        <v>17</v>
      </c>
      <c r="J161" t="s">
        <v>18</v>
      </c>
      <c r="K161" t="s">
        <v>19</v>
      </c>
      <c r="L161" t="s">
        <v>207</v>
      </c>
      <c r="M161" t="str">
        <f>CONCATENATE(E161,"-G-C-N")</f>
        <v>3137786-G-C-N</v>
      </c>
      <c r="N161" t="str">
        <f>$I$2</f>
        <v>G - 1016 x 1016</v>
      </c>
      <c r="O161" t="str">
        <f>$C$15</f>
        <v>Canvas</v>
      </c>
      <c r="P161" t="str">
        <f>$D$15</f>
        <v>None</v>
      </c>
      <c r="Q161">
        <f>$I$15</f>
        <v>2029</v>
      </c>
      <c r="R161">
        <f t="shared" ref="R161" si="241">ROUND((1275*$N$2),0)</f>
        <v>1352</v>
      </c>
      <c r="S161">
        <f t="shared" ref="S161" si="242">ROUND((850*$N$2),0)</f>
        <v>901</v>
      </c>
      <c r="T161" t="s">
        <v>32</v>
      </c>
    </row>
    <row r="162" spans="1:20" x14ac:dyDescent="0.25">
      <c r="A162" t="s">
        <v>15</v>
      </c>
      <c r="B162" s="1" t="s">
        <v>208</v>
      </c>
      <c r="C162">
        <v>1</v>
      </c>
      <c r="D162" t="s">
        <v>49</v>
      </c>
      <c r="E162" s="1">
        <v>3137786</v>
      </c>
      <c r="H162" t="s">
        <v>16</v>
      </c>
      <c r="I162" t="s">
        <v>17</v>
      </c>
      <c r="J162" t="s">
        <v>18</v>
      </c>
      <c r="K162" t="s">
        <v>19</v>
      </c>
      <c r="L162" t="s">
        <v>207</v>
      </c>
      <c r="M162" t="str">
        <f>CONCATENATE(E162,"-G-P-W")</f>
        <v>3137786-G-P-W</v>
      </c>
      <c r="N162" t="str">
        <f>$I$2</f>
        <v>G - 1016 x 1016</v>
      </c>
      <c r="O162" t="str">
        <f>$C$3</f>
        <v>Photographic Paper</v>
      </c>
      <c r="P162" t="str">
        <f>$D$4</f>
        <v>White</v>
      </c>
      <c r="Q162">
        <f>$I$4</f>
        <v>3200</v>
      </c>
      <c r="R162">
        <f t="shared" ref="R162:R163" si="243">ROUND((2000*$N$2),0)</f>
        <v>2120</v>
      </c>
      <c r="S162">
        <f t="shared" ref="S162" si="244">ROUND((1535*$N$2),0)</f>
        <v>1627</v>
      </c>
      <c r="T162" t="s">
        <v>32</v>
      </c>
    </row>
    <row r="163" spans="1:20" x14ac:dyDescent="0.25">
      <c r="A163" t="s">
        <v>15</v>
      </c>
      <c r="B163" s="1" t="s">
        <v>208</v>
      </c>
      <c r="C163">
        <v>1</v>
      </c>
      <c r="D163" t="s">
        <v>49</v>
      </c>
      <c r="E163" s="1">
        <v>3137786</v>
      </c>
      <c r="H163" t="s">
        <v>16</v>
      </c>
      <c r="I163" t="s">
        <v>17</v>
      </c>
      <c r="J163" t="s">
        <v>18</v>
      </c>
      <c r="K163" t="s">
        <v>19</v>
      </c>
      <c r="L163" t="s">
        <v>207</v>
      </c>
      <c r="M163" t="str">
        <f>CONCATENATE(E163,"-G-C-W")</f>
        <v>3137786-G-C-W</v>
      </c>
      <c r="N163" t="str">
        <f>$I$2</f>
        <v>G - 1016 x 1016</v>
      </c>
      <c r="O163" t="str">
        <f>$C$15</f>
        <v>Canvas</v>
      </c>
      <c r="P163" t="str">
        <f>$D$16</f>
        <v xml:space="preserve">White </v>
      </c>
      <c r="Q163">
        <f>$I$16</f>
        <v>2984</v>
      </c>
      <c r="R163">
        <f t="shared" si="243"/>
        <v>2120</v>
      </c>
      <c r="S163">
        <f t="shared" ref="S163" si="245">ROUND((1250*$N$2),0)</f>
        <v>1325</v>
      </c>
      <c r="T163" t="s">
        <v>32</v>
      </c>
    </row>
    <row r="164" spans="1:20" x14ac:dyDescent="0.25">
      <c r="A164" t="s">
        <v>15</v>
      </c>
      <c r="B164" s="1" t="s">
        <v>208</v>
      </c>
      <c r="C164">
        <v>1</v>
      </c>
      <c r="D164" t="s">
        <v>55</v>
      </c>
      <c r="E164" s="1" t="s">
        <v>56</v>
      </c>
      <c r="H164" t="s">
        <v>16</v>
      </c>
      <c r="I164" t="s">
        <v>17</v>
      </c>
      <c r="J164" t="s">
        <v>18</v>
      </c>
      <c r="K164" t="s">
        <v>19</v>
      </c>
      <c r="L164" t="s">
        <v>207</v>
      </c>
      <c r="M164" t="str">
        <f>CONCATENATE(E164,"-C-P-N")</f>
        <v>3248098_8-C-P-N</v>
      </c>
      <c r="N164" t="str">
        <f>$E$2</f>
        <v>C - 406 x 406</v>
      </c>
      <c r="O164" t="str">
        <f>$C$3</f>
        <v>Photographic Paper</v>
      </c>
      <c r="P164" t="str">
        <f>$D$3</f>
        <v>None</v>
      </c>
      <c r="Q164">
        <f>$E$3</f>
        <v>553</v>
      </c>
      <c r="R164">
        <f t="shared" ref="R164" si="246">ROUND((360*$N$2),0)</f>
        <v>382</v>
      </c>
      <c r="S164">
        <f t="shared" ref="S164" si="247">ROUND((230*$N$2),0)</f>
        <v>244</v>
      </c>
      <c r="T164" t="s">
        <v>32</v>
      </c>
    </row>
    <row r="165" spans="1:20" x14ac:dyDescent="0.25">
      <c r="A165" t="s">
        <v>15</v>
      </c>
      <c r="B165" s="1" t="s">
        <v>208</v>
      </c>
      <c r="C165">
        <v>1</v>
      </c>
      <c r="D165" t="s">
        <v>55</v>
      </c>
      <c r="E165" s="1" t="s">
        <v>56</v>
      </c>
      <c r="H165" t="s">
        <v>16</v>
      </c>
      <c r="I165" t="s">
        <v>17</v>
      </c>
      <c r="J165" t="s">
        <v>18</v>
      </c>
      <c r="K165" t="s">
        <v>19</v>
      </c>
      <c r="L165" t="s">
        <v>207</v>
      </c>
      <c r="M165" t="str">
        <f>CONCATENATE(E165,"-C-P-W")</f>
        <v>3248098_8-C-P-W</v>
      </c>
      <c r="N165" t="str">
        <f>$E$2</f>
        <v>C - 406 x 406</v>
      </c>
      <c r="O165" t="str">
        <f>$C$3</f>
        <v>Photographic Paper</v>
      </c>
      <c r="P165" t="str">
        <f>$D$4</f>
        <v>White</v>
      </c>
      <c r="Q165">
        <f>$E$4</f>
        <v>1052</v>
      </c>
      <c r="R165">
        <f t="shared" ref="R165" si="248">ROUND((704*$N$2),0)</f>
        <v>746</v>
      </c>
      <c r="S165">
        <f t="shared" ref="S165" si="249">ROUND((440*$N$2),0)</f>
        <v>466</v>
      </c>
      <c r="T165" t="s">
        <v>32</v>
      </c>
    </row>
    <row r="166" spans="1:20" x14ac:dyDescent="0.25">
      <c r="A166" t="s">
        <v>15</v>
      </c>
      <c r="B166" s="1" t="s">
        <v>208</v>
      </c>
      <c r="C166">
        <v>1</v>
      </c>
      <c r="D166" t="s">
        <v>55</v>
      </c>
      <c r="E166" s="1" t="s">
        <v>56</v>
      </c>
      <c r="H166" t="s">
        <v>16</v>
      </c>
      <c r="I166" t="s">
        <v>17</v>
      </c>
      <c r="J166" t="s">
        <v>18</v>
      </c>
      <c r="K166" t="s">
        <v>19</v>
      </c>
      <c r="L166" t="s">
        <v>207</v>
      </c>
      <c r="M166" t="str">
        <f>CONCATENATE(E166,"-D-P-N")</f>
        <v>3248098_8-D-P-N</v>
      </c>
      <c r="N166" t="str">
        <f>$F$2</f>
        <v>D - 508 x 508</v>
      </c>
      <c r="O166" t="str">
        <f>$C$3</f>
        <v>Photographic Paper</v>
      </c>
      <c r="P166" t="str">
        <f>$D$3</f>
        <v>None</v>
      </c>
      <c r="Q166">
        <f>$F$3</f>
        <v>646</v>
      </c>
      <c r="R166">
        <f t="shared" ref="R166" si="250">ROUND((432*$N$2),0)</f>
        <v>458</v>
      </c>
      <c r="S166">
        <f t="shared" ref="S166" si="251">ROUND((270*$N$2),0)</f>
        <v>286</v>
      </c>
      <c r="T166" t="s">
        <v>32</v>
      </c>
    </row>
    <row r="167" spans="1:20" x14ac:dyDescent="0.25">
      <c r="A167" t="s">
        <v>15</v>
      </c>
      <c r="B167" s="1" t="s">
        <v>208</v>
      </c>
      <c r="C167">
        <v>1</v>
      </c>
      <c r="D167" t="s">
        <v>55</v>
      </c>
      <c r="E167" s="1" t="s">
        <v>56</v>
      </c>
      <c r="H167" t="s">
        <v>16</v>
      </c>
      <c r="I167" t="s">
        <v>17</v>
      </c>
      <c r="J167" t="s">
        <v>18</v>
      </c>
      <c r="K167" t="s">
        <v>19</v>
      </c>
      <c r="L167" t="s">
        <v>207</v>
      </c>
      <c r="M167" t="str">
        <f>CONCATENATE(E167,"-D-C-N")</f>
        <v>3248098_8-D-C-N</v>
      </c>
      <c r="N167" t="str">
        <f>$F$2</f>
        <v>D - 508 x 508</v>
      </c>
      <c r="O167" t="str">
        <f>$C$15</f>
        <v>Canvas</v>
      </c>
      <c r="P167" t="str">
        <f>$D$15</f>
        <v>None</v>
      </c>
      <c r="Q167">
        <f>$F$15</f>
        <v>1324</v>
      </c>
      <c r="R167">
        <f t="shared" ref="R167" si="252">ROUND((832*$N$2),0)</f>
        <v>882</v>
      </c>
      <c r="S167">
        <f t="shared" ref="S167" si="253">ROUND((550*$N$2),0)</f>
        <v>583</v>
      </c>
      <c r="T167" t="s">
        <v>32</v>
      </c>
    </row>
    <row r="168" spans="1:20" x14ac:dyDescent="0.25">
      <c r="A168" t="s">
        <v>15</v>
      </c>
      <c r="B168" s="1" t="s">
        <v>208</v>
      </c>
      <c r="C168">
        <v>1</v>
      </c>
      <c r="D168" t="s">
        <v>55</v>
      </c>
      <c r="E168" s="1" t="s">
        <v>56</v>
      </c>
      <c r="H168" t="s">
        <v>16</v>
      </c>
      <c r="I168" t="s">
        <v>17</v>
      </c>
      <c r="J168" t="s">
        <v>18</v>
      </c>
      <c r="K168" t="s">
        <v>19</v>
      </c>
      <c r="L168" t="s">
        <v>207</v>
      </c>
      <c r="M168" t="str">
        <f>CONCATENATE(E168,"-D-P-W")</f>
        <v>3248098_8-D-P-W</v>
      </c>
      <c r="N168" t="str">
        <f>$F$2</f>
        <v>D - 508 x 508</v>
      </c>
      <c r="O168" t="str">
        <f>$C$3</f>
        <v>Photographic Paper</v>
      </c>
      <c r="P168" t="str">
        <f>$D$4</f>
        <v>White</v>
      </c>
      <c r="Q168">
        <f>$F$4</f>
        <v>1313</v>
      </c>
      <c r="R168">
        <f t="shared" ref="R168" si="254">ROUND((880*$N$2),0)</f>
        <v>933</v>
      </c>
      <c r="S168">
        <f t="shared" ref="S168" si="255">ROUND((560*$N$2),0)</f>
        <v>594</v>
      </c>
      <c r="T168" t="s">
        <v>32</v>
      </c>
    </row>
    <row r="169" spans="1:20" x14ac:dyDescent="0.25">
      <c r="A169" t="s">
        <v>15</v>
      </c>
      <c r="B169" s="1" t="s">
        <v>208</v>
      </c>
      <c r="C169">
        <v>1</v>
      </c>
      <c r="D169" t="s">
        <v>55</v>
      </c>
      <c r="E169" s="1" t="s">
        <v>56</v>
      </c>
      <c r="H169" t="s">
        <v>16</v>
      </c>
      <c r="I169" t="s">
        <v>17</v>
      </c>
      <c r="J169" t="s">
        <v>18</v>
      </c>
      <c r="K169" t="s">
        <v>19</v>
      </c>
      <c r="L169" t="s">
        <v>207</v>
      </c>
      <c r="M169" t="str">
        <f>CONCATENATE(E169,"-D-C-W")</f>
        <v>3248098_8-D-C-W</v>
      </c>
      <c r="N169" t="str">
        <f>$F$2</f>
        <v>D - 508 x 508</v>
      </c>
      <c r="O169" t="str">
        <f>$C$15</f>
        <v>Canvas</v>
      </c>
      <c r="P169" t="str">
        <f>$D$16</f>
        <v xml:space="preserve">White </v>
      </c>
      <c r="Q169">
        <f>$F$16</f>
        <v>1964</v>
      </c>
      <c r="R169">
        <f t="shared" ref="R169" si="256">ROUND((1320*$N$2),0)</f>
        <v>1399</v>
      </c>
      <c r="S169">
        <f t="shared" ref="S169" si="257">ROUND((825*$N$2),0)</f>
        <v>875</v>
      </c>
      <c r="T169" t="s">
        <v>32</v>
      </c>
    </row>
    <row r="170" spans="1:20" x14ac:dyDescent="0.25">
      <c r="A170" t="s">
        <v>15</v>
      </c>
      <c r="B170" s="1" t="s">
        <v>208</v>
      </c>
      <c r="C170">
        <v>1</v>
      </c>
      <c r="D170" t="s">
        <v>55</v>
      </c>
      <c r="E170" s="1" t="s">
        <v>56</v>
      </c>
      <c r="H170" t="s">
        <v>16</v>
      </c>
      <c r="I170" t="s">
        <v>17</v>
      </c>
      <c r="J170" t="s">
        <v>18</v>
      </c>
      <c r="K170" t="s">
        <v>19</v>
      </c>
      <c r="L170" t="s">
        <v>207</v>
      </c>
      <c r="M170" t="str">
        <f>CONCATENATE(E170,"-F-P-N")</f>
        <v>3248098_8-F-P-N</v>
      </c>
      <c r="N170" t="str">
        <f>$H$2</f>
        <v>F - 762 x 762</v>
      </c>
      <c r="O170" t="str">
        <f>$C$3</f>
        <v>Photographic Paper</v>
      </c>
      <c r="P170" t="str">
        <f>$D$3</f>
        <v>None</v>
      </c>
      <c r="Q170">
        <f>$H$3</f>
        <v>1410</v>
      </c>
      <c r="R170">
        <f t="shared" ref="R170" si="258">ROUND((944*$N$2),0)</f>
        <v>1001</v>
      </c>
      <c r="S170">
        <f t="shared" ref="S170" si="259">ROUND((590*$N$2),0)</f>
        <v>625</v>
      </c>
      <c r="T170" t="s">
        <v>32</v>
      </c>
    </row>
    <row r="171" spans="1:20" x14ac:dyDescent="0.25">
      <c r="A171" t="s">
        <v>15</v>
      </c>
      <c r="B171" s="1" t="s">
        <v>208</v>
      </c>
      <c r="C171">
        <v>1</v>
      </c>
      <c r="D171" t="s">
        <v>55</v>
      </c>
      <c r="E171" s="1" t="s">
        <v>56</v>
      </c>
      <c r="H171" t="s">
        <v>16</v>
      </c>
      <c r="I171" t="s">
        <v>17</v>
      </c>
      <c r="J171" t="s">
        <v>18</v>
      </c>
      <c r="K171" t="s">
        <v>19</v>
      </c>
      <c r="L171" t="s">
        <v>207</v>
      </c>
      <c r="M171" t="str">
        <f>CONCATENATE(E171,"-F-C-N")</f>
        <v>3248098_8-F-C-N</v>
      </c>
      <c r="N171" t="str">
        <f>$H$2</f>
        <v>F - 762 x 762</v>
      </c>
      <c r="O171" t="str">
        <f>$C$15</f>
        <v>Canvas</v>
      </c>
      <c r="P171" t="str">
        <f>$D$15</f>
        <v>None</v>
      </c>
      <c r="Q171">
        <f>$H$15</f>
        <v>1909</v>
      </c>
      <c r="R171">
        <f t="shared" ref="R171" si="260">ROUND((1200*$N$2),0)</f>
        <v>1272</v>
      </c>
      <c r="S171">
        <f t="shared" ref="S171" si="261">ROUND((800*$N$2),0)</f>
        <v>848</v>
      </c>
      <c r="T171" t="s">
        <v>32</v>
      </c>
    </row>
    <row r="172" spans="1:20" x14ac:dyDescent="0.25">
      <c r="A172" t="s">
        <v>15</v>
      </c>
      <c r="B172" s="1" t="s">
        <v>208</v>
      </c>
      <c r="C172">
        <v>1</v>
      </c>
      <c r="D172" t="s">
        <v>55</v>
      </c>
      <c r="E172" s="1" t="s">
        <v>56</v>
      </c>
      <c r="H172" t="s">
        <v>16</v>
      </c>
      <c r="I172" t="s">
        <v>17</v>
      </c>
      <c r="J172" t="s">
        <v>18</v>
      </c>
      <c r="K172" t="s">
        <v>19</v>
      </c>
      <c r="L172" t="s">
        <v>207</v>
      </c>
      <c r="M172" t="str">
        <f>CONCATENATE(E172,"-F-P-W")</f>
        <v>3248098_8-F-P-W</v>
      </c>
      <c r="N172" t="str">
        <f>$H$2</f>
        <v>F - 762 x 762</v>
      </c>
      <c r="O172" t="str">
        <f>$C$3</f>
        <v>Photographic Paper</v>
      </c>
      <c r="P172" t="str">
        <f>$D$4</f>
        <v>White</v>
      </c>
      <c r="Q172">
        <f>$H$4</f>
        <v>2387</v>
      </c>
      <c r="R172">
        <f t="shared" ref="R172" si="262">ROUND((1510*$N$2),0)</f>
        <v>1601</v>
      </c>
      <c r="S172">
        <f t="shared" ref="S172" si="263">ROUND((1150*$N$2),0)</f>
        <v>1219</v>
      </c>
      <c r="T172" t="s">
        <v>32</v>
      </c>
    </row>
    <row r="173" spans="1:20" x14ac:dyDescent="0.25">
      <c r="A173" t="s">
        <v>15</v>
      </c>
      <c r="B173" s="1" t="s">
        <v>208</v>
      </c>
      <c r="C173">
        <v>1</v>
      </c>
      <c r="D173" t="s">
        <v>55</v>
      </c>
      <c r="E173" s="1" t="s">
        <v>56</v>
      </c>
      <c r="H173" t="s">
        <v>16</v>
      </c>
      <c r="I173" t="s">
        <v>17</v>
      </c>
      <c r="J173" t="s">
        <v>18</v>
      </c>
      <c r="K173" t="s">
        <v>19</v>
      </c>
      <c r="L173" t="s">
        <v>207</v>
      </c>
      <c r="M173" t="str">
        <f>CONCATENATE(E173,"-F-C-W")</f>
        <v>3248098_8-F-C-W</v>
      </c>
      <c r="N173" t="str">
        <f>$H$2</f>
        <v>F - 762 x 762</v>
      </c>
      <c r="O173" t="str">
        <f>$C$15</f>
        <v>Canvas</v>
      </c>
      <c r="P173" t="str">
        <f>$D$16</f>
        <v xml:space="preserve">White </v>
      </c>
      <c r="Q173">
        <f>$H$16</f>
        <v>2625</v>
      </c>
      <c r="R173">
        <f t="shared" ref="R173" si="264">ROUND((1760*$N$2),0)</f>
        <v>1866</v>
      </c>
      <c r="S173">
        <f t="shared" ref="S173" si="265">ROUND((1100*$N$2),0)</f>
        <v>1166</v>
      </c>
      <c r="T173" t="s">
        <v>32</v>
      </c>
    </row>
    <row r="174" spans="1:20" x14ac:dyDescent="0.25">
      <c r="A174" t="s">
        <v>15</v>
      </c>
      <c r="B174" s="1" t="s">
        <v>208</v>
      </c>
      <c r="C174">
        <v>1</v>
      </c>
      <c r="D174" t="s">
        <v>55</v>
      </c>
      <c r="E174" s="1" t="s">
        <v>56</v>
      </c>
      <c r="H174" t="s">
        <v>16</v>
      </c>
      <c r="I174" t="s">
        <v>17</v>
      </c>
      <c r="J174" t="s">
        <v>18</v>
      </c>
      <c r="K174" t="s">
        <v>19</v>
      </c>
      <c r="L174" t="s">
        <v>207</v>
      </c>
      <c r="M174" t="str">
        <f>CONCATENATE(E174,"-G-P-N")</f>
        <v>3248098_8-G-P-N</v>
      </c>
      <c r="N174" t="str">
        <f>$I$2</f>
        <v>G - 1016 x 1016</v>
      </c>
      <c r="O174" t="str">
        <f>$C$3</f>
        <v>Photographic Paper</v>
      </c>
      <c r="P174" t="str">
        <f>$D$3</f>
        <v>None</v>
      </c>
      <c r="Q174">
        <f>$I$3</f>
        <v>1763</v>
      </c>
      <c r="R174">
        <f t="shared" ref="R174" si="266">ROUND((1180*$N$2),0)</f>
        <v>1251</v>
      </c>
      <c r="S174">
        <f t="shared" ref="S174" si="267">ROUND((735*$N$2),0)</f>
        <v>779</v>
      </c>
      <c r="T174" t="s">
        <v>32</v>
      </c>
    </row>
    <row r="175" spans="1:20" x14ac:dyDescent="0.25">
      <c r="A175" t="s">
        <v>15</v>
      </c>
      <c r="B175" s="1" t="s">
        <v>208</v>
      </c>
      <c r="C175">
        <v>1</v>
      </c>
      <c r="D175" t="s">
        <v>55</v>
      </c>
      <c r="E175" s="1" t="s">
        <v>56</v>
      </c>
      <c r="H175" t="s">
        <v>16</v>
      </c>
      <c r="I175" t="s">
        <v>17</v>
      </c>
      <c r="J175" t="s">
        <v>18</v>
      </c>
      <c r="K175" t="s">
        <v>19</v>
      </c>
      <c r="L175" t="s">
        <v>207</v>
      </c>
      <c r="M175" t="str">
        <f>CONCATENATE(E175,"-G-C-N")</f>
        <v>3248098_8-G-C-N</v>
      </c>
      <c r="N175" t="str">
        <f>$I$2</f>
        <v>G - 1016 x 1016</v>
      </c>
      <c r="O175" t="str">
        <f>$C$15</f>
        <v>Canvas</v>
      </c>
      <c r="P175" t="str">
        <f>$D$15</f>
        <v>None</v>
      </c>
      <c r="Q175">
        <f>$I$15</f>
        <v>2029</v>
      </c>
      <c r="R175">
        <f t="shared" ref="R175" si="268">ROUND((1275*$N$2),0)</f>
        <v>1352</v>
      </c>
      <c r="S175">
        <f t="shared" ref="S175" si="269">ROUND((850*$N$2),0)</f>
        <v>901</v>
      </c>
      <c r="T175" t="s">
        <v>32</v>
      </c>
    </row>
    <row r="176" spans="1:20" x14ac:dyDescent="0.25">
      <c r="A176" t="s">
        <v>15</v>
      </c>
      <c r="B176" s="1" t="s">
        <v>208</v>
      </c>
      <c r="C176">
        <v>1</v>
      </c>
      <c r="D176" t="s">
        <v>55</v>
      </c>
      <c r="E176" s="1" t="s">
        <v>56</v>
      </c>
      <c r="H176" t="s">
        <v>16</v>
      </c>
      <c r="I176" t="s">
        <v>17</v>
      </c>
      <c r="J176" t="s">
        <v>18</v>
      </c>
      <c r="K176" t="s">
        <v>19</v>
      </c>
      <c r="L176" t="s">
        <v>207</v>
      </c>
      <c r="M176" t="str">
        <f>CONCATENATE(E176,"-G-P-W")</f>
        <v>3248098_8-G-P-W</v>
      </c>
      <c r="N176" t="str">
        <f>$I$2</f>
        <v>G - 1016 x 1016</v>
      </c>
      <c r="O176" t="str">
        <f>$C$3</f>
        <v>Photographic Paper</v>
      </c>
      <c r="P176" t="str">
        <f>$D$4</f>
        <v>White</v>
      </c>
      <c r="Q176">
        <f>$I$4</f>
        <v>3200</v>
      </c>
      <c r="R176">
        <f t="shared" ref="R176:R177" si="270">ROUND((2000*$N$2),0)</f>
        <v>2120</v>
      </c>
      <c r="S176">
        <f t="shared" ref="S176" si="271">ROUND((1535*$N$2),0)</f>
        <v>1627</v>
      </c>
      <c r="T176" t="s">
        <v>32</v>
      </c>
    </row>
    <row r="177" spans="1:20" x14ac:dyDescent="0.25">
      <c r="A177" t="s">
        <v>15</v>
      </c>
      <c r="B177" s="1" t="s">
        <v>208</v>
      </c>
      <c r="C177">
        <v>1</v>
      </c>
      <c r="D177" t="s">
        <v>55</v>
      </c>
      <c r="E177" s="1" t="s">
        <v>56</v>
      </c>
      <c r="H177" t="s">
        <v>16</v>
      </c>
      <c r="I177" t="s">
        <v>17</v>
      </c>
      <c r="J177" t="s">
        <v>18</v>
      </c>
      <c r="K177" t="s">
        <v>19</v>
      </c>
      <c r="L177" t="s">
        <v>207</v>
      </c>
      <c r="M177" t="str">
        <f>CONCATENATE(E177,"-G-C-W")</f>
        <v>3248098_8-G-C-W</v>
      </c>
      <c r="N177" t="str">
        <f>$I$2</f>
        <v>G - 1016 x 1016</v>
      </c>
      <c r="O177" t="str">
        <f>$C$15</f>
        <v>Canvas</v>
      </c>
      <c r="P177" t="str">
        <f>$D$16</f>
        <v xml:space="preserve">White </v>
      </c>
      <c r="Q177">
        <f>$I$16</f>
        <v>2984</v>
      </c>
      <c r="R177">
        <f t="shared" si="270"/>
        <v>2120</v>
      </c>
      <c r="S177">
        <f t="shared" ref="S177" si="272">ROUND((1250*$N$2),0)</f>
        <v>1325</v>
      </c>
      <c r="T177" t="s">
        <v>32</v>
      </c>
    </row>
    <row r="178" spans="1:20" x14ac:dyDescent="0.25">
      <c r="A178" t="s">
        <v>15</v>
      </c>
      <c r="B178" s="1" t="s">
        <v>208</v>
      </c>
      <c r="C178">
        <v>1</v>
      </c>
      <c r="D178" t="s">
        <v>57</v>
      </c>
      <c r="E178" s="1" t="s">
        <v>58</v>
      </c>
      <c r="H178" t="s">
        <v>16</v>
      </c>
      <c r="I178" t="s">
        <v>17</v>
      </c>
      <c r="J178" t="s">
        <v>18</v>
      </c>
      <c r="K178" t="s">
        <v>19</v>
      </c>
      <c r="L178" t="s">
        <v>207</v>
      </c>
      <c r="M178" t="str">
        <f>CONCATENATE(E178,"-C-P-N")</f>
        <v>3247523_10-C-P-N</v>
      </c>
      <c r="N178" t="str">
        <f>$E$2</f>
        <v>C - 406 x 406</v>
      </c>
      <c r="O178" t="str">
        <f>$C$3</f>
        <v>Photographic Paper</v>
      </c>
      <c r="P178" t="str">
        <f>$D$3</f>
        <v>None</v>
      </c>
      <c r="Q178">
        <f>$E$3</f>
        <v>553</v>
      </c>
      <c r="R178">
        <f t="shared" ref="R178" si="273">ROUND((360*$N$2),0)</f>
        <v>382</v>
      </c>
      <c r="S178">
        <f t="shared" ref="S178" si="274">ROUND((230*$N$2),0)</f>
        <v>244</v>
      </c>
      <c r="T178" t="s">
        <v>32</v>
      </c>
    </row>
    <row r="179" spans="1:20" x14ac:dyDescent="0.25">
      <c r="A179" t="s">
        <v>15</v>
      </c>
      <c r="B179" s="1" t="s">
        <v>208</v>
      </c>
      <c r="C179">
        <v>1</v>
      </c>
      <c r="D179" t="s">
        <v>57</v>
      </c>
      <c r="E179" s="1" t="s">
        <v>58</v>
      </c>
      <c r="H179" t="s">
        <v>16</v>
      </c>
      <c r="I179" t="s">
        <v>17</v>
      </c>
      <c r="J179" t="s">
        <v>18</v>
      </c>
      <c r="K179" t="s">
        <v>19</v>
      </c>
      <c r="L179" t="s">
        <v>207</v>
      </c>
      <c r="M179" t="str">
        <f>CONCATENATE(E179,"-C-P-W")</f>
        <v>3247523_10-C-P-W</v>
      </c>
      <c r="N179" t="str">
        <f>$E$2</f>
        <v>C - 406 x 406</v>
      </c>
      <c r="O179" t="str">
        <f>$C$3</f>
        <v>Photographic Paper</v>
      </c>
      <c r="P179" t="str">
        <f>$D$4</f>
        <v>White</v>
      </c>
      <c r="Q179">
        <f>$E$4</f>
        <v>1052</v>
      </c>
      <c r="R179">
        <f t="shared" ref="R179" si="275">ROUND((704*$N$2),0)</f>
        <v>746</v>
      </c>
      <c r="S179">
        <f t="shared" ref="S179" si="276">ROUND((440*$N$2),0)</f>
        <v>466</v>
      </c>
      <c r="T179" t="s">
        <v>32</v>
      </c>
    </row>
    <row r="180" spans="1:20" x14ac:dyDescent="0.25">
      <c r="A180" t="s">
        <v>15</v>
      </c>
      <c r="B180" s="1" t="s">
        <v>208</v>
      </c>
      <c r="C180">
        <v>1</v>
      </c>
      <c r="D180" t="s">
        <v>57</v>
      </c>
      <c r="E180" s="1" t="s">
        <v>58</v>
      </c>
      <c r="H180" t="s">
        <v>16</v>
      </c>
      <c r="I180" t="s">
        <v>17</v>
      </c>
      <c r="J180" t="s">
        <v>18</v>
      </c>
      <c r="K180" t="s">
        <v>19</v>
      </c>
      <c r="L180" t="s">
        <v>207</v>
      </c>
      <c r="M180" t="str">
        <f>CONCATENATE(E180,"-D-P-N")</f>
        <v>3247523_10-D-P-N</v>
      </c>
      <c r="N180" t="str">
        <f>$F$2</f>
        <v>D - 508 x 508</v>
      </c>
      <c r="O180" t="str">
        <f>$C$3</f>
        <v>Photographic Paper</v>
      </c>
      <c r="P180" t="str">
        <f>$D$3</f>
        <v>None</v>
      </c>
      <c r="Q180">
        <f>$F$3</f>
        <v>646</v>
      </c>
      <c r="R180">
        <f t="shared" ref="R180" si="277">ROUND((432*$N$2),0)</f>
        <v>458</v>
      </c>
      <c r="S180">
        <f t="shared" ref="S180" si="278">ROUND((270*$N$2),0)</f>
        <v>286</v>
      </c>
      <c r="T180" t="s">
        <v>32</v>
      </c>
    </row>
    <row r="181" spans="1:20" x14ac:dyDescent="0.25">
      <c r="A181" t="s">
        <v>15</v>
      </c>
      <c r="B181" s="1" t="s">
        <v>208</v>
      </c>
      <c r="C181">
        <v>1</v>
      </c>
      <c r="D181" t="s">
        <v>57</v>
      </c>
      <c r="E181" s="1" t="s">
        <v>58</v>
      </c>
      <c r="H181" t="s">
        <v>16</v>
      </c>
      <c r="I181" t="s">
        <v>17</v>
      </c>
      <c r="J181" t="s">
        <v>18</v>
      </c>
      <c r="K181" t="s">
        <v>19</v>
      </c>
      <c r="L181" t="s">
        <v>207</v>
      </c>
      <c r="M181" t="str">
        <f>CONCATENATE(E181,"-D-C-N")</f>
        <v>3247523_10-D-C-N</v>
      </c>
      <c r="N181" t="str">
        <f>$F$2</f>
        <v>D - 508 x 508</v>
      </c>
      <c r="O181" t="str">
        <f>$C$15</f>
        <v>Canvas</v>
      </c>
      <c r="P181" t="str">
        <f>$D$15</f>
        <v>None</v>
      </c>
      <c r="Q181">
        <f>$F$15</f>
        <v>1324</v>
      </c>
      <c r="R181">
        <f t="shared" ref="R181" si="279">ROUND((832*$N$2),0)</f>
        <v>882</v>
      </c>
      <c r="S181">
        <f t="shared" ref="S181" si="280">ROUND((550*$N$2),0)</f>
        <v>583</v>
      </c>
      <c r="T181" t="s">
        <v>32</v>
      </c>
    </row>
    <row r="182" spans="1:20" x14ac:dyDescent="0.25">
      <c r="A182" t="s">
        <v>15</v>
      </c>
      <c r="B182" s="1" t="s">
        <v>208</v>
      </c>
      <c r="C182">
        <v>1</v>
      </c>
      <c r="D182" t="s">
        <v>57</v>
      </c>
      <c r="E182" s="1" t="s">
        <v>58</v>
      </c>
      <c r="H182" t="s">
        <v>16</v>
      </c>
      <c r="I182" t="s">
        <v>17</v>
      </c>
      <c r="J182" t="s">
        <v>18</v>
      </c>
      <c r="K182" t="s">
        <v>19</v>
      </c>
      <c r="L182" t="s">
        <v>207</v>
      </c>
      <c r="M182" t="str">
        <f>CONCATENATE(E182,"-D-P-W")</f>
        <v>3247523_10-D-P-W</v>
      </c>
      <c r="N182" t="str">
        <f>$F$2</f>
        <v>D - 508 x 508</v>
      </c>
      <c r="O182" t="str">
        <f>$C$3</f>
        <v>Photographic Paper</v>
      </c>
      <c r="P182" t="str">
        <f>$D$4</f>
        <v>White</v>
      </c>
      <c r="Q182">
        <f>$F$4</f>
        <v>1313</v>
      </c>
      <c r="R182">
        <f t="shared" ref="R182" si="281">ROUND((880*$N$2),0)</f>
        <v>933</v>
      </c>
      <c r="S182">
        <f t="shared" ref="S182" si="282">ROUND((560*$N$2),0)</f>
        <v>594</v>
      </c>
      <c r="T182" t="s">
        <v>32</v>
      </c>
    </row>
    <row r="183" spans="1:20" x14ac:dyDescent="0.25">
      <c r="A183" t="s">
        <v>15</v>
      </c>
      <c r="B183" s="1" t="s">
        <v>208</v>
      </c>
      <c r="C183">
        <v>1</v>
      </c>
      <c r="D183" t="s">
        <v>57</v>
      </c>
      <c r="E183" s="1" t="s">
        <v>58</v>
      </c>
      <c r="H183" t="s">
        <v>16</v>
      </c>
      <c r="I183" t="s">
        <v>17</v>
      </c>
      <c r="J183" t="s">
        <v>18</v>
      </c>
      <c r="K183" t="s">
        <v>19</v>
      </c>
      <c r="L183" t="s">
        <v>207</v>
      </c>
      <c r="M183" t="str">
        <f>CONCATENATE(E183,"-D-C-W")</f>
        <v>3247523_10-D-C-W</v>
      </c>
      <c r="N183" t="str">
        <f>$F$2</f>
        <v>D - 508 x 508</v>
      </c>
      <c r="O183" t="str">
        <f>$C$15</f>
        <v>Canvas</v>
      </c>
      <c r="P183" t="str">
        <f>$D$16</f>
        <v xml:space="preserve">White </v>
      </c>
      <c r="Q183">
        <f>$F$16</f>
        <v>1964</v>
      </c>
      <c r="R183">
        <f t="shared" ref="R183" si="283">ROUND((1320*$N$2),0)</f>
        <v>1399</v>
      </c>
      <c r="S183">
        <f t="shared" ref="S183" si="284">ROUND((825*$N$2),0)</f>
        <v>875</v>
      </c>
      <c r="T183" t="s">
        <v>32</v>
      </c>
    </row>
    <row r="184" spans="1:20" x14ac:dyDescent="0.25">
      <c r="A184" t="s">
        <v>15</v>
      </c>
      <c r="B184" s="1" t="s">
        <v>208</v>
      </c>
      <c r="C184">
        <v>1</v>
      </c>
      <c r="D184" t="s">
        <v>57</v>
      </c>
      <c r="E184" s="1" t="s">
        <v>58</v>
      </c>
      <c r="H184" t="s">
        <v>16</v>
      </c>
      <c r="I184" t="s">
        <v>17</v>
      </c>
      <c r="J184" t="s">
        <v>18</v>
      </c>
      <c r="K184" t="s">
        <v>19</v>
      </c>
      <c r="L184" t="s">
        <v>207</v>
      </c>
      <c r="M184" t="str">
        <f>CONCATENATE(E184,"-F-P-N")</f>
        <v>3247523_10-F-P-N</v>
      </c>
      <c r="N184" t="str">
        <f>$H$2</f>
        <v>F - 762 x 762</v>
      </c>
      <c r="O184" t="str">
        <f>$C$3</f>
        <v>Photographic Paper</v>
      </c>
      <c r="P184" t="str">
        <f>$D$3</f>
        <v>None</v>
      </c>
      <c r="Q184">
        <f>$H$3</f>
        <v>1410</v>
      </c>
      <c r="R184">
        <f t="shared" ref="R184" si="285">ROUND((944*$N$2),0)</f>
        <v>1001</v>
      </c>
      <c r="S184">
        <f t="shared" ref="S184" si="286">ROUND((590*$N$2),0)</f>
        <v>625</v>
      </c>
      <c r="T184" t="s">
        <v>32</v>
      </c>
    </row>
    <row r="185" spans="1:20" x14ac:dyDescent="0.25">
      <c r="A185" t="s">
        <v>15</v>
      </c>
      <c r="B185" s="1" t="s">
        <v>208</v>
      </c>
      <c r="C185">
        <v>1</v>
      </c>
      <c r="D185" t="s">
        <v>57</v>
      </c>
      <c r="E185" s="1" t="s">
        <v>58</v>
      </c>
      <c r="H185" t="s">
        <v>16</v>
      </c>
      <c r="I185" t="s">
        <v>17</v>
      </c>
      <c r="J185" t="s">
        <v>18</v>
      </c>
      <c r="K185" t="s">
        <v>19</v>
      </c>
      <c r="L185" t="s">
        <v>207</v>
      </c>
      <c r="M185" t="str">
        <f>CONCATENATE(E185,"-F-C-N")</f>
        <v>3247523_10-F-C-N</v>
      </c>
      <c r="N185" t="str">
        <f>$H$2</f>
        <v>F - 762 x 762</v>
      </c>
      <c r="O185" t="str">
        <f>$C$15</f>
        <v>Canvas</v>
      </c>
      <c r="P185" t="str">
        <f>$D$15</f>
        <v>None</v>
      </c>
      <c r="Q185">
        <f>$H$15</f>
        <v>1909</v>
      </c>
      <c r="R185">
        <f t="shared" ref="R185" si="287">ROUND((1200*$N$2),0)</f>
        <v>1272</v>
      </c>
      <c r="S185">
        <f t="shared" ref="S185" si="288">ROUND((800*$N$2),0)</f>
        <v>848</v>
      </c>
      <c r="T185" t="s">
        <v>32</v>
      </c>
    </row>
    <row r="186" spans="1:20" x14ac:dyDescent="0.25">
      <c r="A186" t="s">
        <v>15</v>
      </c>
      <c r="B186" s="1" t="s">
        <v>208</v>
      </c>
      <c r="C186">
        <v>1</v>
      </c>
      <c r="D186" t="s">
        <v>57</v>
      </c>
      <c r="E186" s="1" t="s">
        <v>58</v>
      </c>
      <c r="H186" t="s">
        <v>16</v>
      </c>
      <c r="I186" t="s">
        <v>17</v>
      </c>
      <c r="J186" t="s">
        <v>18</v>
      </c>
      <c r="K186" t="s">
        <v>19</v>
      </c>
      <c r="L186" t="s">
        <v>207</v>
      </c>
      <c r="M186" t="str">
        <f>CONCATENATE(E186,"-F-P-W")</f>
        <v>3247523_10-F-P-W</v>
      </c>
      <c r="N186" t="str">
        <f>$H$2</f>
        <v>F - 762 x 762</v>
      </c>
      <c r="O186" t="str">
        <f>$C$3</f>
        <v>Photographic Paper</v>
      </c>
      <c r="P186" t="str">
        <f>$D$4</f>
        <v>White</v>
      </c>
      <c r="Q186">
        <f>$H$4</f>
        <v>2387</v>
      </c>
      <c r="R186">
        <f t="shared" ref="R186" si="289">ROUND((1510*$N$2),0)</f>
        <v>1601</v>
      </c>
      <c r="S186">
        <f t="shared" ref="S186" si="290">ROUND((1150*$N$2),0)</f>
        <v>1219</v>
      </c>
      <c r="T186" t="s">
        <v>32</v>
      </c>
    </row>
    <row r="187" spans="1:20" x14ac:dyDescent="0.25">
      <c r="A187" t="s">
        <v>15</v>
      </c>
      <c r="B187" s="1" t="s">
        <v>208</v>
      </c>
      <c r="C187">
        <v>1</v>
      </c>
      <c r="D187" t="s">
        <v>57</v>
      </c>
      <c r="E187" s="1" t="s">
        <v>58</v>
      </c>
      <c r="H187" t="s">
        <v>16</v>
      </c>
      <c r="I187" t="s">
        <v>17</v>
      </c>
      <c r="J187" t="s">
        <v>18</v>
      </c>
      <c r="K187" t="s">
        <v>19</v>
      </c>
      <c r="L187" t="s">
        <v>207</v>
      </c>
      <c r="M187" t="str">
        <f>CONCATENATE(E187,"-F-C-W")</f>
        <v>3247523_10-F-C-W</v>
      </c>
      <c r="N187" t="str">
        <f>$H$2</f>
        <v>F - 762 x 762</v>
      </c>
      <c r="O187" t="str">
        <f>$C$15</f>
        <v>Canvas</v>
      </c>
      <c r="P187" t="str">
        <f>$D$16</f>
        <v xml:space="preserve">White </v>
      </c>
      <c r="Q187">
        <f>$H$16</f>
        <v>2625</v>
      </c>
      <c r="R187">
        <f t="shared" ref="R187" si="291">ROUND((1760*$N$2),0)</f>
        <v>1866</v>
      </c>
      <c r="S187">
        <f t="shared" ref="S187" si="292">ROUND((1100*$N$2),0)</f>
        <v>1166</v>
      </c>
      <c r="T187" t="s">
        <v>32</v>
      </c>
    </row>
    <row r="188" spans="1:20" x14ac:dyDescent="0.25">
      <c r="A188" t="s">
        <v>15</v>
      </c>
      <c r="B188" s="1" t="s">
        <v>208</v>
      </c>
      <c r="C188">
        <v>1</v>
      </c>
      <c r="D188" t="s">
        <v>57</v>
      </c>
      <c r="E188" s="1" t="s">
        <v>58</v>
      </c>
      <c r="H188" t="s">
        <v>16</v>
      </c>
      <c r="I188" t="s">
        <v>17</v>
      </c>
      <c r="J188" t="s">
        <v>18</v>
      </c>
      <c r="K188" t="s">
        <v>19</v>
      </c>
      <c r="L188" t="s">
        <v>207</v>
      </c>
      <c r="M188" t="str">
        <f>CONCATENATE(E188,"-G-P-N")</f>
        <v>3247523_10-G-P-N</v>
      </c>
      <c r="N188" t="str">
        <f>$I$2</f>
        <v>G - 1016 x 1016</v>
      </c>
      <c r="O188" t="str">
        <f>$C$3</f>
        <v>Photographic Paper</v>
      </c>
      <c r="P188" t="str">
        <f>$D$3</f>
        <v>None</v>
      </c>
      <c r="Q188">
        <f>$I$3</f>
        <v>1763</v>
      </c>
      <c r="R188">
        <f t="shared" ref="R188" si="293">ROUND((1180*$N$2),0)</f>
        <v>1251</v>
      </c>
      <c r="S188">
        <f t="shared" ref="S188" si="294">ROUND((735*$N$2),0)</f>
        <v>779</v>
      </c>
      <c r="T188" t="s">
        <v>32</v>
      </c>
    </row>
    <row r="189" spans="1:20" x14ac:dyDescent="0.25">
      <c r="A189" t="s">
        <v>15</v>
      </c>
      <c r="B189" s="1" t="s">
        <v>208</v>
      </c>
      <c r="C189">
        <v>1</v>
      </c>
      <c r="D189" t="s">
        <v>57</v>
      </c>
      <c r="E189" s="1" t="s">
        <v>58</v>
      </c>
      <c r="H189" t="s">
        <v>16</v>
      </c>
      <c r="I189" t="s">
        <v>17</v>
      </c>
      <c r="J189" t="s">
        <v>18</v>
      </c>
      <c r="K189" t="s">
        <v>19</v>
      </c>
      <c r="L189" t="s">
        <v>207</v>
      </c>
      <c r="M189" t="str">
        <f>CONCATENATE(E189,"-G-C-N")</f>
        <v>3247523_10-G-C-N</v>
      </c>
      <c r="N189" t="str">
        <f>$I$2</f>
        <v>G - 1016 x 1016</v>
      </c>
      <c r="O189" t="str">
        <f>$C$15</f>
        <v>Canvas</v>
      </c>
      <c r="P189" t="str">
        <f>$D$15</f>
        <v>None</v>
      </c>
      <c r="Q189">
        <f>$I$15</f>
        <v>2029</v>
      </c>
      <c r="R189">
        <f t="shared" ref="R189" si="295">ROUND((1275*$N$2),0)</f>
        <v>1352</v>
      </c>
      <c r="S189">
        <f t="shared" ref="S189" si="296">ROUND((850*$N$2),0)</f>
        <v>901</v>
      </c>
      <c r="T189" t="s">
        <v>32</v>
      </c>
    </row>
    <row r="190" spans="1:20" x14ac:dyDescent="0.25">
      <c r="A190" t="s">
        <v>15</v>
      </c>
      <c r="B190" s="1" t="s">
        <v>208</v>
      </c>
      <c r="C190">
        <v>1</v>
      </c>
      <c r="D190" t="s">
        <v>57</v>
      </c>
      <c r="E190" s="1" t="s">
        <v>58</v>
      </c>
      <c r="H190" t="s">
        <v>16</v>
      </c>
      <c r="I190" t="s">
        <v>17</v>
      </c>
      <c r="J190" t="s">
        <v>18</v>
      </c>
      <c r="K190" t="s">
        <v>19</v>
      </c>
      <c r="L190" t="s">
        <v>207</v>
      </c>
      <c r="M190" t="str">
        <f>CONCATENATE(E190,"-G-P-W")</f>
        <v>3247523_10-G-P-W</v>
      </c>
      <c r="N190" t="str">
        <f>$I$2</f>
        <v>G - 1016 x 1016</v>
      </c>
      <c r="O190" t="str">
        <f>$C$3</f>
        <v>Photographic Paper</v>
      </c>
      <c r="P190" t="str">
        <f>$D$4</f>
        <v>White</v>
      </c>
      <c r="Q190">
        <f>$I$4</f>
        <v>3200</v>
      </c>
      <c r="R190">
        <f t="shared" ref="R190:R191" si="297">ROUND((2000*$N$2),0)</f>
        <v>2120</v>
      </c>
      <c r="S190">
        <f t="shared" ref="S190" si="298">ROUND((1535*$N$2),0)</f>
        <v>1627</v>
      </c>
      <c r="T190" t="s">
        <v>32</v>
      </c>
    </row>
    <row r="191" spans="1:20" x14ac:dyDescent="0.25">
      <c r="A191" t="s">
        <v>15</v>
      </c>
      <c r="B191" s="1" t="s">
        <v>208</v>
      </c>
      <c r="C191">
        <v>1</v>
      </c>
      <c r="D191" t="s">
        <v>57</v>
      </c>
      <c r="E191" s="1" t="s">
        <v>58</v>
      </c>
      <c r="H191" t="s">
        <v>16</v>
      </c>
      <c r="I191" t="s">
        <v>17</v>
      </c>
      <c r="J191" t="s">
        <v>18</v>
      </c>
      <c r="K191" t="s">
        <v>19</v>
      </c>
      <c r="L191" t="s">
        <v>207</v>
      </c>
      <c r="M191" t="str">
        <f>CONCATENATE(E191,"-G-C-W")</f>
        <v>3247523_10-G-C-W</v>
      </c>
      <c r="N191" t="str">
        <f>$I$2</f>
        <v>G - 1016 x 1016</v>
      </c>
      <c r="O191" t="str">
        <f>$C$15</f>
        <v>Canvas</v>
      </c>
      <c r="P191" t="str">
        <f>$D$16</f>
        <v xml:space="preserve">White </v>
      </c>
      <c r="Q191">
        <f>$I$16</f>
        <v>2984</v>
      </c>
      <c r="R191">
        <f t="shared" si="297"/>
        <v>2120</v>
      </c>
      <c r="S191">
        <f t="shared" ref="S191" si="299">ROUND((1250*$N$2),0)</f>
        <v>1325</v>
      </c>
      <c r="T191" t="s">
        <v>32</v>
      </c>
    </row>
    <row r="192" spans="1:20" x14ac:dyDescent="0.25">
      <c r="A192" t="s">
        <v>15</v>
      </c>
      <c r="B192" s="1" t="s">
        <v>208</v>
      </c>
      <c r="C192">
        <v>1</v>
      </c>
      <c r="D192" t="s">
        <v>59</v>
      </c>
      <c r="E192" s="1" t="s">
        <v>60</v>
      </c>
      <c r="H192" t="s">
        <v>16</v>
      </c>
      <c r="I192" t="s">
        <v>17</v>
      </c>
      <c r="J192" t="s">
        <v>18</v>
      </c>
      <c r="K192" t="s">
        <v>19</v>
      </c>
      <c r="L192" t="s">
        <v>207</v>
      </c>
      <c r="M192" t="str">
        <f>CONCATENATE(E192,"-C-P-N")</f>
        <v>3165301_8-C-P-N</v>
      </c>
      <c r="N192" t="str">
        <f>$E$2</f>
        <v>C - 406 x 406</v>
      </c>
      <c r="O192" t="str">
        <f>$C$3</f>
        <v>Photographic Paper</v>
      </c>
      <c r="P192" t="str">
        <f>$D$3</f>
        <v>None</v>
      </c>
      <c r="Q192">
        <f>$E$3</f>
        <v>553</v>
      </c>
      <c r="R192">
        <f t="shared" ref="R192" si="300">ROUND((360*$N$2),0)</f>
        <v>382</v>
      </c>
      <c r="S192">
        <f t="shared" ref="S192" si="301">ROUND((230*$N$2),0)</f>
        <v>244</v>
      </c>
      <c r="T192" t="s">
        <v>32</v>
      </c>
    </row>
    <row r="193" spans="1:20" x14ac:dyDescent="0.25">
      <c r="A193" t="s">
        <v>15</v>
      </c>
      <c r="B193" s="1" t="s">
        <v>208</v>
      </c>
      <c r="C193">
        <v>1</v>
      </c>
      <c r="D193" t="s">
        <v>59</v>
      </c>
      <c r="E193" s="1" t="s">
        <v>60</v>
      </c>
      <c r="H193" t="s">
        <v>16</v>
      </c>
      <c r="I193" t="s">
        <v>17</v>
      </c>
      <c r="J193" t="s">
        <v>18</v>
      </c>
      <c r="K193" t="s">
        <v>19</v>
      </c>
      <c r="L193" t="s">
        <v>207</v>
      </c>
      <c r="M193" t="str">
        <f>CONCATENATE(E193,"-C-P-N")</f>
        <v>3165301_8-C-P-N</v>
      </c>
      <c r="N193" t="str">
        <f>$E$2</f>
        <v>C - 406 x 406</v>
      </c>
      <c r="O193" t="str">
        <f>$C$3</f>
        <v>Photographic Paper</v>
      </c>
      <c r="P193" t="str">
        <f>$D$3</f>
        <v>None</v>
      </c>
      <c r="Q193">
        <f>$E$3</f>
        <v>553</v>
      </c>
      <c r="R193">
        <f t="shared" ref="R193" si="302">ROUND((704*$N$2),0)</f>
        <v>746</v>
      </c>
      <c r="S193">
        <f t="shared" ref="S193" si="303">ROUND((440*$N$2),0)</f>
        <v>466</v>
      </c>
      <c r="T193" t="s">
        <v>32</v>
      </c>
    </row>
    <row r="194" spans="1:20" x14ac:dyDescent="0.25">
      <c r="A194" t="s">
        <v>15</v>
      </c>
      <c r="B194" s="1" t="s">
        <v>208</v>
      </c>
      <c r="C194">
        <v>1</v>
      </c>
      <c r="D194" t="s">
        <v>59</v>
      </c>
      <c r="E194" s="1" t="s">
        <v>60</v>
      </c>
      <c r="H194" t="s">
        <v>16</v>
      </c>
      <c r="I194" t="s">
        <v>17</v>
      </c>
      <c r="J194" t="s">
        <v>18</v>
      </c>
      <c r="K194" t="s">
        <v>19</v>
      </c>
      <c r="L194" t="s">
        <v>207</v>
      </c>
      <c r="M194" t="str">
        <f>CONCATENATE(E194,"-C-P-W")</f>
        <v>3165301_8-C-P-W</v>
      </c>
      <c r="N194" t="str">
        <f>$E$2</f>
        <v>C - 406 x 406</v>
      </c>
      <c r="O194" t="str">
        <f>$C$3</f>
        <v>Photographic Paper</v>
      </c>
      <c r="P194" t="str">
        <f>$D$4</f>
        <v>White</v>
      </c>
      <c r="Q194">
        <f>$E$4</f>
        <v>1052</v>
      </c>
      <c r="R194">
        <f t="shared" ref="R194" si="304">ROUND((432*$N$2),0)</f>
        <v>458</v>
      </c>
      <c r="S194">
        <f t="shared" ref="S194" si="305">ROUND((270*$N$2),0)</f>
        <v>286</v>
      </c>
      <c r="T194" t="s">
        <v>32</v>
      </c>
    </row>
    <row r="195" spans="1:20" x14ac:dyDescent="0.25">
      <c r="A195" t="s">
        <v>15</v>
      </c>
      <c r="B195" s="1" t="s">
        <v>208</v>
      </c>
      <c r="C195">
        <v>1</v>
      </c>
      <c r="D195" t="s">
        <v>59</v>
      </c>
      <c r="E195" s="1" t="s">
        <v>60</v>
      </c>
      <c r="H195" t="s">
        <v>16</v>
      </c>
      <c r="I195" t="s">
        <v>17</v>
      </c>
      <c r="J195" t="s">
        <v>18</v>
      </c>
      <c r="K195" t="s">
        <v>19</v>
      </c>
      <c r="L195" t="s">
        <v>207</v>
      </c>
      <c r="M195" t="str">
        <f>CONCATENATE(E195,"-C-P-W")</f>
        <v>3165301_8-C-P-W</v>
      </c>
      <c r="N195" t="str">
        <f>$E$2</f>
        <v>C - 406 x 406</v>
      </c>
      <c r="O195" t="str">
        <f>$C$3</f>
        <v>Photographic Paper</v>
      </c>
      <c r="P195" t="str">
        <f>$D$4</f>
        <v>White</v>
      </c>
      <c r="Q195">
        <f>$E$4</f>
        <v>1052</v>
      </c>
      <c r="R195">
        <f t="shared" ref="R195" si="306">ROUND((832*$N$2),0)</f>
        <v>882</v>
      </c>
      <c r="S195">
        <f t="shared" ref="S195" si="307">ROUND((550*$N$2),0)</f>
        <v>583</v>
      </c>
      <c r="T195" t="s">
        <v>32</v>
      </c>
    </row>
    <row r="196" spans="1:20" x14ac:dyDescent="0.25">
      <c r="A196" t="s">
        <v>15</v>
      </c>
      <c r="B196" s="1" t="s">
        <v>208</v>
      </c>
      <c r="C196">
        <v>1</v>
      </c>
      <c r="D196" t="s">
        <v>59</v>
      </c>
      <c r="E196" s="1" t="s">
        <v>60</v>
      </c>
      <c r="H196" t="s">
        <v>16</v>
      </c>
      <c r="I196" t="s">
        <v>17</v>
      </c>
      <c r="J196" t="s">
        <v>18</v>
      </c>
      <c r="K196" t="s">
        <v>19</v>
      </c>
      <c r="L196" t="s">
        <v>207</v>
      </c>
      <c r="M196" t="str">
        <f>CONCATENATE(E196,"-D-P-N")</f>
        <v>3165301_8-D-P-N</v>
      </c>
      <c r="N196" t="str">
        <f t="shared" ref="N196:N203" si="308">$F$2</f>
        <v>D - 508 x 508</v>
      </c>
      <c r="O196" t="str">
        <f>$C$3</f>
        <v>Photographic Paper</v>
      </c>
      <c r="P196" t="str">
        <f>$D$3</f>
        <v>None</v>
      </c>
      <c r="Q196">
        <f>$F$3</f>
        <v>646</v>
      </c>
      <c r="R196">
        <f t="shared" ref="R196" si="309">ROUND((880*$N$2),0)</f>
        <v>933</v>
      </c>
      <c r="S196">
        <f t="shared" ref="S196" si="310">ROUND((560*$N$2),0)</f>
        <v>594</v>
      </c>
      <c r="T196" t="s">
        <v>32</v>
      </c>
    </row>
    <row r="197" spans="1:20" x14ac:dyDescent="0.25">
      <c r="A197" t="s">
        <v>15</v>
      </c>
      <c r="B197" s="1" t="s">
        <v>208</v>
      </c>
      <c r="C197">
        <v>1</v>
      </c>
      <c r="D197" t="s">
        <v>59</v>
      </c>
      <c r="E197" s="1" t="s">
        <v>60</v>
      </c>
      <c r="H197" t="s">
        <v>16</v>
      </c>
      <c r="I197" t="s">
        <v>17</v>
      </c>
      <c r="J197" t="s">
        <v>18</v>
      </c>
      <c r="K197" t="s">
        <v>19</v>
      </c>
      <c r="L197" t="s">
        <v>207</v>
      </c>
      <c r="M197" t="str">
        <f>CONCATENATE(E197,"-D-C-N")</f>
        <v>3165301_8-D-C-N</v>
      </c>
      <c r="N197" t="str">
        <f t="shared" si="308"/>
        <v>D - 508 x 508</v>
      </c>
      <c r="O197" t="str">
        <f>$C$15</f>
        <v>Canvas</v>
      </c>
      <c r="P197" t="str">
        <f>$D$15</f>
        <v>None</v>
      </c>
      <c r="Q197">
        <f>$F$15</f>
        <v>1324</v>
      </c>
      <c r="R197">
        <f t="shared" ref="R197" si="311">ROUND((1320*$N$2),0)</f>
        <v>1399</v>
      </c>
      <c r="S197">
        <f t="shared" ref="S197" si="312">ROUND((825*$N$2),0)</f>
        <v>875</v>
      </c>
      <c r="T197" t="s">
        <v>32</v>
      </c>
    </row>
    <row r="198" spans="1:20" x14ac:dyDescent="0.25">
      <c r="A198" t="s">
        <v>15</v>
      </c>
      <c r="B198" s="1" t="s">
        <v>208</v>
      </c>
      <c r="C198">
        <v>1</v>
      </c>
      <c r="D198" t="s">
        <v>59</v>
      </c>
      <c r="E198" s="1" t="s">
        <v>60</v>
      </c>
      <c r="H198" t="s">
        <v>16</v>
      </c>
      <c r="I198" t="s">
        <v>17</v>
      </c>
      <c r="J198" t="s">
        <v>18</v>
      </c>
      <c r="K198" t="s">
        <v>19</v>
      </c>
      <c r="L198" t="s">
        <v>207</v>
      </c>
      <c r="M198" t="str">
        <f>CONCATENATE(E198,"-D-P-N")</f>
        <v>3165301_8-D-P-N</v>
      </c>
      <c r="N198" t="str">
        <f t="shared" si="308"/>
        <v>D - 508 x 508</v>
      </c>
      <c r="O198" t="str">
        <f>$C$3</f>
        <v>Photographic Paper</v>
      </c>
      <c r="P198" t="str">
        <f>$D$3</f>
        <v>None</v>
      </c>
      <c r="Q198">
        <f>$F$3</f>
        <v>646</v>
      </c>
      <c r="R198">
        <f t="shared" ref="R198" si="313">ROUND((944*$N$2),0)</f>
        <v>1001</v>
      </c>
      <c r="S198">
        <f t="shared" ref="S198" si="314">ROUND((590*$N$2),0)</f>
        <v>625</v>
      </c>
      <c r="T198" t="s">
        <v>32</v>
      </c>
    </row>
    <row r="199" spans="1:20" x14ac:dyDescent="0.25">
      <c r="A199" t="s">
        <v>15</v>
      </c>
      <c r="B199" s="1" t="s">
        <v>208</v>
      </c>
      <c r="C199">
        <v>1</v>
      </c>
      <c r="D199" t="s">
        <v>59</v>
      </c>
      <c r="E199" s="1" t="s">
        <v>60</v>
      </c>
      <c r="H199" t="s">
        <v>16</v>
      </c>
      <c r="I199" t="s">
        <v>17</v>
      </c>
      <c r="J199" t="s">
        <v>18</v>
      </c>
      <c r="K199" t="s">
        <v>19</v>
      </c>
      <c r="L199" t="s">
        <v>207</v>
      </c>
      <c r="M199" t="str">
        <f>CONCATENATE(E199,"-D-C-N")</f>
        <v>3165301_8-D-C-N</v>
      </c>
      <c r="N199" t="str">
        <f t="shared" si="308"/>
        <v>D - 508 x 508</v>
      </c>
      <c r="O199" t="str">
        <f>$C$15</f>
        <v>Canvas</v>
      </c>
      <c r="P199" t="str">
        <f>$D$15</f>
        <v>None</v>
      </c>
      <c r="Q199">
        <f>$F$15</f>
        <v>1324</v>
      </c>
      <c r="R199">
        <f t="shared" ref="R199" si="315">ROUND((1200*$N$2),0)</f>
        <v>1272</v>
      </c>
      <c r="S199">
        <f t="shared" ref="S199" si="316">ROUND((800*$N$2),0)</f>
        <v>848</v>
      </c>
      <c r="T199" t="s">
        <v>32</v>
      </c>
    </row>
    <row r="200" spans="1:20" x14ac:dyDescent="0.25">
      <c r="A200" t="s">
        <v>15</v>
      </c>
      <c r="B200" s="1" t="s">
        <v>208</v>
      </c>
      <c r="C200">
        <v>1</v>
      </c>
      <c r="D200" t="s">
        <v>59</v>
      </c>
      <c r="E200" s="1" t="s">
        <v>60</v>
      </c>
      <c r="H200" t="s">
        <v>16</v>
      </c>
      <c r="I200" t="s">
        <v>17</v>
      </c>
      <c r="J200" t="s">
        <v>18</v>
      </c>
      <c r="K200" t="s">
        <v>19</v>
      </c>
      <c r="L200" t="s">
        <v>207</v>
      </c>
      <c r="M200" t="str">
        <f>CONCATENATE(E200,"-D-P-W")</f>
        <v>3165301_8-D-P-W</v>
      </c>
      <c r="N200" t="str">
        <f t="shared" si="308"/>
        <v>D - 508 x 508</v>
      </c>
      <c r="O200" t="str">
        <f>$C$3</f>
        <v>Photographic Paper</v>
      </c>
      <c r="P200" t="str">
        <f>$D$4</f>
        <v>White</v>
      </c>
      <c r="Q200">
        <f>$F$4</f>
        <v>1313</v>
      </c>
      <c r="R200">
        <f t="shared" ref="R200" si="317">ROUND((1510*$N$2),0)</f>
        <v>1601</v>
      </c>
      <c r="S200">
        <f t="shared" ref="S200" si="318">ROUND((1150*$N$2),0)</f>
        <v>1219</v>
      </c>
      <c r="T200" t="s">
        <v>32</v>
      </c>
    </row>
    <row r="201" spans="1:20" x14ac:dyDescent="0.25">
      <c r="A201" t="s">
        <v>15</v>
      </c>
      <c r="B201" s="1" t="s">
        <v>208</v>
      </c>
      <c r="C201">
        <v>1</v>
      </c>
      <c r="D201" t="s">
        <v>59</v>
      </c>
      <c r="E201" s="1" t="s">
        <v>60</v>
      </c>
      <c r="H201" t="s">
        <v>16</v>
      </c>
      <c r="I201" t="s">
        <v>17</v>
      </c>
      <c r="J201" t="s">
        <v>18</v>
      </c>
      <c r="K201" t="s">
        <v>19</v>
      </c>
      <c r="L201" t="s">
        <v>207</v>
      </c>
      <c r="M201" t="str">
        <f>CONCATENATE(E201,"-D-C-W")</f>
        <v>3165301_8-D-C-W</v>
      </c>
      <c r="N201" t="str">
        <f t="shared" si="308"/>
        <v>D - 508 x 508</v>
      </c>
      <c r="O201" t="str">
        <f>$C$15</f>
        <v>Canvas</v>
      </c>
      <c r="P201" t="str">
        <f>$D$16</f>
        <v xml:space="preserve">White </v>
      </c>
      <c r="Q201">
        <f>$F$16</f>
        <v>1964</v>
      </c>
      <c r="R201">
        <f t="shared" ref="R201" si="319">ROUND((1760*$N$2),0)</f>
        <v>1866</v>
      </c>
      <c r="S201">
        <f t="shared" ref="S201" si="320">ROUND((1100*$N$2),0)</f>
        <v>1166</v>
      </c>
      <c r="T201" t="s">
        <v>32</v>
      </c>
    </row>
    <row r="202" spans="1:20" x14ac:dyDescent="0.25">
      <c r="A202" t="s">
        <v>15</v>
      </c>
      <c r="B202" s="1" t="s">
        <v>208</v>
      </c>
      <c r="C202">
        <v>1</v>
      </c>
      <c r="D202" t="s">
        <v>59</v>
      </c>
      <c r="E202" s="1" t="s">
        <v>60</v>
      </c>
      <c r="H202" t="s">
        <v>16</v>
      </c>
      <c r="I202" t="s">
        <v>17</v>
      </c>
      <c r="J202" t="s">
        <v>18</v>
      </c>
      <c r="K202" t="s">
        <v>19</v>
      </c>
      <c r="L202" t="s">
        <v>207</v>
      </c>
      <c r="M202" t="str">
        <f>CONCATENATE(E202,"-D-P-W")</f>
        <v>3165301_8-D-P-W</v>
      </c>
      <c r="N202" t="str">
        <f t="shared" si="308"/>
        <v>D - 508 x 508</v>
      </c>
      <c r="O202" t="str">
        <f>$C$3</f>
        <v>Photographic Paper</v>
      </c>
      <c r="P202" t="str">
        <f>$D$4</f>
        <v>White</v>
      </c>
      <c r="Q202">
        <f>$F$4</f>
        <v>1313</v>
      </c>
      <c r="R202">
        <f t="shared" ref="R202" si="321">ROUND((1180*$N$2),0)</f>
        <v>1251</v>
      </c>
      <c r="S202">
        <f t="shared" ref="S202" si="322">ROUND((735*$N$2),0)</f>
        <v>779</v>
      </c>
      <c r="T202" t="s">
        <v>32</v>
      </c>
    </row>
    <row r="203" spans="1:20" x14ac:dyDescent="0.25">
      <c r="A203" t="s">
        <v>15</v>
      </c>
      <c r="B203" s="1" t="s">
        <v>208</v>
      </c>
      <c r="C203">
        <v>1</v>
      </c>
      <c r="D203" t="s">
        <v>59</v>
      </c>
      <c r="E203" s="1" t="s">
        <v>60</v>
      </c>
      <c r="H203" t="s">
        <v>16</v>
      </c>
      <c r="I203" t="s">
        <v>17</v>
      </c>
      <c r="J203" t="s">
        <v>18</v>
      </c>
      <c r="K203" t="s">
        <v>19</v>
      </c>
      <c r="L203" t="s">
        <v>207</v>
      </c>
      <c r="M203" t="str">
        <f>CONCATENATE(E203,"-D-C-W")</f>
        <v>3165301_8-D-C-W</v>
      </c>
      <c r="N203" t="str">
        <f t="shared" si="308"/>
        <v>D - 508 x 508</v>
      </c>
      <c r="O203" t="str">
        <f>$C$15</f>
        <v>Canvas</v>
      </c>
      <c r="P203" t="str">
        <f>$D$16</f>
        <v xml:space="preserve">White </v>
      </c>
      <c r="Q203">
        <f>$F$16</f>
        <v>1964</v>
      </c>
      <c r="R203">
        <f t="shared" ref="R203" si="323">ROUND((1275*$N$2),0)</f>
        <v>1352</v>
      </c>
      <c r="S203">
        <f t="shared" ref="S203" si="324">ROUND((850*$N$2),0)</f>
        <v>901</v>
      </c>
      <c r="T203" t="s">
        <v>32</v>
      </c>
    </row>
    <row r="204" spans="1:20" x14ac:dyDescent="0.25">
      <c r="A204" t="s">
        <v>15</v>
      </c>
      <c r="B204" s="1" t="s">
        <v>208</v>
      </c>
      <c r="C204">
        <v>1</v>
      </c>
      <c r="D204" t="s">
        <v>59</v>
      </c>
      <c r="E204" s="1" t="s">
        <v>60</v>
      </c>
      <c r="H204" t="s">
        <v>16</v>
      </c>
      <c r="I204" t="s">
        <v>17</v>
      </c>
      <c r="J204" t="s">
        <v>18</v>
      </c>
      <c r="K204" t="s">
        <v>19</v>
      </c>
      <c r="L204" t="s">
        <v>207</v>
      </c>
      <c r="M204" t="str">
        <f>CONCATENATE(E204,"-F-P-N")</f>
        <v>3165301_8-F-P-N</v>
      </c>
      <c r="N204" t="str">
        <f t="shared" ref="N204:N211" si="325">$H$2</f>
        <v>F - 762 x 762</v>
      </c>
      <c r="O204" t="str">
        <f>$C$3</f>
        <v>Photographic Paper</v>
      </c>
      <c r="P204" t="str">
        <f>$D$3</f>
        <v>None</v>
      </c>
      <c r="Q204">
        <f>$H$3</f>
        <v>1410</v>
      </c>
      <c r="R204">
        <f t="shared" ref="R204:R205" si="326">ROUND((2000*$N$2),0)</f>
        <v>2120</v>
      </c>
      <c r="S204">
        <f t="shared" ref="S204" si="327">ROUND((1535*$N$2),0)</f>
        <v>1627</v>
      </c>
      <c r="T204" t="s">
        <v>32</v>
      </c>
    </row>
    <row r="205" spans="1:20" x14ac:dyDescent="0.25">
      <c r="A205" t="s">
        <v>15</v>
      </c>
      <c r="B205" s="1" t="s">
        <v>208</v>
      </c>
      <c r="C205">
        <v>1</v>
      </c>
      <c r="D205" t="s">
        <v>59</v>
      </c>
      <c r="E205" s="1" t="s">
        <v>60</v>
      </c>
      <c r="H205" t="s">
        <v>16</v>
      </c>
      <c r="I205" t="s">
        <v>17</v>
      </c>
      <c r="J205" t="s">
        <v>18</v>
      </c>
      <c r="K205" t="s">
        <v>19</v>
      </c>
      <c r="L205" t="s">
        <v>207</v>
      </c>
      <c r="M205" t="str">
        <f>CONCATENATE(E205,"-F-C-N")</f>
        <v>3165301_8-F-C-N</v>
      </c>
      <c r="N205" t="str">
        <f t="shared" si="325"/>
        <v>F - 762 x 762</v>
      </c>
      <c r="O205" t="str">
        <f>$C$15</f>
        <v>Canvas</v>
      </c>
      <c r="P205" t="str">
        <f>$D$15</f>
        <v>None</v>
      </c>
      <c r="Q205">
        <f>$H$15</f>
        <v>1909</v>
      </c>
      <c r="R205">
        <f t="shared" si="326"/>
        <v>2120</v>
      </c>
      <c r="S205">
        <f t="shared" ref="S205" si="328">ROUND((1250*$N$2),0)</f>
        <v>1325</v>
      </c>
      <c r="T205" t="s">
        <v>32</v>
      </c>
    </row>
    <row r="206" spans="1:20" x14ac:dyDescent="0.25">
      <c r="A206" t="s">
        <v>15</v>
      </c>
      <c r="B206" s="1" t="s">
        <v>208</v>
      </c>
      <c r="C206">
        <v>1</v>
      </c>
      <c r="D206" t="s">
        <v>59</v>
      </c>
      <c r="E206" s="1" t="s">
        <v>60</v>
      </c>
      <c r="H206" t="s">
        <v>16</v>
      </c>
      <c r="I206" t="s">
        <v>17</v>
      </c>
      <c r="J206" t="s">
        <v>18</v>
      </c>
      <c r="K206" t="s">
        <v>19</v>
      </c>
      <c r="L206" t="s">
        <v>207</v>
      </c>
      <c r="M206" t="str">
        <f>CONCATENATE(E206,"-F-P-N")</f>
        <v>3165301_8-F-P-N</v>
      </c>
      <c r="N206" t="str">
        <f t="shared" si="325"/>
        <v>F - 762 x 762</v>
      </c>
      <c r="O206" t="str">
        <f>$C$3</f>
        <v>Photographic Paper</v>
      </c>
      <c r="P206" t="str">
        <f>$D$3</f>
        <v>None</v>
      </c>
      <c r="Q206">
        <f>$H$3</f>
        <v>1410</v>
      </c>
      <c r="R206">
        <f t="shared" ref="R206" si="329">ROUND((360*$N$2),0)</f>
        <v>382</v>
      </c>
      <c r="S206">
        <f t="shared" ref="S206" si="330">ROUND((230*$N$2),0)</f>
        <v>244</v>
      </c>
      <c r="T206" t="s">
        <v>32</v>
      </c>
    </row>
    <row r="207" spans="1:20" x14ac:dyDescent="0.25">
      <c r="A207" t="s">
        <v>15</v>
      </c>
      <c r="B207" s="1" t="s">
        <v>208</v>
      </c>
      <c r="C207">
        <v>1</v>
      </c>
      <c r="D207" t="s">
        <v>59</v>
      </c>
      <c r="E207" s="1" t="s">
        <v>60</v>
      </c>
      <c r="H207" t="s">
        <v>16</v>
      </c>
      <c r="I207" t="s">
        <v>17</v>
      </c>
      <c r="J207" t="s">
        <v>18</v>
      </c>
      <c r="K207" t="s">
        <v>19</v>
      </c>
      <c r="L207" t="s">
        <v>207</v>
      </c>
      <c r="M207" t="str">
        <f>CONCATENATE(E207,"-F-C-N")</f>
        <v>3165301_8-F-C-N</v>
      </c>
      <c r="N207" t="str">
        <f t="shared" si="325"/>
        <v>F - 762 x 762</v>
      </c>
      <c r="O207" t="str">
        <f>$C$15</f>
        <v>Canvas</v>
      </c>
      <c r="P207" t="str">
        <f>$D$15</f>
        <v>None</v>
      </c>
      <c r="Q207">
        <f>$H$15</f>
        <v>1909</v>
      </c>
      <c r="R207">
        <f t="shared" ref="R207" si="331">ROUND((704*$N$2),0)</f>
        <v>746</v>
      </c>
      <c r="S207">
        <f t="shared" ref="S207" si="332">ROUND((440*$N$2),0)</f>
        <v>466</v>
      </c>
      <c r="T207" t="s">
        <v>32</v>
      </c>
    </row>
    <row r="208" spans="1:20" x14ac:dyDescent="0.25">
      <c r="A208" t="s">
        <v>15</v>
      </c>
      <c r="B208" s="1" t="s">
        <v>208</v>
      </c>
      <c r="C208">
        <v>1</v>
      </c>
      <c r="D208" t="s">
        <v>59</v>
      </c>
      <c r="E208" s="1" t="s">
        <v>60</v>
      </c>
      <c r="H208" t="s">
        <v>16</v>
      </c>
      <c r="I208" t="s">
        <v>17</v>
      </c>
      <c r="J208" t="s">
        <v>18</v>
      </c>
      <c r="K208" t="s">
        <v>19</v>
      </c>
      <c r="L208" t="s">
        <v>207</v>
      </c>
      <c r="M208" t="str">
        <f>CONCATENATE(E208,"-F-P-W")</f>
        <v>3165301_8-F-P-W</v>
      </c>
      <c r="N208" t="str">
        <f t="shared" si="325"/>
        <v>F - 762 x 762</v>
      </c>
      <c r="O208" t="str">
        <f>$C$3</f>
        <v>Photographic Paper</v>
      </c>
      <c r="P208" t="str">
        <f>$D$4</f>
        <v>White</v>
      </c>
      <c r="Q208">
        <f>$H$4</f>
        <v>2387</v>
      </c>
      <c r="R208">
        <f t="shared" ref="R208" si="333">ROUND((432*$N$2),0)</f>
        <v>458</v>
      </c>
      <c r="S208">
        <f t="shared" ref="S208" si="334">ROUND((270*$N$2),0)</f>
        <v>286</v>
      </c>
      <c r="T208" t="s">
        <v>32</v>
      </c>
    </row>
    <row r="209" spans="1:20" x14ac:dyDescent="0.25">
      <c r="A209" t="s">
        <v>15</v>
      </c>
      <c r="B209" s="1" t="s">
        <v>208</v>
      </c>
      <c r="C209">
        <v>1</v>
      </c>
      <c r="D209" t="s">
        <v>59</v>
      </c>
      <c r="E209" s="1" t="s">
        <v>60</v>
      </c>
      <c r="H209" t="s">
        <v>16</v>
      </c>
      <c r="I209" t="s">
        <v>17</v>
      </c>
      <c r="J209" t="s">
        <v>18</v>
      </c>
      <c r="K209" t="s">
        <v>19</v>
      </c>
      <c r="L209" t="s">
        <v>207</v>
      </c>
      <c r="M209" t="str">
        <f>CONCATENATE(E209,"-F-C-W")</f>
        <v>3165301_8-F-C-W</v>
      </c>
      <c r="N209" t="str">
        <f t="shared" si="325"/>
        <v>F - 762 x 762</v>
      </c>
      <c r="O209" t="str">
        <f>$C$15</f>
        <v>Canvas</v>
      </c>
      <c r="P209" t="str">
        <f>$D$16</f>
        <v xml:space="preserve">White </v>
      </c>
      <c r="Q209">
        <f>$H$16</f>
        <v>2625</v>
      </c>
      <c r="R209">
        <f t="shared" ref="R209" si="335">ROUND((832*$N$2),0)</f>
        <v>882</v>
      </c>
      <c r="S209">
        <f t="shared" ref="S209" si="336">ROUND((550*$N$2),0)</f>
        <v>583</v>
      </c>
      <c r="T209" t="s">
        <v>32</v>
      </c>
    </row>
    <row r="210" spans="1:20" x14ac:dyDescent="0.25">
      <c r="A210" t="s">
        <v>15</v>
      </c>
      <c r="B210" s="1" t="s">
        <v>208</v>
      </c>
      <c r="C210">
        <v>1</v>
      </c>
      <c r="D210" t="s">
        <v>59</v>
      </c>
      <c r="E210" s="1" t="s">
        <v>60</v>
      </c>
      <c r="H210" t="s">
        <v>16</v>
      </c>
      <c r="I210" t="s">
        <v>17</v>
      </c>
      <c r="J210" t="s">
        <v>18</v>
      </c>
      <c r="K210" t="s">
        <v>19</v>
      </c>
      <c r="L210" t="s">
        <v>207</v>
      </c>
      <c r="M210" t="str">
        <f>CONCATENATE(E210,"-F-P-W")</f>
        <v>3165301_8-F-P-W</v>
      </c>
      <c r="N210" t="str">
        <f t="shared" si="325"/>
        <v>F - 762 x 762</v>
      </c>
      <c r="O210" t="str">
        <f>$C$3</f>
        <v>Photographic Paper</v>
      </c>
      <c r="P210" t="str">
        <f>$D$4</f>
        <v>White</v>
      </c>
      <c r="Q210">
        <f>$H$4</f>
        <v>2387</v>
      </c>
      <c r="R210">
        <f t="shared" ref="R210" si="337">ROUND((880*$N$2),0)</f>
        <v>933</v>
      </c>
      <c r="S210">
        <f t="shared" ref="S210" si="338">ROUND((560*$N$2),0)</f>
        <v>594</v>
      </c>
      <c r="T210" t="s">
        <v>32</v>
      </c>
    </row>
    <row r="211" spans="1:20" x14ac:dyDescent="0.25">
      <c r="A211" t="s">
        <v>15</v>
      </c>
      <c r="B211" s="1" t="s">
        <v>208</v>
      </c>
      <c r="C211">
        <v>1</v>
      </c>
      <c r="D211" t="s">
        <v>59</v>
      </c>
      <c r="E211" s="1" t="s">
        <v>60</v>
      </c>
      <c r="H211" t="s">
        <v>16</v>
      </c>
      <c r="I211" t="s">
        <v>17</v>
      </c>
      <c r="J211" t="s">
        <v>18</v>
      </c>
      <c r="K211" t="s">
        <v>19</v>
      </c>
      <c r="L211" t="s">
        <v>207</v>
      </c>
      <c r="M211" t="str">
        <f>CONCATENATE(E211,"-F-C-W")</f>
        <v>3165301_8-F-C-W</v>
      </c>
      <c r="N211" t="str">
        <f t="shared" si="325"/>
        <v>F - 762 x 762</v>
      </c>
      <c r="O211" t="str">
        <f>$C$15</f>
        <v>Canvas</v>
      </c>
      <c r="P211" t="str">
        <f>$D$16</f>
        <v xml:space="preserve">White </v>
      </c>
      <c r="Q211">
        <f>$H$16</f>
        <v>2625</v>
      </c>
      <c r="R211">
        <f t="shared" ref="R211" si="339">ROUND((1320*$N$2),0)</f>
        <v>1399</v>
      </c>
      <c r="S211">
        <f t="shared" ref="S211" si="340">ROUND((825*$N$2),0)</f>
        <v>875</v>
      </c>
      <c r="T211" t="s">
        <v>32</v>
      </c>
    </row>
    <row r="212" spans="1:20" x14ac:dyDescent="0.25">
      <c r="A212" t="s">
        <v>15</v>
      </c>
      <c r="B212" s="1" t="s">
        <v>208</v>
      </c>
      <c r="C212">
        <v>1</v>
      </c>
      <c r="D212" t="s">
        <v>59</v>
      </c>
      <c r="E212" s="1" t="s">
        <v>60</v>
      </c>
      <c r="H212" t="s">
        <v>16</v>
      </c>
      <c r="I212" t="s">
        <v>17</v>
      </c>
      <c r="J212" t="s">
        <v>18</v>
      </c>
      <c r="K212" t="s">
        <v>19</v>
      </c>
      <c r="L212" t="s">
        <v>207</v>
      </c>
      <c r="M212" t="str">
        <f>CONCATENATE(E212,"-G-P-N")</f>
        <v>3165301_8-G-P-N</v>
      </c>
      <c r="N212" t="str">
        <f t="shared" ref="N212:N219" si="341">$I$2</f>
        <v>G - 1016 x 1016</v>
      </c>
      <c r="O212" t="str">
        <f>$C$3</f>
        <v>Photographic Paper</v>
      </c>
      <c r="P212" t="str">
        <f>$D$3</f>
        <v>None</v>
      </c>
      <c r="Q212">
        <f>$I$3</f>
        <v>1763</v>
      </c>
      <c r="R212">
        <f t="shared" ref="R212" si="342">ROUND((944*$N$2),0)</f>
        <v>1001</v>
      </c>
      <c r="S212">
        <f t="shared" ref="S212" si="343">ROUND((590*$N$2),0)</f>
        <v>625</v>
      </c>
      <c r="T212" t="s">
        <v>32</v>
      </c>
    </row>
    <row r="213" spans="1:20" x14ac:dyDescent="0.25">
      <c r="A213" t="s">
        <v>15</v>
      </c>
      <c r="B213" s="1" t="s">
        <v>208</v>
      </c>
      <c r="C213">
        <v>1</v>
      </c>
      <c r="D213" t="s">
        <v>59</v>
      </c>
      <c r="E213" s="1" t="s">
        <v>60</v>
      </c>
      <c r="H213" t="s">
        <v>16</v>
      </c>
      <c r="I213" t="s">
        <v>17</v>
      </c>
      <c r="J213" t="s">
        <v>18</v>
      </c>
      <c r="K213" t="s">
        <v>19</v>
      </c>
      <c r="L213" t="s">
        <v>207</v>
      </c>
      <c r="M213" t="str">
        <f>CONCATENATE(E213,"-G-C-N")</f>
        <v>3165301_8-G-C-N</v>
      </c>
      <c r="N213" t="str">
        <f t="shared" si="341"/>
        <v>G - 1016 x 1016</v>
      </c>
      <c r="O213" t="str">
        <f>$C$15</f>
        <v>Canvas</v>
      </c>
      <c r="P213" t="str">
        <f>$D$15</f>
        <v>None</v>
      </c>
      <c r="Q213">
        <f>$I$15</f>
        <v>2029</v>
      </c>
      <c r="R213">
        <f t="shared" ref="R213" si="344">ROUND((1200*$N$2),0)</f>
        <v>1272</v>
      </c>
      <c r="S213">
        <f t="shared" ref="S213" si="345">ROUND((800*$N$2),0)</f>
        <v>848</v>
      </c>
      <c r="T213" t="s">
        <v>32</v>
      </c>
    </row>
    <row r="214" spans="1:20" x14ac:dyDescent="0.25">
      <c r="A214" t="s">
        <v>15</v>
      </c>
      <c r="B214" s="1" t="s">
        <v>208</v>
      </c>
      <c r="C214">
        <v>1</v>
      </c>
      <c r="D214" t="s">
        <v>59</v>
      </c>
      <c r="E214" s="1" t="s">
        <v>60</v>
      </c>
      <c r="H214" t="s">
        <v>16</v>
      </c>
      <c r="I214" t="s">
        <v>17</v>
      </c>
      <c r="J214" t="s">
        <v>18</v>
      </c>
      <c r="K214" t="s">
        <v>19</v>
      </c>
      <c r="L214" t="s">
        <v>207</v>
      </c>
      <c r="M214" t="str">
        <f>CONCATENATE(E214,"-G-P-N")</f>
        <v>3165301_8-G-P-N</v>
      </c>
      <c r="N214" t="str">
        <f t="shared" si="341"/>
        <v>G - 1016 x 1016</v>
      </c>
      <c r="O214" t="str">
        <f>$C$3</f>
        <v>Photographic Paper</v>
      </c>
      <c r="P214" t="str">
        <f>$D$3</f>
        <v>None</v>
      </c>
      <c r="Q214">
        <f>$I$3</f>
        <v>1763</v>
      </c>
      <c r="R214">
        <f t="shared" ref="R214" si="346">ROUND((1510*$N$2),0)</f>
        <v>1601</v>
      </c>
      <c r="S214">
        <f t="shared" ref="S214" si="347">ROUND((1150*$N$2),0)</f>
        <v>1219</v>
      </c>
      <c r="T214" t="s">
        <v>32</v>
      </c>
    </row>
    <row r="215" spans="1:20" x14ac:dyDescent="0.25">
      <c r="A215" t="s">
        <v>15</v>
      </c>
      <c r="B215" s="1" t="s">
        <v>208</v>
      </c>
      <c r="C215">
        <v>1</v>
      </c>
      <c r="D215" t="s">
        <v>59</v>
      </c>
      <c r="E215" s="1" t="s">
        <v>60</v>
      </c>
      <c r="H215" t="s">
        <v>16</v>
      </c>
      <c r="I215" t="s">
        <v>17</v>
      </c>
      <c r="J215" t="s">
        <v>18</v>
      </c>
      <c r="K215" t="s">
        <v>19</v>
      </c>
      <c r="L215" t="s">
        <v>207</v>
      </c>
      <c r="M215" t="str">
        <f>CONCATENATE(E215,"-G-C-N")</f>
        <v>3165301_8-G-C-N</v>
      </c>
      <c r="N215" t="str">
        <f t="shared" si="341"/>
        <v>G - 1016 x 1016</v>
      </c>
      <c r="O215" t="str">
        <f>$C$15</f>
        <v>Canvas</v>
      </c>
      <c r="P215" t="str">
        <f>$D$15</f>
        <v>None</v>
      </c>
      <c r="Q215">
        <f>$I$15</f>
        <v>2029</v>
      </c>
      <c r="R215">
        <f t="shared" ref="R215" si="348">ROUND((1760*$N$2),0)</f>
        <v>1866</v>
      </c>
      <c r="S215">
        <f t="shared" ref="S215" si="349">ROUND((1100*$N$2),0)</f>
        <v>1166</v>
      </c>
      <c r="T215" t="s">
        <v>32</v>
      </c>
    </row>
    <row r="216" spans="1:20" x14ac:dyDescent="0.25">
      <c r="A216" t="s">
        <v>15</v>
      </c>
      <c r="B216" s="1" t="s">
        <v>208</v>
      </c>
      <c r="C216">
        <v>1</v>
      </c>
      <c r="D216" t="s">
        <v>59</v>
      </c>
      <c r="E216" s="1" t="s">
        <v>60</v>
      </c>
      <c r="H216" t="s">
        <v>16</v>
      </c>
      <c r="I216" t="s">
        <v>17</v>
      </c>
      <c r="J216" t="s">
        <v>18</v>
      </c>
      <c r="K216" t="s">
        <v>19</v>
      </c>
      <c r="L216" t="s">
        <v>207</v>
      </c>
      <c r="M216" t="str">
        <f>CONCATENATE(E216,"-G-P-W")</f>
        <v>3165301_8-G-P-W</v>
      </c>
      <c r="N216" t="str">
        <f t="shared" si="341"/>
        <v>G - 1016 x 1016</v>
      </c>
      <c r="O216" t="str">
        <f>$C$3</f>
        <v>Photographic Paper</v>
      </c>
      <c r="P216" t="str">
        <f>$D$4</f>
        <v>White</v>
      </c>
      <c r="Q216">
        <f>$I$4</f>
        <v>3200</v>
      </c>
      <c r="R216">
        <f t="shared" ref="R216" si="350">ROUND((1180*$N$2),0)</f>
        <v>1251</v>
      </c>
      <c r="S216">
        <f t="shared" ref="S216" si="351">ROUND((735*$N$2),0)</f>
        <v>779</v>
      </c>
      <c r="T216" t="s">
        <v>32</v>
      </c>
    </row>
    <row r="217" spans="1:20" x14ac:dyDescent="0.25">
      <c r="A217" t="s">
        <v>15</v>
      </c>
      <c r="B217" s="1" t="s">
        <v>208</v>
      </c>
      <c r="C217">
        <v>1</v>
      </c>
      <c r="D217" t="s">
        <v>59</v>
      </c>
      <c r="E217" s="1" t="s">
        <v>60</v>
      </c>
      <c r="H217" t="s">
        <v>16</v>
      </c>
      <c r="I217" t="s">
        <v>17</v>
      </c>
      <c r="J217" t="s">
        <v>18</v>
      </c>
      <c r="K217" t="s">
        <v>19</v>
      </c>
      <c r="L217" t="s">
        <v>207</v>
      </c>
      <c r="M217" t="str">
        <f>CONCATENATE(E217,"-G-C-W")</f>
        <v>3165301_8-G-C-W</v>
      </c>
      <c r="N217" t="str">
        <f t="shared" si="341"/>
        <v>G - 1016 x 1016</v>
      </c>
      <c r="O217" t="str">
        <f>$C$15</f>
        <v>Canvas</v>
      </c>
      <c r="P217" t="str">
        <f>$D$16</f>
        <v xml:space="preserve">White </v>
      </c>
      <c r="Q217">
        <f>$I$16</f>
        <v>2984</v>
      </c>
      <c r="R217">
        <f t="shared" ref="R217" si="352">ROUND((1275*$N$2),0)</f>
        <v>1352</v>
      </c>
      <c r="S217">
        <f t="shared" ref="S217" si="353">ROUND((850*$N$2),0)</f>
        <v>901</v>
      </c>
      <c r="T217" t="s">
        <v>32</v>
      </c>
    </row>
    <row r="218" spans="1:20" x14ac:dyDescent="0.25">
      <c r="A218" t="s">
        <v>15</v>
      </c>
      <c r="B218" s="1" t="s">
        <v>208</v>
      </c>
      <c r="C218">
        <v>1</v>
      </c>
      <c r="D218" t="s">
        <v>59</v>
      </c>
      <c r="E218" s="1" t="s">
        <v>60</v>
      </c>
      <c r="H218" t="s">
        <v>16</v>
      </c>
      <c r="I218" t="s">
        <v>17</v>
      </c>
      <c r="J218" t="s">
        <v>18</v>
      </c>
      <c r="K218" t="s">
        <v>19</v>
      </c>
      <c r="L218" t="s">
        <v>207</v>
      </c>
      <c r="M218" t="str">
        <f>CONCATENATE(E218,"-G-P-W")</f>
        <v>3165301_8-G-P-W</v>
      </c>
      <c r="N218" t="str">
        <f t="shared" si="341"/>
        <v>G - 1016 x 1016</v>
      </c>
      <c r="O218" t="str">
        <f>$C$3</f>
        <v>Photographic Paper</v>
      </c>
      <c r="P218" t="str">
        <f>$D$4</f>
        <v>White</v>
      </c>
      <c r="Q218">
        <f>$I$4</f>
        <v>3200</v>
      </c>
      <c r="R218">
        <f t="shared" ref="R218:R219" si="354">ROUND((2000*$N$2),0)</f>
        <v>2120</v>
      </c>
      <c r="S218">
        <f t="shared" ref="S218" si="355">ROUND((1535*$N$2),0)</f>
        <v>1627</v>
      </c>
      <c r="T218" t="s">
        <v>32</v>
      </c>
    </row>
    <row r="219" spans="1:20" x14ac:dyDescent="0.25">
      <c r="A219" t="s">
        <v>15</v>
      </c>
      <c r="B219" s="1" t="s">
        <v>208</v>
      </c>
      <c r="C219">
        <v>1</v>
      </c>
      <c r="D219" t="s">
        <v>59</v>
      </c>
      <c r="E219" s="1" t="s">
        <v>60</v>
      </c>
      <c r="H219" t="s">
        <v>16</v>
      </c>
      <c r="I219" t="s">
        <v>17</v>
      </c>
      <c r="J219" t="s">
        <v>18</v>
      </c>
      <c r="K219" t="s">
        <v>19</v>
      </c>
      <c r="L219" t="s">
        <v>207</v>
      </c>
      <c r="M219" t="str">
        <f>CONCATENATE(E219,"-G-C-W")</f>
        <v>3165301_8-G-C-W</v>
      </c>
      <c r="N219" t="str">
        <f t="shared" si="341"/>
        <v>G - 1016 x 1016</v>
      </c>
      <c r="O219" t="str">
        <f>$C$15</f>
        <v>Canvas</v>
      </c>
      <c r="P219" t="str">
        <f>$D$16</f>
        <v xml:space="preserve">White </v>
      </c>
      <c r="Q219">
        <f>$I$16</f>
        <v>2984</v>
      </c>
      <c r="R219">
        <f t="shared" si="354"/>
        <v>2120</v>
      </c>
      <c r="S219">
        <f t="shared" ref="S219" si="356">ROUND((1250*$N$2),0)</f>
        <v>1325</v>
      </c>
      <c r="T219" t="s">
        <v>32</v>
      </c>
    </row>
    <row r="220" spans="1:20" x14ac:dyDescent="0.25">
      <c r="A220" t="s">
        <v>15</v>
      </c>
      <c r="B220" s="1" t="s">
        <v>208</v>
      </c>
      <c r="C220">
        <v>1</v>
      </c>
      <c r="D220" t="s">
        <v>72</v>
      </c>
      <c r="E220" s="1" t="s">
        <v>73</v>
      </c>
      <c r="H220" t="s">
        <v>16</v>
      </c>
      <c r="I220" t="s">
        <v>17</v>
      </c>
      <c r="J220" t="s">
        <v>18</v>
      </c>
      <c r="K220" t="s">
        <v>19</v>
      </c>
      <c r="L220" t="s">
        <v>207</v>
      </c>
      <c r="M220" t="str">
        <f>CONCATENATE(E220,"-C-P-N")</f>
        <v>3165254_8-C-P-N</v>
      </c>
      <c r="N220" t="str">
        <f>$E$2</f>
        <v>C - 406 x 406</v>
      </c>
      <c r="O220" t="str">
        <f>$C$3</f>
        <v>Photographic Paper</v>
      </c>
      <c r="P220" t="str">
        <f>$D$3</f>
        <v>None</v>
      </c>
      <c r="Q220">
        <f>$E$3</f>
        <v>553</v>
      </c>
      <c r="R220">
        <f t="shared" ref="R220" si="357">ROUND((360*$N$2),0)</f>
        <v>382</v>
      </c>
      <c r="S220">
        <f t="shared" ref="S220" si="358">ROUND((230*$N$2),0)</f>
        <v>244</v>
      </c>
      <c r="T220" t="s">
        <v>32</v>
      </c>
    </row>
    <row r="221" spans="1:20" x14ac:dyDescent="0.25">
      <c r="A221" t="s">
        <v>15</v>
      </c>
      <c r="B221" s="1" t="s">
        <v>208</v>
      </c>
      <c r="C221">
        <v>1</v>
      </c>
      <c r="D221" t="s">
        <v>72</v>
      </c>
      <c r="E221" s="1" t="s">
        <v>73</v>
      </c>
      <c r="H221" t="s">
        <v>16</v>
      </c>
      <c r="I221" t="s">
        <v>17</v>
      </c>
      <c r="J221" t="s">
        <v>18</v>
      </c>
      <c r="K221" t="s">
        <v>19</v>
      </c>
      <c r="L221" t="s">
        <v>207</v>
      </c>
      <c r="M221" t="str">
        <f>CONCATENATE(E221,"-C-P-W")</f>
        <v>3165254_8-C-P-W</v>
      </c>
      <c r="N221" t="str">
        <f>$E$2</f>
        <v>C - 406 x 406</v>
      </c>
      <c r="O221" t="str">
        <f>$C$3</f>
        <v>Photographic Paper</v>
      </c>
      <c r="P221" t="str">
        <f>$D$4</f>
        <v>White</v>
      </c>
      <c r="Q221">
        <f>$E$4</f>
        <v>1052</v>
      </c>
      <c r="R221">
        <f t="shared" ref="R221" si="359">ROUND((704*$N$2),0)</f>
        <v>746</v>
      </c>
      <c r="S221">
        <f t="shared" ref="S221" si="360">ROUND((440*$N$2),0)</f>
        <v>466</v>
      </c>
      <c r="T221" t="s">
        <v>32</v>
      </c>
    </row>
    <row r="222" spans="1:20" x14ac:dyDescent="0.25">
      <c r="A222" t="s">
        <v>15</v>
      </c>
      <c r="B222" s="1" t="s">
        <v>208</v>
      </c>
      <c r="C222">
        <v>1</v>
      </c>
      <c r="D222" t="s">
        <v>72</v>
      </c>
      <c r="E222" s="1" t="s">
        <v>73</v>
      </c>
      <c r="H222" t="s">
        <v>16</v>
      </c>
      <c r="I222" t="s">
        <v>17</v>
      </c>
      <c r="J222" t="s">
        <v>18</v>
      </c>
      <c r="K222" t="s">
        <v>19</v>
      </c>
      <c r="L222" t="s">
        <v>207</v>
      </c>
      <c r="M222" t="str">
        <f>CONCATENATE(E222,"-D-P-N")</f>
        <v>3165254_8-D-P-N</v>
      </c>
      <c r="N222" t="str">
        <f>$F$2</f>
        <v>D - 508 x 508</v>
      </c>
      <c r="O222" t="str">
        <f>$C$3</f>
        <v>Photographic Paper</v>
      </c>
      <c r="P222" t="str">
        <f>$D$3</f>
        <v>None</v>
      </c>
      <c r="Q222">
        <f>$F$3</f>
        <v>646</v>
      </c>
      <c r="R222">
        <f t="shared" ref="R222" si="361">ROUND((432*$N$2),0)</f>
        <v>458</v>
      </c>
      <c r="S222">
        <f t="shared" ref="S222" si="362">ROUND((270*$N$2),0)</f>
        <v>286</v>
      </c>
      <c r="T222" t="s">
        <v>32</v>
      </c>
    </row>
    <row r="223" spans="1:20" x14ac:dyDescent="0.25">
      <c r="A223" t="s">
        <v>15</v>
      </c>
      <c r="B223" s="1" t="s">
        <v>208</v>
      </c>
      <c r="C223">
        <v>1</v>
      </c>
      <c r="D223" t="s">
        <v>72</v>
      </c>
      <c r="E223" s="1" t="s">
        <v>73</v>
      </c>
      <c r="H223" t="s">
        <v>16</v>
      </c>
      <c r="I223" t="s">
        <v>17</v>
      </c>
      <c r="J223" t="s">
        <v>18</v>
      </c>
      <c r="K223" t="s">
        <v>19</v>
      </c>
      <c r="L223" t="s">
        <v>207</v>
      </c>
      <c r="M223" t="str">
        <f>CONCATENATE(E223,"-D-C-N")</f>
        <v>3165254_8-D-C-N</v>
      </c>
      <c r="N223" t="str">
        <f>$F$2</f>
        <v>D - 508 x 508</v>
      </c>
      <c r="O223" t="str">
        <f>$C$15</f>
        <v>Canvas</v>
      </c>
      <c r="P223" t="str">
        <f>$D$15</f>
        <v>None</v>
      </c>
      <c r="Q223">
        <f>$F$15</f>
        <v>1324</v>
      </c>
      <c r="R223">
        <f t="shared" ref="R223" si="363">ROUND((832*$N$2),0)</f>
        <v>882</v>
      </c>
      <c r="S223">
        <f t="shared" ref="S223" si="364">ROUND((550*$N$2),0)</f>
        <v>583</v>
      </c>
      <c r="T223" t="s">
        <v>32</v>
      </c>
    </row>
    <row r="224" spans="1:20" x14ac:dyDescent="0.25">
      <c r="A224" t="s">
        <v>15</v>
      </c>
      <c r="B224" s="1" t="s">
        <v>208</v>
      </c>
      <c r="C224">
        <v>1</v>
      </c>
      <c r="D224" t="s">
        <v>72</v>
      </c>
      <c r="E224" s="1" t="s">
        <v>73</v>
      </c>
      <c r="H224" t="s">
        <v>16</v>
      </c>
      <c r="I224" t="s">
        <v>17</v>
      </c>
      <c r="J224" t="s">
        <v>18</v>
      </c>
      <c r="K224" t="s">
        <v>19</v>
      </c>
      <c r="L224" t="s">
        <v>207</v>
      </c>
      <c r="M224" t="str">
        <f>CONCATENATE(E224,"-D-P-W")</f>
        <v>3165254_8-D-P-W</v>
      </c>
      <c r="N224" t="str">
        <f>$F$2</f>
        <v>D - 508 x 508</v>
      </c>
      <c r="O224" t="str">
        <f>$C$3</f>
        <v>Photographic Paper</v>
      </c>
      <c r="P224" t="str">
        <f>$D$4</f>
        <v>White</v>
      </c>
      <c r="Q224">
        <f>$F$4</f>
        <v>1313</v>
      </c>
      <c r="R224">
        <f t="shared" ref="R224" si="365">ROUND((880*$N$2),0)</f>
        <v>933</v>
      </c>
      <c r="S224">
        <f t="shared" ref="S224" si="366">ROUND((560*$N$2),0)</f>
        <v>594</v>
      </c>
      <c r="T224" t="s">
        <v>32</v>
      </c>
    </row>
    <row r="225" spans="1:20" x14ac:dyDescent="0.25">
      <c r="A225" t="s">
        <v>15</v>
      </c>
      <c r="B225" s="1" t="s">
        <v>208</v>
      </c>
      <c r="C225">
        <v>1</v>
      </c>
      <c r="D225" t="s">
        <v>72</v>
      </c>
      <c r="E225" s="1" t="s">
        <v>73</v>
      </c>
      <c r="H225" t="s">
        <v>16</v>
      </c>
      <c r="I225" t="s">
        <v>17</v>
      </c>
      <c r="J225" t="s">
        <v>18</v>
      </c>
      <c r="K225" t="s">
        <v>19</v>
      </c>
      <c r="L225" t="s">
        <v>207</v>
      </c>
      <c r="M225" t="str">
        <f>CONCATENATE(E225,"-D-C-W")</f>
        <v>3165254_8-D-C-W</v>
      </c>
      <c r="N225" t="str">
        <f>$F$2</f>
        <v>D - 508 x 508</v>
      </c>
      <c r="O225" t="str">
        <f>$C$15</f>
        <v>Canvas</v>
      </c>
      <c r="P225" t="str">
        <f>$D$16</f>
        <v xml:space="preserve">White </v>
      </c>
      <c r="Q225">
        <f>$F$16</f>
        <v>1964</v>
      </c>
      <c r="R225">
        <f t="shared" ref="R225" si="367">ROUND((1320*$N$2),0)</f>
        <v>1399</v>
      </c>
      <c r="S225">
        <f t="shared" ref="S225" si="368">ROUND((825*$N$2),0)</f>
        <v>875</v>
      </c>
      <c r="T225" t="s">
        <v>32</v>
      </c>
    </row>
    <row r="226" spans="1:20" x14ac:dyDescent="0.25">
      <c r="A226" t="s">
        <v>15</v>
      </c>
      <c r="B226" s="1" t="s">
        <v>208</v>
      </c>
      <c r="C226">
        <v>1</v>
      </c>
      <c r="D226" t="s">
        <v>72</v>
      </c>
      <c r="E226" s="1" t="s">
        <v>73</v>
      </c>
      <c r="H226" t="s">
        <v>16</v>
      </c>
      <c r="I226" t="s">
        <v>17</v>
      </c>
      <c r="J226" t="s">
        <v>18</v>
      </c>
      <c r="K226" t="s">
        <v>19</v>
      </c>
      <c r="L226" t="s">
        <v>207</v>
      </c>
      <c r="M226" t="str">
        <f>CONCATENATE(E226,"-F-P-N")</f>
        <v>3165254_8-F-P-N</v>
      </c>
      <c r="N226" t="str">
        <f>$H$2</f>
        <v>F - 762 x 762</v>
      </c>
      <c r="O226" t="str">
        <f>$C$3</f>
        <v>Photographic Paper</v>
      </c>
      <c r="P226" t="str">
        <f>$D$3</f>
        <v>None</v>
      </c>
      <c r="Q226">
        <f>$H$3</f>
        <v>1410</v>
      </c>
      <c r="R226">
        <f t="shared" ref="R226" si="369">ROUND((944*$N$2),0)</f>
        <v>1001</v>
      </c>
      <c r="S226">
        <f t="shared" ref="S226" si="370">ROUND((590*$N$2),0)</f>
        <v>625</v>
      </c>
      <c r="T226" t="s">
        <v>32</v>
      </c>
    </row>
    <row r="227" spans="1:20" x14ac:dyDescent="0.25">
      <c r="A227" t="s">
        <v>15</v>
      </c>
      <c r="B227" s="1" t="s">
        <v>208</v>
      </c>
      <c r="C227">
        <v>1</v>
      </c>
      <c r="D227" t="s">
        <v>72</v>
      </c>
      <c r="E227" s="1" t="s">
        <v>73</v>
      </c>
      <c r="H227" t="s">
        <v>16</v>
      </c>
      <c r="I227" t="s">
        <v>17</v>
      </c>
      <c r="J227" t="s">
        <v>18</v>
      </c>
      <c r="K227" t="s">
        <v>19</v>
      </c>
      <c r="L227" t="s">
        <v>207</v>
      </c>
      <c r="M227" t="str">
        <f>CONCATENATE(E227,"-F-C-N")</f>
        <v>3165254_8-F-C-N</v>
      </c>
      <c r="N227" t="str">
        <f>$H$2</f>
        <v>F - 762 x 762</v>
      </c>
      <c r="O227" t="str">
        <f>$C$15</f>
        <v>Canvas</v>
      </c>
      <c r="P227" t="str">
        <f>$D$15</f>
        <v>None</v>
      </c>
      <c r="Q227">
        <f>$H$15</f>
        <v>1909</v>
      </c>
      <c r="R227">
        <f t="shared" ref="R227" si="371">ROUND((1200*$N$2),0)</f>
        <v>1272</v>
      </c>
      <c r="S227">
        <f t="shared" ref="S227" si="372">ROUND((800*$N$2),0)</f>
        <v>848</v>
      </c>
      <c r="T227" t="s">
        <v>32</v>
      </c>
    </row>
    <row r="228" spans="1:20" x14ac:dyDescent="0.25">
      <c r="A228" t="s">
        <v>15</v>
      </c>
      <c r="B228" s="1" t="s">
        <v>208</v>
      </c>
      <c r="C228">
        <v>1</v>
      </c>
      <c r="D228" t="s">
        <v>72</v>
      </c>
      <c r="E228" s="1" t="s">
        <v>73</v>
      </c>
      <c r="H228" t="s">
        <v>16</v>
      </c>
      <c r="I228" t="s">
        <v>17</v>
      </c>
      <c r="J228" t="s">
        <v>18</v>
      </c>
      <c r="K228" t="s">
        <v>19</v>
      </c>
      <c r="L228" t="s">
        <v>207</v>
      </c>
      <c r="M228" t="str">
        <f>CONCATENATE(E228,"-F-P-W")</f>
        <v>3165254_8-F-P-W</v>
      </c>
      <c r="N228" t="str">
        <f>$H$2</f>
        <v>F - 762 x 762</v>
      </c>
      <c r="O228" t="str">
        <f>$C$3</f>
        <v>Photographic Paper</v>
      </c>
      <c r="P228" t="str">
        <f>$D$4</f>
        <v>White</v>
      </c>
      <c r="Q228">
        <f>$H$4</f>
        <v>2387</v>
      </c>
      <c r="R228">
        <f t="shared" ref="R228" si="373">ROUND((1510*$N$2),0)</f>
        <v>1601</v>
      </c>
      <c r="S228">
        <f t="shared" ref="S228" si="374">ROUND((1150*$N$2),0)</f>
        <v>1219</v>
      </c>
      <c r="T228" t="s">
        <v>32</v>
      </c>
    </row>
    <row r="229" spans="1:20" x14ac:dyDescent="0.25">
      <c r="A229" t="s">
        <v>15</v>
      </c>
      <c r="B229" s="1" t="s">
        <v>208</v>
      </c>
      <c r="C229">
        <v>1</v>
      </c>
      <c r="D229" t="s">
        <v>72</v>
      </c>
      <c r="E229" s="1" t="s">
        <v>73</v>
      </c>
      <c r="H229" t="s">
        <v>16</v>
      </c>
      <c r="I229" t="s">
        <v>17</v>
      </c>
      <c r="J229" t="s">
        <v>18</v>
      </c>
      <c r="K229" t="s">
        <v>19</v>
      </c>
      <c r="L229" t="s">
        <v>207</v>
      </c>
      <c r="M229" t="str">
        <f>CONCATENATE(E229,"-F-C-W")</f>
        <v>3165254_8-F-C-W</v>
      </c>
      <c r="N229" t="str">
        <f>$H$2</f>
        <v>F - 762 x 762</v>
      </c>
      <c r="O229" t="str">
        <f>$C$15</f>
        <v>Canvas</v>
      </c>
      <c r="P229" t="str">
        <f>$D$16</f>
        <v xml:space="preserve">White </v>
      </c>
      <c r="Q229">
        <f>$H$16</f>
        <v>2625</v>
      </c>
      <c r="R229">
        <f t="shared" ref="R229" si="375">ROUND((1760*$N$2),0)</f>
        <v>1866</v>
      </c>
      <c r="S229">
        <f t="shared" ref="S229" si="376">ROUND((1100*$N$2),0)</f>
        <v>1166</v>
      </c>
      <c r="T229" t="s">
        <v>32</v>
      </c>
    </row>
    <row r="230" spans="1:20" x14ac:dyDescent="0.25">
      <c r="A230" t="s">
        <v>15</v>
      </c>
      <c r="B230" s="1" t="s">
        <v>208</v>
      </c>
      <c r="C230">
        <v>1</v>
      </c>
      <c r="D230" t="s">
        <v>72</v>
      </c>
      <c r="E230" s="1" t="s">
        <v>73</v>
      </c>
      <c r="H230" t="s">
        <v>16</v>
      </c>
      <c r="I230" t="s">
        <v>17</v>
      </c>
      <c r="J230" t="s">
        <v>18</v>
      </c>
      <c r="K230" t="s">
        <v>19</v>
      </c>
      <c r="L230" t="s">
        <v>207</v>
      </c>
      <c r="M230" t="str">
        <f>CONCATENATE(E230,"-G-P-N")</f>
        <v>3165254_8-G-P-N</v>
      </c>
      <c r="N230" t="str">
        <f>$I$2</f>
        <v>G - 1016 x 1016</v>
      </c>
      <c r="O230" t="str">
        <f>$C$3</f>
        <v>Photographic Paper</v>
      </c>
      <c r="P230" t="str">
        <f>$D$3</f>
        <v>None</v>
      </c>
      <c r="Q230">
        <f>$I$3</f>
        <v>1763</v>
      </c>
      <c r="R230">
        <f t="shared" ref="R230" si="377">ROUND((1180*$N$2),0)</f>
        <v>1251</v>
      </c>
      <c r="S230">
        <f t="shared" ref="S230" si="378">ROUND((735*$N$2),0)</f>
        <v>779</v>
      </c>
      <c r="T230" t="s">
        <v>32</v>
      </c>
    </row>
    <row r="231" spans="1:20" x14ac:dyDescent="0.25">
      <c r="A231" t="s">
        <v>15</v>
      </c>
      <c r="B231" s="1" t="s">
        <v>208</v>
      </c>
      <c r="C231">
        <v>1</v>
      </c>
      <c r="D231" t="s">
        <v>72</v>
      </c>
      <c r="E231" s="1" t="s">
        <v>73</v>
      </c>
      <c r="H231" t="s">
        <v>16</v>
      </c>
      <c r="I231" t="s">
        <v>17</v>
      </c>
      <c r="J231" t="s">
        <v>18</v>
      </c>
      <c r="K231" t="s">
        <v>19</v>
      </c>
      <c r="L231" t="s">
        <v>207</v>
      </c>
      <c r="M231" t="str">
        <f>CONCATENATE(E231,"-G-C-N")</f>
        <v>3165254_8-G-C-N</v>
      </c>
      <c r="N231" t="str">
        <f>$I$2</f>
        <v>G - 1016 x 1016</v>
      </c>
      <c r="O231" t="str">
        <f>$C$15</f>
        <v>Canvas</v>
      </c>
      <c r="P231" t="str">
        <f>$D$15</f>
        <v>None</v>
      </c>
      <c r="Q231">
        <f>$I$15</f>
        <v>2029</v>
      </c>
      <c r="R231">
        <f t="shared" ref="R231" si="379">ROUND((1275*$N$2),0)</f>
        <v>1352</v>
      </c>
      <c r="S231">
        <f t="shared" ref="S231" si="380">ROUND((850*$N$2),0)</f>
        <v>901</v>
      </c>
      <c r="T231" t="s">
        <v>32</v>
      </c>
    </row>
    <row r="232" spans="1:20" x14ac:dyDescent="0.25">
      <c r="A232" t="s">
        <v>15</v>
      </c>
      <c r="B232" s="1" t="s">
        <v>208</v>
      </c>
      <c r="C232">
        <v>1</v>
      </c>
      <c r="D232" t="s">
        <v>72</v>
      </c>
      <c r="E232" s="1" t="s">
        <v>73</v>
      </c>
      <c r="H232" t="s">
        <v>16</v>
      </c>
      <c r="I232" t="s">
        <v>17</v>
      </c>
      <c r="J232" t="s">
        <v>18</v>
      </c>
      <c r="K232" t="s">
        <v>19</v>
      </c>
      <c r="L232" t="s">
        <v>207</v>
      </c>
      <c r="M232" t="str">
        <f>CONCATENATE(E232,"-G-P-W")</f>
        <v>3165254_8-G-P-W</v>
      </c>
      <c r="N232" t="str">
        <f>$I$2</f>
        <v>G - 1016 x 1016</v>
      </c>
      <c r="O232" t="str">
        <f>$C$3</f>
        <v>Photographic Paper</v>
      </c>
      <c r="P232" t="str">
        <f>$D$4</f>
        <v>White</v>
      </c>
      <c r="Q232">
        <f>$I$4</f>
        <v>3200</v>
      </c>
      <c r="R232">
        <f t="shared" ref="R232:R233" si="381">ROUND((2000*$N$2),0)</f>
        <v>2120</v>
      </c>
      <c r="S232">
        <f t="shared" ref="S232" si="382">ROUND((1535*$N$2),0)</f>
        <v>1627</v>
      </c>
      <c r="T232" t="s">
        <v>32</v>
      </c>
    </row>
    <row r="233" spans="1:20" x14ac:dyDescent="0.25">
      <c r="A233" t="s">
        <v>15</v>
      </c>
      <c r="B233" s="1" t="s">
        <v>208</v>
      </c>
      <c r="C233">
        <v>1</v>
      </c>
      <c r="D233" t="s">
        <v>72</v>
      </c>
      <c r="E233" s="1" t="s">
        <v>73</v>
      </c>
      <c r="H233" t="s">
        <v>16</v>
      </c>
      <c r="I233" t="s">
        <v>17</v>
      </c>
      <c r="J233" t="s">
        <v>18</v>
      </c>
      <c r="K233" t="s">
        <v>19</v>
      </c>
      <c r="L233" t="s">
        <v>207</v>
      </c>
      <c r="M233" t="str">
        <f>CONCATENATE(E233,"-G-C-W")</f>
        <v>3165254_8-G-C-W</v>
      </c>
      <c r="N233" t="str">
        <f>$I$2</f>
        <v>G - 1016 x 1016</v>
      </c>
      <c r="O233" t="str">
        <f>$C$15</f>
        <v>Canvas</v>
      </c>
      <c r="P233" t="str">
        <f>$D$16</f>
        <v xml:space="preserve">White </v>
      </c>
      <c r="Q233">
        <f>$I$16</f>
        <v>2984</v>
      </c>
      <c r="R233">
        <f t="shared" si="381"/>
        <v>2120</v>
      </c>
      <c r="S233">
        <f t="shared" ref="S233" si="383">ROUND((1250*$N$2),0)</f>
        <v>1325</v>
      </c>
      <c r="T233" t="s">
        <v>32</v>
      </c>
    </row>
    <row r="234" spans="1:20" x14ac:dyDescent="0.25">
      <c r="A234" t="s">
        <v>15</v>
      </c>
      <c r="B234" s="1" t="s">
        <v>208</v>
      </c>
      <c r="C234">
        <v>1</v>
      </c>
      <c r="D234" t="s">
        <v>83</v>
      </c>
      <c r="E234" s="1">
        <v>53438142</v>
      </c>
      <c r="H234" t="s">
        <v>16</v>
      </c>
      <c r="I234" t="s">
        <v>17</v>
      </c>
      <c r="J234" t="s">
        <v>18</v>
      </c>
      <c r="K234" t="s">
        <v>19</v>
      </c>
      <c r="L234" t="s">
        <v>207</v>
      </c>
      <c r="M234" t="str">
        <f>CONCATENATE(E234,"-C-P-N")</f>
        <v>53438142-C-P-N</v>
      </c>
      <c r="N234" t="str">
        <f>$E$2</f>
        <v>C - 406 x 406</v>
      </c>
      <c r="O234" t="str">
        <f>$C$3</f>
        <v>Photographic Paper</v>
      </c>
      <c r="P234" t="str">
        <f>$D$3</f>
        <v>None</v>
      </c>
      <c r="Q234">
        <f>$E$3</f>
        <v>553</v>
      </c>
      <c r="R234">
        <f t="shared" ref="R234" si="384">ROUND((360*$N$2),0)</f>
        <v>382</v>
      </c>
      <c r="S234">
        <f t="shared" ref="S234" si="385">ROUND((230*$N$2),0)</f>
        <v>244</v>
      </c>
      <c r="T234" t="s">
        <v>32</v>
      </c>
    </row>
    <row r="235" spans="1:20" x14ac:dyDescent="0.25">
      <c r="A235" t="s">
        <v>15</v>
      </c>
      <c r="B235" s="1" t="s">
        <v>208</v>
      </c>
      <c r="C235">
        <v>1</v>
      </c>
      <c r="D235" t="s">
        <v>83</v>
      </c>
      <c r="E235" s="1">
        <v>53438142</v>
      </c>
      <c r="H235" t="s">
        <v>16</v>
      </c>
      <c r="I235" t="s">
        <v>17</v>
      </c>
      <c r="J235" t="s">
        <v>18</v>
      </c>
      <c r="K235" t="s">
        <v>19</v>
      </c>
      <c r="L235" t="s">
        <v>207</v>
      </c>
      <c r="M235" t="str">
        <f>CONCATENATE(E235,"-C-P-W")</f>
        <v>53438142-C-P-W</v>
      </c>
      <c r="N235" t="str">
        <f>$E$2</f>
        <v>C - 406 x 406</v>
      </c>
      <c r="O235" t="str">
        <f>$C$3</f>
        <v>Photographic Paper</v>
      </c>
      <c r="P235" t="str">
        <f>$D$4</f>
        <v>White</v>
      </c>
      <c r="Q235">
        <f>$E$4</f>
        <v>1052</v>
      </c>
      <c r="R235">
        <f t="shared" ref="R235" si="386">ROUND((704*$N$2),0)</f>
        <v>746</v>
      </c>
      <c r="S235">
        <f t="shared" ref="S235" si="387">ROUND((440*$N$2),0)</f>
        <v>466</v>
      </c>
      <c r="T235" t="s">
        <v>32</v>
      </c>
    </row>
    <row r="236" spans="1:20" x14ac:dyDescent="0.25">
      <c r="A236" t="s">
        <v>15</v>
      </c>
      <c r="B236" s="1" t="s">
        <v>208</v>
      </c>
      <c r="C236">
        <v>1</v>
      </c>
      <c r="D236" t="s">
        <v>83</v>
      </c>
      <c r="E236" s="1">
        <v>53438142</v>
      </c>
      <c r="H236" t="s">
        <v>16</v>
      </c>
      <c r="I236" t="s">
        <v>17</v>
      </c>
      <c r="J236" t="s">
        <v>18</v>
      </c>
      <c r="K236" t="s">
        <v>19</v>
      </c>
      <c r="L236" t="s">
        <v>207</v>
      </c>
      <c r="M236" t="str">
        <f>CONCATENATE(E236,"-D-P-N")</f>
        <v>53438142-D-P-N</v>
      </c>
      <c r="N236" t="str">
        <f>$F$2</f>
        <v>D - 508 x 508</v>
      </c>
      <c r="O236" t="str">
        <f>$C$3</f>
        <v>Photographic Paper</v>
      </c>
      <c r="P236" t="str">
        <f>$D$3</f>
        <v>None</v>
      </c>
      <c r="Q236">
        <f>$F$3</f>
        <v>646</v>
      </c>
      <c r="R236">
        <f t="shared" ref="R236" si="388">ROUND((432*$N$2),0)</f>
        <v>458</v>
      </c>
      <c r="S236">
        <f t="shared" ref="S236" si="389">ROUND((270*$N$2),0)</f>
        <v>286</v>
      </c>
      <c r="T236" t="s">
        <v>32</v>
      </c>
    </row>
    <row r="237" spans="1:20" x14ac:dyDescent="0.25">
      <c r="A237" t="s">
        <v>15</v>
      </c>
      <c r="B237" s="1" t="s">
        <v>208</v>
      </c>
      <c r="C237">
        <v>1</v>
      </c>
      <c r="D237" t="s">
        <v>83</v>
      </c>
      <c r="E237" s="1">
        <v>53438142</v>
      </c>
      <c r="H237" t="s">
        <v>16</v>
      </c>
      <c r="I237" t="s">
        <v>17</v>
      </c>
      <c r="J237" t="s">
        <v>18</v>
      </c>
      <c r="K237" t="s">
        <v>19</v>
      </c>
      <c r="L237" t="s">
        <v>207</v>
      </c>
      <c r="M237" t="str">
        <f>CONCATENATE(E237,"-D-C-N")</f>
        <v>53438142-D-C-N</v>
      </c>
      <c r="N237" t="str">
        <f>$F$2</f>
        <v>D - 508 x 508</v>
      </c>
      <c r="O237" t="str">
        <f>$C$15</f>
        <v>Canvas</v>
      </c>
      <c r="P237" t="str">
        <f>$D$15</f>
        <v>None</v>
      </c>
      <c r="Q237">
        <f>$F$15</f>
        <v>1324</v>
      </c>
      <c r="R237">
        <f t="shared" ref="R237" si="390">ROUND((832*$N$2),0)</f>
        <v>882</v>
      </c>
      <c r="S237">
        <f t="shared" ref="S237" si="391">ROUND((550*$N$2),0)</f>
        <v>583</v>
      </c>
      <c r="T237" t="s">
        <v>32</v>
      </c>
    </row>
    <row r="238" spans="1:20" x14ac:dyDescent="0.25">
      <c r="A238" t="s">
        <v>15</v>
      </c>
      <c r="B238" s="1" t="s">
        <v>208</v>
      </c>
      <c r="C238">
        <v>1</v>
      </c>
      <c r="D238" t="s">
        <v>83</v>
      </c>
      <c r="E238" s="1">
        <v>53438142</v>
      </c>
      <c r="H238" t="s">
        <v>16</v>
      </c>
      <c r="I238" t="s">
        <v>17</v>
      </c>
      <c r="J238" t="s">
        <v>18</v>
      </c>
      <c r="K238" t="s">
        <v>19</v>
      </c>
      <c r="L238" t="s">
        <v>207</v>
      </c>
      <c r="M238" t="str">
        <f>CONCATENATE(E238,"-D-P-W")</f>
        <v>53438142-D-P-W</v>
      </c>
      <c r="N238" t="str">
        <f>$F$2</f>
        <v>D - 508 x 508</v>
      </c>
      <c r="O238" t="str">
        <f>$C$3</f>
        <v>Photographic Paper</v>
      </c>
      <c r="P238" t="str">
        <f>$D$4</f>
        <v>White</v>
      </c>
      <c r="Q238">
        <f>$F$4</f>
        <v>1313</v>
      </c>
      <c r="R238">
        <f t="shared" ref="R238" si="392">ROUND((880*$N$2),0)</f>
        <v>933</v>
      </c>
      <c r="S238">
        <f t="shared" ref="S238" si="393">ROUND((560*$N$2),0)</f>
        <v>594</v>
      </c>
      <c r="T238" t="s">
        <v>32</v>
      </c>
    </row>
    <row r="239" spans="1:20" x14ac:dyDescent="0.25">
      <c r="A239" t="s">
        <v>15</v>
      </c>
      <c r="B239" s="1" t="s">
        <v>208</v>
      </c>
      <c r="C239">
        <v>1</v>
      </c>
      <c r="D239" t="s">
        <v>83</v>
      </c>
      <c r="E239" s="1">
        <v>53438142</v>
      </c>
      <c r="H239" t="s">
        <v>16</v>
      </c>
      <c r="I239" t="s">
        <v>17</v>
      </c>
      <c r="J239" t="s">
        <v>18</v>
      </c>
      <c r="K239" t="s">
        <v>19</v>
      </c>
      <c r="L239" t="s">
        <v>207</v>
      </c>
      <c r="M239" t="str">
        <f>CONCATENATE(E239,"-D-C-W")</f>
        <v>53438142-D-C-W</v>
      </c>
      <c r="N239" t="str">
        <f>$F$2</f>
        <v>D - 508 x 508</v>
      </c>
      <c r="O239" t="str">
        <f>$C$15</f>
        <v>Canvas</v>
      </c>
      <c r="P239" t="str">
        <f>$D$16</f>
        <v xml:space="preserve">White </v>
      </c>
      <c r="Q239">
        <f>$F$16</f>
        <v>1964</v>
      </c>
      <c r="R239">
        <f t="shared" ref="R239" si="394">ROUND((1320*$N$2),0)</f>
        <v>1399</v>
      </c>
      <c r="S239">
        <f t="shared" ref="S239" si="395">ROUND((825*$N$2),0)</f>
        <v>875</v>
      </c>
      <c r="T239" t="s">
        <v>32</v>
      </c>
    </row>
    <row r="240" spans="1:20" x14ac:dyDescent="0.25">
      <c r="A240" t="s">
        <v>15</v>
      </c>
      <c r="B240" s="1" t="s">
        <v>208</v>
      </c>
      <c r="C240">
        <v>1</v>
      </c>
      <c r="D240" t="s">
        <v>83</v>
      </c>
      <c r="E240" s="1">
        <v>53438142</v>
      </c>
      <c r="H240" t="s">
        <v>16</v>
      </c>
      <c r="I240" t="s">
        <v>17</v>
      </c>
      <c r="J240" t="s">
        <v>18</v>
      </c>
      <c r="K240" t="s">
        <v>19</v>
      </c>
      <c r="L240" t="s">
        <v>207</v>
      </c>
      <c r="M240" t="str">
        <f>CONCATENATE(E240,"-F-P-N")</f>
        <v>53438142-F-P-N</v>
      </c>
      <c r="N240" t="str">
        <f>$H$2</f>
        <v>F - 762 x 762</v>
      </c>
      <c r="O240" t="str">
        <f>$C$3</f>
        <v>Photographic Paper</v>
      </c>
      <c r="P240" t="str">
        <f>$D$3</f>
        <v>None</v>
      </c>
      <c r="Q240">
        <f>$H$3</f>
        <v>1410</v>
      </c>
      <c r="R240">
        <f t="shared" ref="R240" si="396">ROUND((944*$N$2),0)</f>
        <v>1001</v>
      </c>
      <c r="S240">
        <f t="shared" ref="S240" si="397">ROUND((590*$N$2),0)</f>
        <v>625</v>
      </c>
      <c r="T240" t="s">
        <v>32</v>
      </c>
    </row>
    <row r="241" spans="1:20" x14ac:dyDescent="0.25">
      <c r="A241" t="s">
        <v>15</v>
      </c>
      <c r="B241" s="1" t="s">
        <v>208</v>
      </c>
      <c r="C241">
        <v>1</v>
      </c>
      <c r="D241" t="s">
        <v>83</v>
      </c>
      <c r="E241" s="1">
        <v>53438142</v>
      </c>
      <c r="H241" t="s">
        <v>16</v>
      </c>
      <c r="I241" t="s">
        <v>17</v>
      </c>
      <c r="J241" t="s">
        <v>18</v>
      </c>
      <c r="K241" t="s">
        <v>19</v>
      </c>
      <c r="L241" t="s">
        <v>207</v>
      </c>
      <c r="M241" t="str">
        <f>CONCATENATE(E241,"-F-C-N")</f>
        <v>53438142-F-C-N</v>
      </c>
      <c r="N241" t="str">
        <f>$H$2</f>
        <v>F - 762 x 762</v>
      </c>
      <c r="O241" t="str">
        <f>$C$15</f>
        <v>Canvas</v>
      </c>
      <c r="P241" t="str">
        <f>$D$15</f>
        <v>None</v>
      </c>
      <c r="Q241">
        <f>$H$15</f>
        <v>1909</v>
      </c>
      <c r="R241">
        <f t="shared" ref="R241" si="398">ROUND((1200*$N$2),0)</f>
        <v>1272</v>
      </c>
      <c r="S241">
        <f t="shared" ref="S241" si="399">ROUND((800*$N$2),0)</f>
        <v>848</v>
      </c>
      <c r="T241" t="s">
        <v>32</v>
      </c>
    </row>
    <row r="242" spans="1:20" x14ac:dyDescent="0.25">
      <c r="A242" t="s">
        <v>15</v>
      </c>
      <c r="B242" s="1" t="s">
        <v>208</v>
      </c>
      <c r="C242">
        <v>1</v>
      </c>
      <c r="D242" t="s">
        <v>83</v>
      </c>
      <c r="E242" s="1">
        <v>53438142</v>
      </c>
      <c r="H242" t="s">
        <v>16</v>
      </c>
      <c r="I242" t="s">
        <v>17</v>
      </c>
      <c r="J242" t="s">
        <v>18</v>
      </c>
      <c r="K242" t="s">
        <v>19</v>
      </c>
      <c r="L242" t="s">
        <v>207</v>
      </c>
      <c r="M242" t="str">
        <f>CONCATENATE(E242,"-F-P-W")</f>
        <v>53438142-F-P-W</v>
      </c>
      <c r="N242" t="str">
        <f>$H$2</f>
        <v>F - 762 x 762</v>
      </c>
      <c r="O242" t="str">
        <f>$C$3</f>
        <v>Photographic Paper</v>
      </c>
      <c r="P242" t="str">
        <f>$D$4</f>
        <v>White</v>
      </c>
      <c r="Q242">
        <f>$H$4</f>
        <v>2387</v>
      </c>
      <c r="R242">
        <f t="shared" ref="R242" si="400">ROUND((1510*$N$2),0)</f>
        <v>1601</v>
      </c>
      <c r="S242">
        <f t="shared" ref="S242" si="401">ROUND((1150*$N$2),0)</f>
        <v>1219</v>
      </c>
      <c r="T242" t="s">
        <v>32</v>
      </c>
    </row>
    <row r="243" spans="1:20" x14ac:dyDescent="0.25">
      <c r="A243" t="s">
        <v>15</v>
      </c>
      <c r="B243" s="1" t="s">
        <v>208</v>
      </c>
      <c r="C243">
        <v>1</v>
      </c>
      <c r="D243" t="s">
        <v>83</v>
      </c>
      <c r="E243" s="1">
        <v>53438142</v>
      </c>
      <c r="H243" t="s">
        <v>16</v>
      </c>
      <c r="I243" t="s">
        <v>17</v>
      </c>
      <c r="J243" t="s">
        <v>18</v>
      </c>
      <c r="K243" t="s">
        <v>19</v>
      </c>
      <c r="L243" t="s">
        <v>207</v>
      </c>
      <c r="M243" t="str">
        <f>CONCATENATE(E243,"-F-C-W")</f>
        <v>53438142-F-C-W</v>
      </c>
      <c r="N243" t="str">
        <f>$H$2</f>
        <v>F - 762 x 762</v>
      </c>
      <c r="O243" t="str">
        <f>$C$15</f>
        <v>Canvas</v>
      </c>
      <c r="P243" t="str">
        <f>$D$16</f>
        <v xml:space="preserve">White </v>
      </c>
      <c r="Q243">
        <f>$H$16</f>
        <v>2625</v>
      </c>
      <c r="R243">
        <f t="shared" ref="R243" si="402">ROUND((1760*$N$2),0)</f>
        <v>1866</v>
      </c>
      <c r="S243">
        <f t="shared" ref="S243" si="403">ROUND((1100*$N$2),0)</f>
        <v>1166</v>
      </c>
      <c r="T243" t="s">
        <v>32</v>
      </c>
    </row>
    <row r="244" spans="1:20" x14ac:dyDescent="0.25">
      <c r="A244" t="s">
        <v>15</v>
      </c>
      <c r="B244" s="1" t="s">
        <v>208</v>
      </c>
      <c r="C244">
        <v>1</v>
      </c>
      <c r="D244" t="s">
        <v>83</v>
      </c>
      <c r="E244" s="1">
        <v>53438142</v>
      </c>
      <c r="H244" t="s">
        <v>16</v>
      </c>
      <c r="I244" t="s">
        <v>17</v>
      </c>
      <c r="J244" t="s">
        <v>18</v>
      </c>
      <c r="K244" t="s">
        <v>19</v>
      </c>
      <c r="L244" t="s">
        <v>207</v>
      </c>
      <c r="M244" t="str">
        <f>CONCATENATE(E244,"-G-P-N")</f>
        <v>53438142-G-P-N</v>
      </c>
      <c r="N244" t="str">
        <f>$I$2</f>
        <v>G - 1016 x 1016</v>
      </c>
      <c r="O244" t="str">
        <f>$C$3</f>
        <v>Photographic Paper</v>
      </c>
      <c r="P244" t="str">
        <f>$D$3</f>
        <v>None</v>
      </c>
      <c r="Q244">
        <f>$I$3</f>
        <v>1763</v>
      </c>
      <c r="R244">
        <f t="shared" ref="R244" si="404">ROUND((1180*$N$2),0)</f>
        <v>1251</v>
      </c>
      <c r="S244">
        <f t="shared" ref="S244" si="405">ROUND((735*$N$2),0)</f>
        <v>779</v>
      </c>
      <c r="T244" t="s">
        <v>32</v>
      </c>
    </row>
    <row r="245" spans="1:20" x14ac:dyDescent="0.25">
      <c r="A245" t="s">
        <v>15</v>
      </c>
      <c r="B245" s="1" t="s">
        <v>208</v>
      </c>
      <c r="C245">
        <v>1</v>
      </c>
      <c r="D245" t="s">
        <v>83</v>
      </c>
      <c r="E245" s="1">
        <v>53438142</v>
      </c>
      <c r="H245" t="s">
        <v>16</v>
      </c>
      <c r="I245" t="s">
        <v>17</v>
      </c>
      <c r="J245" t="s">
        <v>18</v>
      </c>
      <c r="K245" t="s">
        <v>19</v>
      </c>
      <c r="L245" t="s">
        <v>207</v>
      </c>
      <c r="M245" t="str">
        <f>CONCATENATE(E245,"-G-C-N")</f>
        <v>53438142-G-C-N</v>
      </c>
      <c r="N245" t="str">
        <f>$I$2</f>
        <v>G - 1016 x 1016</v>
      </c>
      <c r="O245" t="str">
        <f>$C$15</f>
        <v>Canvas</v>
      </c>
      <c r="P245" t="str">
        <f>$D$15</f>
        <v>None</v>
      </c>
      <c r="Q245">
        <f>$I$15</f>
        <v>2029</v>
      </c>
      <c r="R245">
        <f t="shared" ref="R245" si="406">ROUND((1275*$N$2),0)</f>
        <v>1352</v>
      </c>
      <c r="S245">
        <f t="shared" ref="S245" si="407">ROUND((850*$N$2),0)</f>
        <v>901</v>
      </c>
      <c r="T245" t="s">
        <v>32</v>
      </c>
    </row>
    <row r="246" spans="1:20" x14ac:dyDescent="0.25">
      <c r="A246" t="s">
        <v>15</v>
      </c>
      <c r="B246" s="1" t="s">
        <v>208</v>
      </c>
      <c r="C246">
        <v>1</v>
      </c>
      <c r="D246" t="s">
        <v>83</v>
      </c>
      <c r="E246" s="1">
        <v>53438142</v>
      </c>
      <c r="H246" t="s">
        <v>16</v>
      </c>
      <c r="I246" t="s">
        <v>17</v>
      </c>
      <c r="J246" t="s">
        <v>18</v>
      </c>
      <c r="K246" t="s">
        <v>19</v>
      </c>
      <c r="L246" t="s">
        <v>207</v>
      </c>
      <c r="M246" t="str">
        <f>CONCATENATE(E246,"-G-P-W")</f>
        <v>53438142-G-P-W</v>
      </c>
      <c r="N246" t="str">
        <f>$I$2</f>
        <v>G - 1016 x 1016</v>
      </c>
      <c r="O246" t="str">
        <f>$C$3</f>
        <v>Photographic Paper</v>
      </c>
      <c r="P246" t="str">
        <f>$D$4</f>
        <v>White</v>
      </c>
      <c r="Q246">
        <f>$I$4</f>
        <v>3200</v>
      </c>
      <c r="R246">
        <f t="shared" ref="R246:R247" si="408">ROUND((2000*$N$2),0)</f>
        <v>2120</v>
      </c>
      <c r="S246">
        <f t="shared" ref="S246" si="409">ROUND((1535*$N$2),0)</f>
        <v>1627</v>
      </c>
      <c r="T246" t="s">
        <v>32</v>
      </c>
    </row>
    <row r="247" spans="1:20" x14ac:dyDescent="0.25">
      <c r="A247" t="s">
        <v>15</v>
      </c>
      <c r="B247" s="1" t="s">
        <v>208</v>
      </c>
      <c r="C247">
        <v>1</v>
      </c>
      <c r="D247" t="s">
        <v>83</v>
      </c>
      <c r="E247" s="1">
        <v>53438142</v>
      </c>
      <c r="H247" t="s">
        <v>16</v>
      </c>
      <c r="I247" t="s">
        <v>17</v>
      </c>
      <c r="J247" t="s">
        <v>18</v>
      </c>
      <c r="K247" t="s">
        <v>19</v>
      </c>
      <c r="L247" t="s">
        <v>207</v>
      </c>
      <c r="M247" t="str">
        <f>CONCATENATE(E247,"-G-C-W")</f>
        <v>53438142-G-C-W</v>
      </c>
      <c r="N247" t="str">
        <f>$I$2</f>
        <v>G - 1016 x 1016</v>
      </c>
      <c r="O247" t="str">
        <f>$C$15</f>
        <v>Canvas</v>
      </c>
      <c r="P247" t="str">
        <f>$D$16</f>
        <v xml:space="preserve">White </v>
      </c>
      <c r="Q247">
        <f>$I$16</f>
        <v>2984</v>
      </c>
      <c r="R247">
        <f t="shared" si="408"/>
        <v>2120</v>
      </c>
      <c r="S247">
        <f t="shared" ref="S247" si="410">ROUND((1250*$N$2),0)</f>
        <v>1325</v>
      </c>
      <c r="T247" t="s">
        <v>32</v>
      </c>
    </row>
    <row r="248" spans="1:20" x14ac:dyDescent="0.25">
      <c r="A248" t="s">
        <v>15</v>
      </c>
      <c r="B248" s="1" t="s">
        <v>208</v>
      </c>
      <c r="C248">
        <v>1</v>
      </c>
      <c r="D248" t="s">
        <v>88</v>
      </c>
      <c r="E248" s="1">
        <v>3164477</v>
      </c>
      <c r="H248" t="s">
        <v>16</v>
      </c>
      <c r="I248" t="s">
        <v>17</v>
      </c>
      <c r="J248" t="s">
        <v>18</v>
      </c>
      <c r="K248" t="s">
        <v>19</v>
      </c>
      <c r="L248" t="s">
        <v>207</v>
      </c>
      <c r="M248" t="str">
        <f>CONCATENATE(E248,"-C-P-N")</f>
        <v>3164477-C-P-N</v>
      </c>
      <c r="N248" t="str">
        <f>$E$2</f>
        <v>C - 406 x 406</v>
      </c>
      <c r="O248" t="str">
        <f>$C$3</f>
        <v>Photographic Paper</v>
      </c>
      <c r="P248" t="str">
        <f>$D$3</f>
        <v>None</v>
      </c>
      <c r="Q248">
        <f>$E$3</f>
        <v>553</v>
      </c>
      <c r="R248">
        <f t="shared" ref="R248" si="411">ROUND((360*$N$2),0)</f>
        <v>382</v>
      </c>
      <c r="S248">
        <f t="shared" ref="S248" si="412">ROUND((230*$N$2),0)</f>
        <v>244</v>
      </c>
      <c r="T248" t="s">
        <v>32</v>
      </c>
    </row>
    <row r="249" spans="1:20" x14ac:dyDescent="0.25">
      <c r="A249" t="s">
        <v>15</v>
      </c>
      <c r="B249" s="1" t="s">
        <v>208</v>
      </c>
      <c r="C249">
        <v>1</v>
      </c>
      <c r="D249" t="s">
        <v>88</v>
      </c>
      <c r="E249" s="1">
        <v>3164477</v>
      </c>
      <c r="H249" t="s">
        <v>16</v>
      </c>
      <c r="I249" t="s">
        <v>17</v>
      </c>
      <c r="J249" t="s">
        <v>18</v>
      </c>
      <c r="K249" t="s">
        <v>19</v>
      </c>
      <c r="L249" t="s">
        <v>207</v>
      </c>
      <c r="M249" t="str">
        <f>CONCATENATE(E249,"-C-P-W")</f>
        <v>3164477-C-P-W</v>
      </c>
      <c r="N249" t="str">
        <f>$E$2</f>
        <v>C - 406 x 406</v>
      </c>
      <c r="O249" t="str">
        <f>$C$3</f>
        <v>Photographic Paper</v>
      </c>
      <c r="P249" t="str">
        <f>$D$4</f>
        <v>White</v>
      </c>
      <c r="Q249">
        <f>$E$4</f>
        <v>1052</v>
      </c>
      <c r="R249">
        <f t="shared" ref="R249" si="413">ROUND((704*$N$2),0)</f>
        <v>746</v>
      </c>
      <c r="S249">
        <f t="shared" ref="S249" si="414">ROUND((440*$N$2),0)</f>
        <v>466</v>
      </c>
      <c r="T249" t="s">
        <v>32</v>
      </c>
    </row>
    <row r="250" spans="1:20" x14ac:dyDescent="0.25">
      <c r="A250" t="s">
        <v>15</v>
      </c>
      <c r="B250" s="1" t="s">
        <v>208</v>
      </c>
      <c r="C250">
        <v>1</v>
      </c>
      <c r="D250" t="s">
        <v>88</v>
      </c>
      <c r="E250" s="1">
        <v>3164477</v>
      </c>
      <c r="H250" t="s">
        <v>16</v>
      </c>
      <c r="I250" t="s">
        <v>17</v>
      </c>
      <c r="J250" t="s">
        <v>18</v>
      </c>
      <c r="K250" t="s">
        <v>19</v>
      </c>
      <c r="L250" t="s">
        <v>207</v>
      </c>
      <c r="M250" t="str">
        <f>CONCATENATE(E250,"-D-P-N")</f>
        <v>3164477-D-P-N</v>
      </c>
      <c r="N250" t="str">
        <f>$F$2</f>
        <v>D - 508 x 508</v>
      </c>
      <c r="O250" t="str">
        <f>$C$3</f>
        <v>Photographic Paper</v>
      </c>
      <c r="P250" t="str">
        <f>$D$3</f>
        <v>None</v>
      </c>
      <c r="Q250">
        <f>$F$3</f>
        <v>646</v>
      </c>
      <c r="R250">
        <f t="shared" ref="R250" si="415">ROUND((432*$N$2),0)</f>
        <v>458</v>
      </c>
      <c r="S250">
        <f t="shared" ref="S250" si="416">ROUND((270*$N$2),0)</f>
        <v>286</v>
      </c>
      <c r="T250" t="s">
        <v>32</v>
      </c>
    </row>
    <row r="251" spans="1:20" x14ac:dyDescent="0.25">
      <c r="A251" t="s">
        <v>15</v>
      </c>
      <c r="B251" s="1" t="s">
        <v>208</v>
      </c>
      <c r="C251">
        <v>1</v>
      </c>
      <c r="D251" t="s">
        <v>88</v>
      </c>
      <c r="E251" s="1">
        <v>3164477</v>
      </c>
      <c r="H251" t="s">
        <v>16</v>
      </c>
      <c r="I251" t="s">
        <v>17</v>
      </c>
      <c r="J251" t="s">
        <v>18</v>
      </c>
      <c r="K251" t="s">
        <v>19</v>
      </c>
      <c r="L251" t="s">
        <v>207</v>
      </c>
      <c r="M251" t="str">
        <f>CONCATENATE(E251,"-D-C-N")</f>
        <v>3164477-D-C-N</v>
      </c>
      <c r="N251" t="str">
        <f>$F$2</f>
        <v>D - 508 x 508</v>
      </c>
      <c r="O251" t="str">
        <f>$C$15</f>
        <v>Canvas</v>
      </c>
      <c r="P251" t="str">
        <f>$D$15</f>
        <v>None</v>
      </c>
      <c r="Q251">
        <f>$F$15</f>
        <v>1324</v>
      </c>
      <c r="R251">
        <f t="shared" ref="R251" si="417">ROUND((832*$N$2),0)</f>
        <v>882</v>
      </c>
      <c r="S251">
        <f t="shared" ref="S251" si="418">ROUND((550*$N$2),0)</f>
        <v>583</v>
      </c>
      <c r="T251" t="s">
        <v>32</v>
      </c>
    </row>
    <row r="252" spans="1:20" x14ac:dyDescent="0.25">
      <c r="A252" t="s">
        <v>15</v>
      </c>
      <c r="B252" s="1" t="s">
        <v>208</v>
      </c>
      <c r="C252">
        <v>1</v>
      </c>
      <c r="D252" t="s">
        <v>88</v>
      </c>
      <c r="E252" s="1">
        <v>3164477</v>
      </c>
      <c r="H252" t="s">
        <v>16</v>
      </c>
      <c r="I252" t="s">
        <v>17</v>
      </c>
      <c r="J252" t="s">
        <v>18</v>
      </c>
      <c r="K252" t="s">
        <v>19</v>
      </c>
      <c r="L252" t="s">
        <v>207</v>
      </c>
      <c r="M252" t="str">
        <f>CONCATENATE(E252,"-D-P-W")</f>
        <v>3164477-D-P-W</v>
      </c>
      <c r="N252" t="str">
        <f>$F$2</f>
        <v>D - 508 x 508</v>
      </c>
      <c r="O252" t="str">
        <f>$C$3</f>
        <v>Photographic Paper</v>
      </c>
      <c r="P252" t="str">
        <f>$D$4</f>
        <v>White</v>
      </c>
      <c r="Q252">
        <f>$F$4</f>
        <v>1313</v>
      </c>
      <c r="R252">
        <f t="shared" ref="R252" si="419">ROUND((880*$N$2),0)</f>
        <v>933</v>
      </c>
      <c r="S252">
        <f t="shared" ref="S252" si="420">ROUND((560*$N$2),0)</f>
        <v>594</v>
      </c>
      <c r="T252" t="s">
        <v>32</v>
      </c>
    </row>
    <row r="253" spans="1:20" x14ac:dyDescent="0.25">
      <c r="A253" t="s">
        <v>15</v>
      </c>
      <c r="B253" s="1" t="s">
        <v>208</v>
      </c>
      <c r="C253">
        <v>1</v>
      </c>
      <c r="D253" t="s">
        <v>88</v>
      </c>
      <c r="E253" s="1">
        <v>3164477</v>
      </c>
      <c r="H253" t="s">
        <v>16</v>
      </c>
      <c r="I253" t="s">
        <v>17</v>
      </c>
      <c r="J253" t="s">
        <v>18</v>
      </c>
      <c r="K253" t="s">
        <v>19</v>
      </c>
      <c r="L253" t="s">
        <v>207</v>
      </c>
      <c r="M253" t="str">
        <f>CONCATENATE(E253,"-D-C-W")</f>
        <v>3164477-D-C-W</v>
      </c>
      <c r="N253" t="str">
        <f>$F$2</f>
        <v>D - 508 x 508</v>
      </c>
      <c r="O253" t="str">
        <f>$C$15</f>
        <v>Canvas</v>
      </c>
      <c r="P253" t="str">
        <f>$D$16</f>
        <v xml:space="preserve">White </v>
      </c>
      <c r="Q253">
        <f>$F$16</f>
        <v>1964</v>
      </c>
      <c r="R253">
        <f t="shared" ref="R253" si="421">ROUND((1320*$N$2),0)</f>
        <v>1399</v>
      </c>
      <c r="S253">
        <f t="shared" ref="S253" si="422">ROUND((825*$N$2),0)</f>
        <v>875</v>
      </c>
      <c r="T253" t="s">
        <v>32</v>
      </c>
    </row>
    <row r="254" spans="1:20" x14ac:dyDescent="0.25">
      <c r="A254" t="s">
        <v>15</v>
      </c>
      <c r="B254" s="1" t="s">
        <v>208</v>
      </c>
      <c r="C254">
        <v>1</v>
      </c>
      <c r="D254" t="s">
        <v>88</v>
      </c>
      <c r="E254" s="1">
        <v>3164477</v>
      </c>
      <c r="H254" t="s">
        <v>16</v>
      </c>
      <c r="I254" t="s">
        <v>17</v>
      </c>
      <c r="J254" t="s">
        <v>18</v>
      </c>
      <c r="K254" t="s">
        <v>19</v>
      </c>
      <c r="L254" t="s">
        <v>207</v>
      </c>
      <c r="M254" t="str">
        <f>CONCATENATE(E254,"-F-P-N")</f>
        <v>3164477-F-P-N</v>
      </c>
      <c r="N254" t="str">
        <f>$H$2</f>
        <v>F - 762 x 762</v>
      </c>
      <c r="O254" t="str">
        <f>$C$3</f>
        <v>Photographic Paper</v>
      </c>
      <c r="P254" t="str">
        <f>$D$3</f>
        <v>None</v>
      </c>
      <c r="Q254">
        <f>$H$3</f>
        <v>1410</v>
      </c>
      <c r="R254">
        <f t="shared" ref="R254" si="423">ROUND((944*$N$2),0)</f>
        <v>1001</v>
      </c>
      <c r="S254">
        <f t="shared" ref="S254" si="424">ROUND((590*$N$2),0)</f>
        <v>625</v>
      </c>
      <c r="T254" t="s">
        <v>32</v>
      </c>
    </row>
    <row r="255" spans="1:20" x14ac:dyDescent="0.25">
      <c r="A255" t="s">
        <v>15</v>
      </c>
      <c r="B255" s="1" t="s">
        <v>208</v>
      </c>
      <c r="C255">
        <v>1</v>
      </c>
      <c r="D255" t="s">
        <v>88</v>
      </c>
      <c r="E255" s="1">
        <v>3164477</v>
      </c>
      <c r="H255" t="s">
        <v>16</v>
      </c>
      <c r="I255" t="s">
        <v>17</v>
      </c>
      <c r="J255" t="s">
        <v>18</v>
      </c>
      <c r="K255" t="s">
        <v>19</v>
      </c>
      <c r="L255" t="s">
        <v>207</v>
      </c>
      <c r="M255" t="str">
        <f>CONCATENATE(E255,"-F-C-N")</f>
        <v>3164477-F-C-N</v>
      </c>
      <c r="N255" t="str">
        <f>$H$2</f>
        <v>F - 762 x 762</v>
      </c>
      <c r="O255" t="str">
        <f>$C$15</f>
        <v>Canvas</v>
      </c>
      <c r="P255" t="str">
        <f>$D$15</f>
        <v>None</v>
      </c>
      <c r="Q255">
        <f>$H$15</f>
        <v>1909</v>
      </c>
      <c r="R255">
        <f t="shared" ref="R255" si="425">ROUND((1200*$N$2),0)</f>
        <v>1272</v>
      </c>
      <c r="S255">
        <f t="shared" ref="S255" si="426">ROUND((800*$N$2),0)</f>
        <v>848</v>
      </c>
      <c r="T255" t="s">
        <v>32</v>
      </c>
    </row>
    <row r="256" spans="1:20" x14ac:dyDescent="0.25">
      <c r="A256" t="s">
        <v>15</v>
      </c>
      <c r="B256" s="1" t="s">
        <v>208</v>
      </c>
      <c r="C256">
        <v>1</v>
      </c>
      <c r="D256" t="s">
        <v>88</v>
      </c>
      <c r="E256" s="1">
        <v>3164477</v>
      </c>
      <c r="H256" t="s">
        <v>16</v>
      </c>
      <c r="I256" t="s">
        <v>17</v>
      </c>
      <c r="J256" t="s">
        <v>18</v>
      </c>
      <c r="K256" t="s">
        <v>19</v>
      </c>
      <c r="L256" t="s">
        <v>207</v>
      </c>
      <c r="M256" t="str">
        <f>CONCATENATE(E256,"-F-P-W")</f>
        <v>3164477-F-P-W</v>
      </c>
      <c r="N256" t="str">
        <f>$H$2</f>
        <v>F - 762 x 762</v>
      </c>
      <c r="O256" t="str">
        <f>$C$3</f>
        <v>Photographic Paper</v>
      </c>
      <c r="P256" t="str">
        <f>$D$4</f>
        <v>White</v>
      </c>
      <c r="Q256">
        <f>$H$4</f>
        <v>2387</v>
      </c>
      <c r="R256">
        <f t="shared" ref="R256" si="427">ROUND((1510*$N$2),0)</f>
        <v>1601</v>
      </c>
      <c r="S256">
        <f t="shared" ref="S256" si="428">ROUND((1150*$N$2),0)</f>
        <v>1219</v>
      </c>
      <c r="T256" t="s">
        <v>32</v>
      </c>
    </row>
    <row r="257" spans="1:20" x14ac:dyDescent="0.25">
      <c r="A257" t="s">
        <v>15</v>
      </c>
      <c r="B257" s="1" t="s">
        <v>208</v>
      </c>
      <c r="C257">
        <v>1</v>
      </c>
      <c r="D257" t="s">
        <v>88</v>
      </c>
      <c r="E257" s="1">
        <v>3164477</v>
      </c>
      <c r="H257" t="s">
        <v>16</v>
      </c>
      <c r="I257" t="s">
        <v>17</v>
      </c>
      <c r="J257" t="s">
        <v>18</v>
      </c>
      <c r="K257" t="s">
        <v>19</v>
      </c>
      <c r="L257" t="s">
        <v>207</v>
      </c>
      <c r="M257" t="str">
        <f>CONCATENATE(E257,"-F-C-W")</f>
        <v>3164477-F-C-W</v>
      </c>
      <c r="N257" t="str">
        <f>$H$2</f>
        <v>F - 762 x 762</v>
      </c>
      <c r="O257" t="str">
        <f>$C$15</f>
        <v>Canvas</v>
      </c>
      <c r="P257" t="str">
        <f>$D$16</f>
        <v xml:space="preserve">White </v>
      </c>
      <c r="Q257">
        <f>$H$16</f>
        <v>2625</v>
      </c>
      <c r="R257">
        <f t="shared" ref="R257" si="429">ROUND((1760*$N$2),0)</f>
        <v>1866</v>
      </c>
      <c r="S257">
        <f t="shared" ref="S257" si="430">ROUND((1100*$N$2),0)</f>
        <v>1166</v>
      </c>
      <c r="T257" t="s">
        <v>32</v>
      </c>
    </row>
    <row r="258" spans="1:20" x14ac:dyDescent="0.25">
      <c r="A258" t="s">
        <v>15</v>
      </c>
      <c r="B258" s="1" t="s">
        <v>208</v>
      </c>
      <c r="C258">
        <v>1</v>
      </c>
      <c r="D258" t="s">
        <v>88</v>
      </c>
      <c r="E258" s="1">
        <v>3164477</v>
      </c>
      <c r="H258" t="s">
        <v>16</v>
      </c>
      <c r="I258" t="s">
        <v>17</v>
      </c>
      <c r="J258" t="s">
        <v>18</v>
      </c>
      <c r="K258" t="s">
        <v>19</v>
      </c>
      <c r="L258" t="s">
        <v>207</v>
      </c>
      <c r="M258" t="str">
        <f>CONCATENATE(E258,"-G-P-N")</f>
        <v>3164477-G-P-N</v>
      </c>
      <c r="N258" t="str">
        <f>$I$2</f>
        <v>G - 1016 x 1016</v>
      </c>
      <c r="O258" t="str">
        <f>$C$3</f>
        <v>Photographic Paper</v>
      </c>
      <c r="P258" t="str">
        <f>$D$3</f>
        <v>None</v>
      </c>
      <c r="Q258">
        <f>$I$3</f>
        <v>1763</v>
      </c>
      <c r="R258">
        <f t="shared" ref="R258" si="431">ROUND((1180*$N$2),0)</f>
        <v>1251</v>
      </c>
      <c r="S258">
        <f t="shared" ref="S258" si="432">ROUND((735*$N$2),0)</f>
        <v>779</v>
      </c>
      <c r="T258" t="s">
        <v>32</v>
      </c>
    </row>
    <row r="259" spans="1:20" x14ac:dyDescent="0.25">
      <c r="A259" t="s">
        <v>15</v>
      </c>
      <c r="B259" s="1" t="s">
        <v>208</v>
      </c>
      <c r="C259">
        <v>1</v>
      </c>
      <c r="D259" t="s">
        <v>88</v>
      </c>
      <c r="E259" s="1">
        <v>3164477</v>
      </c>
      <c r="H259" t="s">
        <v>16</v>
      </c>
      <c r="I259" t="s">
        <v>17</v>
      </c>
      <c r="J259" t="s">
        <v>18</v>
      </c>
      <c r="K259" t="s">
        <v>19</v>
      </c>
      <c r="L259" t="s">
        <v>207</v>
      </c>
      <c r="M259" t="str">
        <f>CONCATENATE(E259,"-G-C-N")</f>
        <v>3164477-G-C-N</v>
      </c>
      <c r="N259" t="str">
        <f>$I$2</f>
        <v>G - 1016 x 1016</v>
      </c>
      <c r="O259" t="str">
        <f>$C$15</f>
        <v>Canvas</v>
      </c>
      <c r="P259" t="str">
        <f>$D$15</f>
        <v>None</v>
      </c>
      <c r="Q259">
        <f>$I$15</f>
        <v>2029</v>
      </c>
      <c r="R259">
        <f t="shared" ref="R259" si="433">ROUND((1275*$N$2),0)</f>
        <v>1352</v>
      </c>
      <c r="S259">
        <f t="shared" ref="S259" si="434">ROUND((850*$N$2),0)</f>
        <v>901</v>
      </c>
      <c r="T259" t="s">
        <v>32</v>
      </c>
    </row>
    <row r="260" spans="1:20" x14ac:dyDescent="0.25">
      <c r="A260" t="s">
        <v>15</v>
      </c>
      <c r="B260" s="1" t="s">
        <v>208</v>
      </c>
      <c r="C260">
        <v>1</v>
      </c>
      <c r="D260" t="s">
        <v>88</v>
      </c>
      <c r="E260" s="1">
        <v>3164477</v>
      </c>
      <c r="H260" t="s">
        <v>16</v>
      </c>
      <c r="I260" t="s">
        <v>17</v>
      </c>
      <c r="J260" t="s">
        <v>18</v>
      </c>
      <c r="K260" t="s">
        <v>19</v>
      </c>
      <c r="L260" t="s">
        <v>207</v>
      </c>
      <c r="M260" t="str">
        <f>CONCATENATE(E260,"-G-P-W")</f>
        <v>3164477-G-P-W</v>
      </c>
      <c r="N260" t="str">
        <f>$I$2</f>
        <v>G - 1016 x 1016</v>
      </c>
      <c r="O260" t="str">
        <f>$C$3</f>
        <v>Photographic Paper</v>
      </c>
      <c r="P260" t="str">
        <f>$D$4</f>
        <v>White</v>
      </c>
      <c r="Q260">
        <f>$I$4</f>
        <v>3200</v>
      </c>
      <c r="R260">
        <f t="shared" ref="R260:R261" si="435">ROUND((2000*$N$2),0)</f>
        <v>2120</v>
      </c>
      <c r="S260">
        <f t="shared" ref="S260" si="436">ROUND((1535*$N$2),0)</f>
        <v>1627</v>
      </c>
      <c r="T260" t="s">
        <v>32</v>
      </c>
    </row>
    <row r="261" spans="1:20" x14ac:dyDescent="0.25">
      <c r="A261" t="s">
        <v>15</v>
      </c>
      <c r="B261" s="1" t="s">
        <v>208</v>
      </c>
      <c r="C261">
        <v>1</v>
      </c>
      <c r="D261" t="s">
        <v>88</v>
      </c>
      <c r="E261" s="1">
        <v>3164477</v>
      </c>
      <c r="H261" t="s">
        <v>16</v>
      </c>
      <c r="I261" t="s">
        <v>17</v>
      </c>
      <c r="J261" t="s">
        <v>18</v>
      </c>
      <c r="K261" t="s">
        <v>19</v>
      </c>
      <c r="L261" t="s">
        <v>207</v>
      </c>
      <c r="M261" t="str">
        <f>CONCATENATE(E261,"-G-C-W")</f>
        <v>3164477-G-C-W</v>
      </c>
      <c r="N261" t="str">
        <f>$I$2</f>
        <v>G - 1016 x 1016</v>
      </c>
      <c r="O261" t="str">
        <f>$C$15</f>
        <v>Canvas</v>
      </c>
      <c r="P261" t="str">
        <f>$D$16</f>
        <v xml:space="preserve">White </v>
      </c>
      <c r="Q261">
        <f>$I$16</f>
        <v>2984</v>
      </c>
      <c r="R261">
        <f t="shared" si="435"/>
        <v>2120</v>
      </c>
      <c r="S261">
        <f t="shared" ref="S261" si="437">ROUND((1250*$N$2),0)</f>
        <v>1325</v>
      </c>
      <c r="T261" t="s">
        <v>32</v>
      </c>
    </row>
    <row r="262" spans="1:20" x14ac:dyDescent="0.25">
      <c r="A262" t="s">
        <v>15</v>
      </c>
      <c r="B262" s="1" t="s">
        <v>208</v>
      </c>
      <c r="C262">
        <v>1</v>
      </c>
      <c r="D262" t="s">
        <v>93</v>
      </c>
      <c r="E262" s="1">
        <v>89370172</v>
      </c>
      <c r="H262" t="s">
        <v>16</v>
      </c>
      <c r="I262" t="s">
        <v>17</v>
      </c>
      <c r="J262" t="s">
        <v>18</v>
      </c>
      <c r="K262" t="s">
        <v>19</v>
      </c>
      <c r="L262" t="s">
        <v>207</v>
      </c>
      <c r="M262" t="str">
        <f>CONCATENATE(E262,"-C-P-N")</f>
        <v>89370172-C-P-N</v>
      </c>
      <c r="N262" t="str">
        <f>$E$2</f>
        <v>C - 406 x 406</v>
      </c>
      <c r="O262" t="str">
        <f>$C$3</f>
        <v>Photographic Paper</v>
      </c>
      <c r="P262" t="str">
        <f>$D$3</f>
        <v>None</v>
      </c>
      <c r="Q262">
        <f>$E$3</f>
        <v>553</v>
      </c>
      <c r="R262">
        <f t="shared" ref="R262" si="438">ROUND((360*$N$2),0)</f>
        <v>382</v>
      </c>
      <c r="S262">
        <f t="shared" ref="S262" si="439">ROUND((230*$N$2),0)</f>
        <v>244</v>
      </c>
      <c r="T262" t="s">
        <v>32</v>
      </c>
    </row>
    <row r="263" spans="1:20" x14ac:dyDescent="0.25">
      <c r="A263" t="s">
        <v>15</v>
      </c>
      <c r="B263" s="1" t="s">
        <v>208</v>
      </c>
      <c r="C263">
        <v>1</v>
      </c>
      <c r="D263" t="s">
        <v>93</v>
      </c>
      <c r="E263" s="1">
        <v>89370172</v>
      </c>
      <c r="H263" t="s">
        <v>16</v>
      </c>
      <c r="I263" t="s">
        <v>17</v>
      </c>
      <c r="J263" t="s">
        <v>18</v>
      </c>
      <c r="K263" t="s">
        <v>19</v>
      </c>
      <c r="L263" t="s">
        <v>207</v>
      </c>
      <c r="M263" t="str">
        <f>CONCATENATE(E263,"-C-P-W")</f>
        <v>89370172-C-P-W</v>
      </c>
      <c r="N263" t="str">
        <f>$E$2</f>
        <v>C - 406 x 406</v>
      </c>
      <c r="O263" t="str">
        <f>$C$3</f>
        <v>Photographic Paper</v>
      </c>
      <c r="P263" t="str">
        <f>$D$4</f>
        <v>White</v>
      </c>
      <c r="Q263">
        <f>$E$4</f>
        <v>1052</v>
      </c>
      <c r="R263">
        <f t="shared" ref="R263" si="440">ROUND((704*$N$2),0)</f>
        <v>746</v>
      </c>
      <c r="S263">
        <f t="shared" ref="S263" si="441">ROUND((440*$N$2),0)</f>
        <v>466</v>
      </c>
      <c r="T263" t="s">
        <v>32</v>
      </c>
    </row>
    <row r="264" spans="1:20" x14ac:dyDescent="0.25">
      <c r="A264" t="s">
        <v>15</v>
      </c>
      <c r="B264" s="1" t="s">
        <v>208</v>
      </c>
      <c r="C264">
        <v>1</v>
      </c>
      <c r="D264" t="s">
        <v>93</v>
      </c>
      <c r="E264" s="1">
        <v>89370172</v>
      </c>
      <c r="H264" t="s">
        <v>16</v>
      </c>
      <c r="I264" t="s">
        <v>17</v>
      </c>
      <c r="J264" t="s">
        <v>18</v>
      </c>
      <c r="K264" t="s">
        <v>19</v>
      </c>
      <c r="L264" t="s">
        <v>207</v>
      </c>
      <c r="M264" t="str">
        <f>CONCATENATE(E264,"-D-P-N")</f>
        <v>89370172-D-P-N</v>
      </c>
      <c r="N264" t="str">
        <f>$F$2</f>
        <v>D - 508 x 508</v>
      </c>
      <c r="O264" t="str">
        <f>$C$3</f>
        <v>Photographic Paper</v>
      </c>
      <c r="P264" t="str">
        <f>$D$3</f>
        <v>None</v>
      </c>
      <c r="Q264">
        <f>$F$3</f>
        <v>646</v>
      </c>
      <c r="R264">
        <f t="shared" ref="R264" si="442">ROUND((432*$N$2),0)</f>
        <v>458</v>
      </c>
      <c r="S264">
        <f t="shared" ref="S264" si="443">ROUND((270*$N$2),0)</f>
        <v>286</v>
      </c>
      <c r="T264" t="s">
        <v>32</v>
      </c>
    </row>
    <row r="265" spans="1:20" x14ac:dyDescent="0.25">
      <c r="A265" t="s">
        <v>15</v>
      </c>
      <c r="B265" s="1" t="s">
        <v>208</v>
      </c>
      <c r="C265">
        <v>1</v>
      </c>
      <c r="D265" t="s">
        <v>93</v>
      </c>
      <c r="E265" s="1">
        <v>89370172</v>
      </c>
      <c r="H265" t="s">
        <v>16</v>
      </c>
      <c r="I265" t="s">
        <v>17</v>
      </c>
      <c r="J265" t="s">
        <v>18</v>
      </c>
      <c r="K265" t="s">
        <v>19</v>
      </c>
      <c r="L265" t="s">
        <v>207</v>
      </c>
      <c r="M265" t="str">
        <f>CONCATENATE(E265,"-D-C-N")</f>
        <v>89370172-D-C-N</v>
      </c>
      <c r="N265" t="str">
        <f>$F$2</f>
        <v>D - 508 x 508</v>
      </c>
      <c r="O265" t="str">
        <f>$C$15</f>
        <v>Canvas</v>
      </c>
      <c r="P265" t="str">
        <f>$D$15</f>
        <v>None</v>
      </c>
      <c r="Q265">
        <f>$F$15</f>
        <v>1324</v>
      </c>
      <c r="R265">
        <f t="shared" ref="R265" si="444">ROUND((832*$N$2),0)</f>
        <v>882</v>
      </c>
      <c r="S265">
        <f t="shared" ref="S265" si="445">ROUND((550*$N$2),0)</f>
        <v>583</v>
      </c>
      <c r="T265" t="s">
        <v>32</v>
      </c>
    </row>
    <row r="266" spans="1:20" x14ac:dyDescent="0.25">
      <c r="A266" t="s">
        <v>15</v>
      </c>
      <c r="B266" s="1" t="s">
        <v>208</v>
      </c>
      <c r="C266">
        <v>1</v>
      </c>
      <c r="D266" t="s">
        <v>93</v>
      </c>
      <c r="E266" s="1">
        <v>89370172</v>
      </c>
      <c r="H266" t="s">
        <v>16</v>
      </c>
      <c r="I266" t="s">
        <v>17</v>
      </c>
      <c r="J266" t="s">
        <v>18</v>
      </c>
      <c r="K266" t="s">
        <v>19</v>
      </c>
      <c r="L266" t="s">
        <v>207</v>
      </c>
      <c r="M266" t="str">
        <f>CONCATENATE(E266,"-D-P-W")</f>
        <v>89370172-D-P-W</v>
      </c>
      <c r="N266" t="str">
        <f>$F$2</f>
        <v>D - 508 x 508</v>
      </c>
      <c r="O266" t="str">
        <f>$C$3</f>
        <v>Photographic Paper</v>
      </c>
      <c r="P266" t="str">
        <f>$D$4</f>
        <v>White</v>
      </c>
      <c r="Q266">
        <f>$F$4</f>
        <v>1313</v>
      </c>
      <c r="R266">
        <f t="shared" ref="R266" si="446">ROUND((880*$N$2),0)</f>
        <v>933</v>
      </c>
      <c r="S266">
        <f t="shared" ref="S266" si="447">ROUND((560*$N$2),0)</f>
        <v>594</v>
      </c>
      <c r="T266" t="s">
        <v>32</v>
      </c>
    </row>
    <row r="267" spans="1:20" x14ac:dyDescent="0.25">
      <c r="A267" t="s">
        <v>15</v>
      </c>
      <c r="B267" s="1" t="s">
        <v>208</v>
      </c>
      <c r="C267">
        <v>1</v>
      </c>
      <c r="D267" t="s">
        <v>93</v>
      </c>
      <c r="E267" s="1">
        <v>89370172</v>
      </c>
      <c r="H267" t="s">
        <v>16</v>
      </c>
      <c r="I267" t="s">
        <v>17</v>
      </c>
      <c r="J267" t="s">
        <v>18</v>
      </c>
      <c r="K267" t="s">
        <v>19</v>
      </c>
      <c r="L267" t="s">
        <v>207</v>
      </c>
      <c r="M267" t="str">
        <f>CONCATENATE(E267,"-D-C-W")</f>
        <v>89370172-D-C-W</v>
      </c>
      <c r="N267" t="str">
        <f>$F$2</f>
        <v>D - 508 x 508</v>
      </c>
      <c r="O267" t="str">
        <f>$C$15</f>
        <v>Canvas</v>
      </c>
      <c r="P267" t="str">
        <f>$D$16</f>
        <v xml:space="preserve">White </v>
      </c>
      <c r="Q267">
        <f>$F$16</f>
        <v>1964</v>
      </c>
      <c r="R267">
        <f t="shared" ref="R267" si="448">ROUND((1320*$N$2),0)</f>
        <v>1399</v>
      </c>
      <c r="S267">
        <f t="shared" ref="S267" si="449">ROUND((825*$N$2),0)</f>
        <v>875</v>
      </c>
      <c r="T267" t="s">
        <v>32</v>
      </c>
    </row>
    <row r="268" spans="1:20" x14ac:dyDescent="0.25">
      <c r="A268" t="s">
        <v>15</v>
      </c>
      <c r="B268" s="1" t="s">
        <v>208</v>
      </c>
      <c r="C268">
        <v>1</v>
      </c>
      <c r="D268" t="s">
        <v>93</v>
      </c>
      <c r="E268" s="1">
        <v>89370172</v>
      </c>
      <c r="H268" t="s">
        <v>16</v>
      </c>
      <c r="I268" t="s">
        <v>17</v>
      </c>
      <c r="J268" t="s">
        <v>18</v>
      </c>
      <c r="K268" t="s">
        <v>19</v>
      </c>
      <c r="L268" t="s">
        <v>207</v>
      </c>
      <c r="M268" t="str">
        <f>CONCATENATE(E268,"-F-P-N")</f>
        <v>89370172-F-P-N</v>
      </c>
      <c r="N268" t="str">
        <f>$H$2</f>
        <v>F - 762 x 762</v>
      </c>
      <c r="O268" t="str">
        <f>$C$3</f>
        <v>Photographic Paper</v>
      </c>
      <c r="P268" t="str">
        <f>$D$3</f>
        <v>None</v>
      </c>
      <c r="Q268">
        <f>$H$3</f>
        <v>1410</v>
      </c>
      <c r="R268">
        <f t="shared" ref="R268" si="450">ROUND((944*$N$2),0)</f>
        <v>1001</v>
      </c>
      <c r="S268">
        <f t="shared" ref="S268" si="451">ROUND((590*$N$2),0)</f>
        <v>625</v>
      </c>
      <c r="T268" t="s">
        <v>32</v>
      </c>
    </row>
    <row r="269" spans="1:20" x14ac:dyDescent="0.25">
      <c r="A269" t="s">
        <v>15</v>
      </c>
      <c r="B269" s="1" t="s">
        <v>208</v>
      </c>
      <c r="C269">
        <v>1</v>
      </c>
      <c r="D269" t="s">
        <v>93</v>
      </c>
      <c r="E269" s="1">
        <v>89370172</v>
      </c>
      <c r="H269" t="s">
        <v>16</v>
      </c>
      <c r="I269" t="s">
        <v>17</v>
      </c>
      <c r="J269" t="s">
        <v>18</v>
      </c>
      <c r="K269" t="s">
        <v>19</v>
      </c>
      <c r="L269" t="s">
        <v>207</v>
      </c>
      <c r="M269" t="str">
        <f>CONCATENATE(E269,"-F-C-N")</f>
        <v>89370172-F-C-N</v>
      </c>
      <c r="N269" t="str">
        <f>$H$2</f>
        <v>F - 762 x 762</v>
      </c>
      <c r="O269" t="str">
        <f>$C$15</f>
        <v>Canvas</v>
      </c>
      <c r="P269" t="str">
        <f>$D$15</f>
        <v>None</v>
      </c>
      <c r="Q269">
        <f>$H$15</f>
        <v>1909</v>
      </c>
      <c r="R269">
        <f t="shared" ref="R269" si="452">ROUND((1200*$N$2),0)</f>
        <v>1272</v>
      </c>
      <c r="S269">
        <f t="shared" ref="S269" si="453">ROUND((800*$N$2),0)</f>
        <v>848</v>
      </c>
      <c r="T269" t="s">
        <v>32</v>
      </c>
    </row>
    <row r="270" spans="1:20" x14ac:dyDescent="0.25">
      <c r="A270" t="s">
        <v>15</v>
      </c>
      <c r="B270" s="1" t="s">
        <v>208</v>
      </c>
      <c r="C270">
        <v>1</v>
      </c>
      <c r="D270" t="s">
        <v>93</v>
      </c>
      <c r="E270" s="1">
        <v>89370172</v>
      </c>
      <c r="H270" t="s">
        <v>16</v>
      </c>
      <c r="I270" t="s">
        <v>17</v>
      </c>
      <c r="J270" t="s">
        <v>18</v>
      </c>
      <c r="K270" t="s">
        <v>19</v>
      </c>
      <c r="L270" t="s">
        <v>207</v>
      </c>
      <c r="M270" t="str">
        <f>CONCATENATE(E270,"-F-P-W")</f>
        <v>89370172-F-P-W</v>
      </c>
      <c r="N270" t="str">
        <f>$H$2</f>
        <v>F - 762 x 762</v>
      </c>
      <c r="O270" t="str">
        <f>$C$3</f>
        <v>Photographic Paper</v>
      </c>
      <c r="P270" t="str">
        <f>$D$4</f>
        <v>White</v>
      </c>
      <c r="Q270">
        <f>$H$4</f>
        <v>2387</v>
      </c>
      <c r="R270">
        <f t="shared" ref="R270" si="454">ROUND((1510*$N$2),0)</f>
        <v>1601</v>
      </c>
      <c r="S270">
        <f t="shared" ref="S270" si="455">ROUND((1150*$N$2),0)</f>
        <v>1219</v>
      </c>
      <c r="T270" t="s">
        <v>32</v>
      </c>
    </row>
    <row r="271" spans="1:20" x14ac:dyDescent="0.25">
      <c r="A271" t="s">
        <v>15</v>
      </c>
      <c r="B271" s="1" t="s">
        <v>208</v>
      </c>
      <c r="C271">
        <v>1</v>
      </c>
      <c r="D271" t="s">
        <v>93</v>
      </c>
      <c r="E271" s="1">
        <v>89370172</v>
      </c>
      <c r="H271" t="s">
        <v>16</v>
      </c>
      <c r="I271" t="s">
        <v>17</v>
      </c>
      <c r="J271" t="s">
        <v>18</v>
      </c>
      <c r="K271" t="s">
        <v>19</v>
      </c>
      <c r="L271" t="s">
        <v>207</v>
      </c>
      <c r="M271" t="str">
        <f>CONCATENATE(E271,"-F-C-W")</f>
        <v>89370172-F-C-W</v>
      </c>
      <c r="N271" t="str">
        <f>$H$2</f>
        <v>F - 762 x 762</v>
      </c>
      <c r="O271" t="str">
        <f>$C$15</f>
        <v>Canvas</v>
      </c>
      <c r="P271" t="str">
        <f>$D$16</f>
        <v xml:space="preserve">White </v>
      </c>
      <c r="Q271">
        <f>$H$16</f>
        <v>2625</v>
      </c>
      <c r="R271">
        <f t="shared" ref="R271" si="456">ROUND((1760*$N$2),0)</f>
        <v>1866</v>
      </c>
      <c r="S271">
        <f t="shared" ref="S271" si="457">ROUND((1100*$N$2),0)</f>
        <v>1166</v>
      </c>
      <c r="T271" t="s">
        <v>32</v>
      </c>
    </row>
    <row r="272" spans="1:20" x14ac:dyDescent="0.25">
      <c r="A272" t="s">
        <v>15</v>
      </c>
      <c r="B272" s="1" t="s">
        <v>208</v>
      </c>
      <c r="C272">
        <v>1</v>
      </c>
      <c r="D272" t="s">
        <v>93</v>
      </c>
      <c r="E272" s="1">
        <v>89370172</v>
      </c>
      <c r="H272" t="s">
        <v>16</v>
      </c>
      <c r="I272" t="s">
        <v>17</v>
      </c>
      <c r="J272" t="s">
        <v>18</v>
      </c>
      <c r="K272" t="s">
        <v>19</v>
      </c>
      <c r="L272" t="s">
        <v>207</v>
      </c>
      <c r="M272" t="str">
        <f>CONCATENATE(E272,"-G-P-N")</f>
        <v>89370172-G-P-N</v>
      </c>
      <c r="N272" t="str">
        <f>$I$2</f>
        <v>G - 1016 x 1016</v>
      </c>
      <c r="O272" t="str">
        <f>$C$3</f>
        <v>Photographic Paper</v>
      </c>
      <c r="P272" t="str">
        <f>$D$3</f>
        <v>None</v>
      </c>
      <c r="Q272">
        <f>$I$3</f>
        <v>1763</v>
      </c>
      <c r="R272">
        <f t="shared" ref="R272" si="458">ROUND((1180*$N$2),0)</f>
        <v>1251</v>
      </c>
      <c r="S272">
        <f t="shared" ref="S272" si="459">ROUND((735*$N$2),0)</f>
        <v>779</v>
      </c>
      <c r="T272" t="s">
        <v>32</v>
      </c>
    </row>
    <row r="273" spans="1:20" x14ac:dyDescent="0.25">
      <c r="A273" t="s">
        <v>15</v>
      </c>
      <c r="B273" s="1" t="s">
        <v>208</v>
      </c>
      <c r="C273">
        <v>1</v>
      </c>
      <c r="D273" t="s">
        <v>93</v>
      </c>
      <c r="E273" s="1">
        <v>89370172</v>
      </c>
      <c r="H273" t="s">
        <v>16</v>
      </c>
      <c r="I273" t="s">
        <v>17</v>
      </c>
      <c r="J273" t="s">
        <v>18</v>
      </c>
      <c r="K273" t="s">
        <v>19</v>
      </c>
      <c r="L273" t="s">
        <v>207</v>
      </c>
      <c r="M273" t="str">
        <f>CONCATENATE(E273,"-G-C-N")</f>
        <v>89370172-G-C-N</v>
      </c>
      <c r="N273" t="str">
        <f>$I$2</f>
        <v>G - 1016 x 1016</v>
      </c>
      <c r="O273" t="str">
        <f>$C$15</f>
        <v>Canvas</v>
      </c>
      <c r="P273" t="str">
        <f>$D$15</f>
        <v>None</v>
      </c>
      <c r="Q273">
        <f>$I$15</f>
        <v>2029</v>
      </c>
      <c r="R273">
        <f t="shared" ref="R273" si="460">ROUND((1275*$N$2),0)</f>
        <v>1352</v>
      </c>
      <c r="S273">
        <f t="shared" ref="S273" si="461">ROUND((850*$N$2),0)</f>
        <v>901</v>
      </c>
      <c r="T273" t="s">
        <v>32</v>
      </c>
    </row>
    <row r="274" spans="1:20" x14ac:dyDescent="0.25">
      <c r="A274" t="s">
        <v>15</v>
      </c>
      <c r="B274" s="1" t="s">
        <v>208</v>
      </c>
      <c r="C274">
        <v>1</v>
      </c>
      <c r="D274" t="s">
        <v>93</v>
      </c>
      <c r="E274" s="1">
        <v>89370172</v>
      </c>
      <c r="H274" t="s">
        <v>16</v>
      </c>
      <c r="I274" t="s">
        <v>17</v>
      </c>
      <c r="J274" t="s">
        <v>18</v>
      </c>
      <c r="K274" t="s">
        <v>19</v>
      </c>
      <c r="L274" t="s">
        <v>207</v>
      </c>
      <c r="M274" t="str">
        <f>CONCATENATE(E274,"-G-P-W")</f>
        <v>89370172-G-P-W</v>
      </c>
      <c r="N274" t="str">
        <f>$I$2</f>
        <v>G - 1016 x 1016</v>
      </c>
      <c r="O274" t="str">
        <f>$C$3</f>
        <v>Photographic Paper</v>
      </c>
      <c r="P274" t="str">
        <f>$D$4</f>
        <v>White</v>
      </c>
      <c r="Q274">
        <f>$I$4</f>
        <v>3200</v>
      </c>
      <c r="R274">
        <f t="shared" ref="R274:R275" si="462">ROUND((2000*$N$2),0)</f>
        <v>2120</v>
      </c>
      <c r="S274">
        <f t="shared" ref="S274" si="463">ROUND((1535*$N$2),0)</f>
        <v>1627</v>
      </c>
      <c r="T274" t="s">
        <v>32</v>
      </c>
    </row>
    <row r="275" spans="1:20" x14ac:dyDescent="0.25">
      <c r="A275" t="s">
        <v>15</v>
      </c>
      <c r="B275" s="1" t="s">
        <v>208</v>
      </c>
      <c r="C275">
        <v>1</v>
      </c>
      <c r="D275" t="s">
        <v>93</v>
      </c>
      <c r="E275" s="1">
        <v>89370172</v>
      </c>
      <c r="H275" t="s">
        <v>16</v>
      </c>
      <c r="I275" t="s">
        <v>17</v>
      </c>
      <c r="J275" t="s">
        <v>18</v>
      </c>
      <c r="K275" t="s">
        <v>19</v>
      </c>
      <c r="L275" t="s">
        <v>207</v>
      </c>
      <c r="M275" t="str">
        <f>CONCATENATE(E275,"-G-C-W")</f>
        <v>89370172-G-C-W</v>
      </c>
      <c r="N275" t="str">
        <f>$I$2</f>
        <v>G - 1016 x 1016</v>
      </c>
      <c r="O275" t="str">
        <f>$C$15</f>
        <v>Canvas</v>
      </c>
      <c r="P275" t="str">
        <f>$D$16</f>
        <v xml:space="preserve">White </v>
      </c>
      <c r="Q275">
        <f>$I$16</f>
        <v>2984</v>
      </c>
      <c r="R275">
        <f t="shared" si="462"/>
        <v>2120</v>
      </c>
      <c r="S275">
        <f t="shared" ref="S275" si="464">ROUND((1250*$N$2),0)</f>
        <v>1325</v>
      </c>
      <c r="T275" t="s">
        <v>32</v>
      </c>
    </row>
    <row r="276" spans="1:20" x14ac:dyDescent="0.25">
      <c r="A276" t="s">
        <v>15</v>
      </c>
      <c r="B276" s="1" t="s">
        <v>208</v>
      </c>
      <c r="C276">
        <v>1</v>
      </c>
      <c r="D276" t="s">
        <v>95</v>
      </c>
      <c r="E276" s="1" t="s">
        <v>96</v>
      </c>
      <c r="H276" t="s">
        <v>16</v>
      </c>
      <c r="I276" t="s">
        <v>17</v>
      </c>
      <c r="J276" t="s">
        <v>18</v>
      </c>
      <c r="K276" t="s">
        <v>19</v>
      </c>
      <c r="L276" t="s">
        <v>207</v>
      </c>
      <c r="M276" t="str">
        <f>CONCATENATE(E276,"-C-P-N")</f>
        <v>84989747_8-C-P-N</v>
      </c>
      <c r="N276" t="str">
        <f>$E$2</f>
        <v>C - 406 x 406</v>
      </c>
      <c r="O276" t="str">
        <f>$C$3</f>
        <v>Photographic Paper</v>
      </c>
      <c r="P276" t="str">
        <f>$D$3</f>
        <v>None</v>
      </c>
      <c r="Q276">
        <f>$E$3</f>
        <v>553</v>
      </c>
      <c r="R276">
        <f t="shared" ref="R276" si="465">ROUND((360*$N$2),0)</f>
        <v>382</v>
      </c>
      <c r="S276">
        <f t="shared" ref="S276" si="466">ROUND((230*$N$2),0)</f>
        <v>244</v>
      </c>
      <c r="T276" t="s">
        <v>32</v>
      </c>
    </row>
    <row r="277" spans="1:20" x14ac:dyDescent="0.25">
      <c r="A277" t="s">
        <v>15</v>
      </c>
      <c r="B277" s="1" t="s">
        <v>208</v>
      </c>
      <c r="C277">
        <v>1</v>
      </c>
      <c r="D277" t="s">
        <v>95</v>
      </c>
      <c r="E277" s="1" t="s">
        <v>96</v>
      </c>
      <c r="H277" t="s">
        <v>16</v>
      </c>
      <c r="I277" t="s">
        <v>17</v>
      </c>
      <c r="J277" t="s">
        <v>18</v>
      </c>
      <c r="K277" t="s">
        <v>19</v>
      </c>
      <c r="L277" t="s">
        <v>207</v>
      </c>
      <c r="M277" t="str">
        <f>CONCATENATE(E277,"-C-P-W")</f>
        <v>84989747_8-C-P-W</v>
      </c>
      <c r="N277" t="str">
        <f>$E$2</f>
        <v>C - 406 x 406</v>
      </c>
      <c r="O277" t="str">
        <f>$C$3</f>
        <v>Photographic Paper</v>
      </c>
      <c r="P277" t="str">
        <f>$D$4</f>
        <v>White</v>
      </c>
      <c r="Q277">
        <f>$E$4</f>
        <v>1052</v>
      </c>
      <c r="R277">
        <f t="shared" ref="R277" si="467">ROUND((704*$N$2),0)</f>
        <v>746</v>
      </c>
      <c r="S277">
        <f t="shared" ref="S277" si="468">ROUND((440*$N$2),0)</f>
        <v>466</v>
      </c>
      <c r="T277" t="s">
        <v>32</v>
      </c>
    </row>
    <row r="278" spans="1:20" x14ac:dyDescent="0.25">
      <c r="A278" t="s">
        <v>15</v>
      </c>
      <c r="B278" s="1" t="s">
        <v>208</v>
      </c>
      <c r="C278">
        <v>1</v>
      </c>
      <c r="D278" t="s">
        <v>95</v>
      </c>
      <c r="E278" s="1" t="s">
        <v>96</v>
      </c>
      <c r="H278" t="s">
        <v>16</v>
      </c>
      <c r="I278" t="s">
        <v>17</v>
      </c>
      <c r="J278" t="s">
        <v>18</v>
      </c>
      <c r="K278" t="s">
        <v>19</v>
      </c>
      <c r="L278" t="s">
        <v>207</v>
      </c>
      <c r="M278" t="str">
        <f>CONCATENATE(E278,"-D-P-N")</f>
        <v>84989747_8-D-P-N</v>
      </c>
      <c r="N278" t="str">
        <f>$F$2</f>
        <v>D - 508 x 508</v>
      </c>
      <c r="O278" t="str">
        <f>$C$3</f>
        <v>Photographic Paper</v>
      </c>
      <c r="P278" t="str">
        <f>$D$3</f>
        <v>None</v>
      </c>
      <c r="Q278">
        <f>$F$3</f>
        <v>646</v>
      </c>
      <c r="R278">
        <f t="shared" ref="R278" si="469">ROUND((432*$N$2),0)</f>
        <v>458</v>
      </c>
      <c r="S278">
        <f t="shared" ref="S278" si="470">ROUND((270*$N$2),0)</f>
        <v>286</v>
      </c>
      <c r="T278" t="s">
        <v>32</v>
      </c>
    </row>
    <row r="279" spans="1:20" x14ac:dyDescent="0.25">
      <c r="A279" t="s">
        <v>15</v>
      </c>
      <c r="B279" s="1" t="s">
        <v>208</v>
      </c>
      <c r="C279">
        <v>1</v>
      </c>
      <c r="D279" t="s">
        <v>95</v>
      </c>
      <c r="E279" s="1" t="s">
        <v>96</v>
      </c>
      <c r="H279" t="s">
        <v>16</v>
      </c>
      <c r="I279" t="s">
        <v>17</v>
      </c>
      <c r="J279" t="s">
        <v>18</v>
      </c>
      <c r="K279" t="s">
        <v>19</v>
      </c>
      <c r="L279" t="s">
        <v>207</v>
      </c>
      <c r="M279" t="str">
        <f>CONCATENATE(E279,"-D-C-N")</f>
        <v>84989747_8-D-C-N</v>
      </c>
      <c r="N279" t="str">
        <f>$F$2</f>
        <v>D - 508 x 508</v>
      </c>
      <c r="O279" t="str">
        <f>$C$15</f>
        <v>Canvas</v>
      </c>
      <c r="P279" t="str">
        <f>$D$15</f>
        <v>None</v>
      </c>
      <c r="Q279">
        <f>$F$15</f>
        <v>1324</v>
      </c>
      <c r="R279">
        <f t="shared" ref="R279" si="471">ROUND((832*$N$2),0)</f>
        <v>882</v>
      </c>
      <c r="S279">
        <f t="shared" ref="S279" si="472">ROUND((550*$N$2),0)</f>
        <v>583</v>
      </c>
      <c r="T279" t="s">
        <v>32</v>
      </c>
    </row>
    <row r="280" spans="1:20" x14ac:dyDescent="0.25">
      <c r="A280" t="s">
        <v>15</v>
      </c>
      <c r="B280" s="1" t="s">
        <v>208</v>
      </c>
      <c r="C280">
        <v>1</v>
      </c>
      <c r="D280" t="s">
        <v>95</v>
      </c>
      <c r="E280" s="1" t="s">
        <v>96</v>
      </c>
      <c r="H280" t="s">
        <v>16</v>
      </c>
      <c r="I280" t="s">
        <v>17</v>
      </c>
      <c r="J280" t="s">
        <v>18</v>
      </c>
      <c r="K280" t="s">
        <v>19</v>
      </c>
      <c r="L280" t="s">
        <v>207</v>
      </c>
      <c r="M280" t="str">
        <f>CONCATENATE(E280,"-D-P-W")</f>
        <v>84989747_8-D-P-W</v>
      </c>
      <c r="N280" t="str">
        <f>$F$2</f>
        <v>D - 508 x 508</v>
      </c>
      <c r="O280" t="str">
        <f>$C$3</f>
        <v>Photographic Paper</v>
      </c>
      <c r="P280" t="str">
        <f>$D$4</f>
        <v>White</v>
      </c>
      <c r="Q280">
        <f>$F$4</f>
        <v>1313</v>
      </c>
      <c r="R280">
        <f t="shared" ref="R280" si="473">ROUND((880*$N$2),0)</f>
        <v>933</v>
      </c>
      <c r="S280">
        <f t="shared" ref="S280" si="474">ROUND((560*$N$2),0)</f>
        <v>594</v>
      </c>
      <c r="T280" t="s">
        <v>32</v>
      </c>
    </row>
    <row r="281" spans="1:20" x14ac:dyDescent="0.25">
      <c r="A281" t="s">
        <v>15</v>
      </c>
      <c r="B281" s="1" t="s">
        <v>208</v>
      </c>
      <c r="C281">
        <v>1</v>
      </c>
      <c r="D281" t="s">
        <v>95</v>
      </c>
      <c r="E281" s="1" t="s">
        <v>96</v>
      </c>
      <c r="H281" t="s">
        <v>16</v>
      </c>
      <c r="I281" t="s">
        <v>17</v>
      </c>
      <c r="J281" t="s">
        <v>18</v>
      </c>
      <c r="K281" t="s">
        <v>19</v>
      </c>
      <c r="L281" t="s">
        <v>207</v>
      </c>
      <c r="M281" t="str">
        <f>CONCATENATE(E281,"-D-C-W")</f>
        <v>84989747_8-D-C-W</v>
      </c>
      <c r="N281" t="str">
        <f>$F$2</f>
        <v>D - 508 x 508</v>
      </c>
      <c r="O281" t="str">
        <f>$C$15</f>
        <v>Canvas</v>
      </c>
      <c r="P281" t="str">
        <f>$D$16</f>
        <v xml:space="preserve">White </v>
      </c>
      <c r="Q281">
        <f>$F$16</f>
        <v>1964</v>
      </c>
      <c r="R281">
        <f t="shared" ref="R281" si="475">ROUND((1320*$N$2),0)</f>
        <v>1399</v>
      </c>
      <c r="S281">
        <f t="shared" ref="S281" si="476">ROUND((825*$N$2),0)</f>
        <v>875</v>
      </c>
      <c r="T281" t="s">
        <v>32</v>
      </c>
    </row>
    <row r="282" spans="1:20" x14ac:dyDescent="0.25">
      <c r="A282" t="s">
        <v>15</v>
      </c>
      <c r="B282" s="1" t="s">
        <v>208</v>
      </c>
      <c r="C282">
        <v>1</v>
      </c>
      <c r="D282" t="s">
        <v>95</v>
      </c>
      <c r="E282" s="1" t="s">
        <v>96</v>
      </c>
      <c r="H282" t="s">
        <v>16</v>
      </c>
      <c r="I282" t="s">
        <v>17</v>
      </c>
      <c r="J282" t="s">
        <v>18</v>
      </c>
      <c r="K282" t="s">
        <v>19</v>
      </c>
      <c r="L282" t="s">
        <v>207</v>
      </c>
      <c r="M282" t="str">
        <f>CONCATENATE(E282,"-F-P-N")</f>
        <v>84989747_8-F-P-N</v>
      </c>
      <c r="N282" t="str">
        <f>$H$2</f>
        <v>F - 762 x 762</v>
      </c>
      <c r="O282" t="str">
        <f>$C$3</f>
        <v>Photographic Paper</v>
      </c>
      <c r="P282" t="str">
        <f>$D$3</f>
        <v>None</v>
      </c>
      <c r="Q282">
        <f>$H$3</f>
        <v>1410</v>
      </c>
      <c r="R282">
        <f t="shared" ref="R282" si="477">ROUND((944*$N$2),0)</f>
        <v>1001</v>
      </c>
      <c r="S282">
        <f t="shared" ref="S282" si="478">ROUND((590*$N$2),0)</f>
        <v>625</v>
      </c>
      <c r="T282" t="s">
        <v>32</v>
      </c>
    </row>
    <row r="283" spans="1:20" x14ac:dyDescent="0.25">
      <c r="A283" t="s">
        <v>15</v>
      </c>
      <c r="B283" s="1" t="s">
        <v>208</v>
      </c>
      <c r="C283">
        <v>1</v>
      </c>
      <c r="D283" t="s">
        <v>95</v>
      </c>
      <c r="E283" s="1" t="s">
        <v>96</v>
      </c>
      <c r="H283" t="s">
        <v>16</v>
      </c>
      <c r="I283" t="s">
        <v>17</v>
      </c>
      <c r="J283" t="s">
        <v>18</v>
      </c>
      <c r="K283" t="s">
        <v>19</v>
      </c>
      <c r="L283" t="s">
        <v>207</v>
      </c>
      <c r="M283" t="str">
        <f>CONCATENATE(E283,"-F-C-N")</f>
        <v>84989747_8-F-C-N</v>
      </c>
      <c r="N283" t="str">
        <f>$H$2</f>
        <v>F - 762 x 762</v>
      </c>
      <c r="O283" t="str">
        <f>$C$15</f>
        <v>Canvas</v>
      </c>
      <c r="P283" t="str">
        <f>$D$15</f>
        <v>None</v>
      </c>
      <c r="Q283">
        <f>$H$15</f>
        <v>1909</v>
      </c>
      <c r="R283">
        <f t="shared" ref="R283" si="479">ROUND((1200*$N$2),0)</f>
        <v>1272</v>
      </c>
      <c r="S283">
        <f t="shared" ref="S283" si="480">ROUND((800*$N$2),0)</f>
        <v>848</v>
      </c>
      <c r="T283" t="s">
        <v>32</v>
      </c>
    </row>
    <row r="284" spans="1:20" x14ac:dyDescent="0.25">
      <c r="A284" t="s">
        <v>15</v>
      </c>
      <c r="B284" s="1" t="s">
        <v>208</v>
      </c>
      <c r="C284">
        <v>1</v>
      </c>
      <c r="D284" t="s">
        <v>95</v>
      </c>
      <c r="E284" s="1" t="s">
        <v>96</v>
      </c>
      <c r="H284" t="s">
        <v>16</v>
      </c>
      <c r="I284" t="s">
        <v>17</v>
      </c>
      <c r="J284" t="s">
        <v>18</v>
      </c>
      <c r="K284" t="s">
        <v>19</v>
      </c>
      <c r="L284" t="s">
        <v>207</v>
      </c>
      <c r="M284" t="str">
        <f>CONCATENATE(E284,"-F-P-W")</f>
        <v>84989747_8-F-P-W</v>
      </c>
      <c r="N284" t="str">
        <f>$H$2</f>
        <v>F - 762 x 762</v>
      </c>
      <c r="O284" t="str">
        <f>$C$3</f>
        <v>Photographic Paper</v>
      </c>
      <c r="P284" t="str">
        <f>$D$4</f>
        <v>White</v>
      </c>
      <c r="Q284">
        <f>$H$4</f>
        <v>2387</v>
      </c>
      <c r="R284">
        <f t="shared" ref="R284" si="481">ROUND((1510*$N$2),0)</f>
        <v>1601</v>
      </c>
      <c r="S284">
        <f t="shared" ref="S284" si="482">ROUND((1150*$N$2),0)</f>
        <v>1219</v>
      </c>
      <c r="T284" t="s">
        <v>32</v>
      </c>
    </row>
    <row r="285" spans="1:20" x14ac:dyDescent="0.25">
      <c r="A285" t="s">
        <v>15</v>
      </c>
      <c r="B285" s="1" t="s">
        <v>208</v>
      </c>
      <c r="C285">
        <v>1</v>
      </c>
      <c r="D285" t="s">
        <v>95</v>
      </c>
      <c r="E285" s="1" t="s">
        <v>96</v>
      </c>
      <c r="H285" t="s">
        <v>16</v>
      </c>
      <c r="I285" t="s">
        <v>17</v>
      </c>
      <c r="J285" t="s">
        <v>18</v>
      </c>
      <c r="K285" t="s">
        <v>19</v>
      </c>
      <c r="L285" t="s">
        <v>207</v>
      </c>
      <c r="M285" t="str">
        <f>CONCATENATE(E285,"-F-C-W")</f>
        <v>84989747_8-F-C-W</v>
      </c>
      <c r="N285" t="str">
        <f>$H$2</f>
        <v>F - 762 x 762</v>
      </c>
      <c r="O285" t="str">
        <f>$C$15</f>
        <v>Canvas</v>
      </c>
      <c r="P285" t="str">
        <f>$D$16</f>
        <v xml:space="preserve">White </v>
      </c>
      <c r="Q285">
        <f>$H$16</f>
        <v>2625</v>
      </c>
      <c r="R285">
        <f t="shared" ref="R285" si="483">ROUND((1760*$N$2),0)</f>
        <v>1866</v>
      </c>
      <c r="S285">
        <f t="shared" ref="S285" si="484">ROUND((1100*$N$2),0)</f>
        <v>1166</v>
      </c>
      <c r="T285" t="s">
        <v>32</v>
      </c>
    </row>
    <row r="286" spans="1:20" x14ac:dyDescent="0.25">
      <c r="A286" t="s">
        <v>15</v>
      </c>
      <c r="B286" s="1" t="s">
        <v>208</v>
      </c>
      <c r="C286">
        <v>1</v>
      </c>
      <c r="D286" t="s">
        <v>95</v>
      </c>
      <c r="E286" s="1" t="s">
        <v>96</v>
      </c>
      <c r="H286" t="s">
        <v>16</v>
      </c>
      <c r="I286" t="s">
        <v>17</v>
      </c>
      <c r="J286" t="s">
        <v>18</v>
      </c>
      <c r="K286" t="s">
        <v>19</v>
      </c>
      <c r="L286" t="s">
        <v>207</v>
      </c>
      <c r="M286" t="str">
        <f>CONCATENATE(E286,"-G-P-N")</f>
        <v>84989747_8-G-P-N</v>
      </c>
      <c r="N286" t="str">
        <f>$I$2</f>
        <v>G - 1016 x 1016</v>
      </c>
      <c r="O286" t="str">
        <f>$C$3</f>
        <v>Photographic Paper</v>
      </c>
      <c r="P286" t="str">
        <f>$D$3</f>
        <v>None</v>
      </c>
      <c r="Q286">
        <f>$I$3</f>
        <v>1763</v>
      </c>
      <c r="R286">
        <f t="shared" ref="R286" si="485">ROUND((1180*$N$2),0)</f>
        <v>1251</v>
      </c>
      <c r="S286">
        <f t="shared" ref="S286" si="486">ROUND((735*$N$2),0)</f>
        <v>779</v>
      </c>
      <c r="T286" t="s">
        <v>32</v>
      </c>
    </row>
    <row r="287" spans="1:20" x14ac:dyDescent="0.25">
      <c r="A287" t="s">
        <v>15</v>
      </c>
      <c r="B287" s="1" t="s">
        <v>208</v>
      </c>
      <c r="C287">
        <v>1</v>
      </c>
      <c r="D287" t="s">
        <v>95</v>
      </c>
      <c r="E287" s="1" t="s">
        <v>96</v>
      </c>
      <c r="H287" t="s">
        <v>16</v>
      </c>
      <c r="I287" t="s">
        <v>17</v>
      </c>
      <c r="J287" t="s">
        <v>18</v>
      </c>
      <c r="K287" t="s">
        <v>19</v>
      </c>
      <c r="L287" t="s">
        <v>207</v>
      </c>
      <c r="M287" t="str">
        <f>CONCATENATE(E287,"-G-C-N")</f>
        <v>84989747_8-G-C-N</v>
      </c>
      <c r="N287" t="str">
        <f>$I$2</f>
        <v>G - 1016 x 1016</v>
      </c>
      <c r="O287" t="str">
        <f>$C$15</f>
        <v>Canvas</v>
      </c>
      <c r="P287" t="str">
        <f>$D$15</f>
        <v>None</v>
      </c>
      <c r="Q287">
        <f>$I$15</f>
        <v>2029</v>
      </c>
      <c r="R287">
        <f t="shared" ref="R287" si="487">ROUND((1275*$N$2),0)</f>
        <v>1352</v>
      </c>
      <c r="S287">
        <f t="shared" ref="S287" si="488">ROUND((850*$N$2),0)</f>
        <v>901</v>
      </c>
      <c r="T287" t="s">
        <v>32</v>
      </c>
    </row>
    <row r="288" spans="1:20" x14ac:dyDescent="0.25">
      <c r="A288" t="s">
        <v>15</v>
      </c>
      <c r="B288" s="1" t="s">
        <v>208</v>
      </c>
      <c r="C288">
        <v>1</v>
      </c>
      <c r="D288" t="s">
        <v>95</v>
      </c>
      <c r="E288" s="1" t="s">
        <v>96</v>
      </c>
      <c r="H288" t="s">
        <v>16</v>
      </c>
      <c r="I288" t="s">
        <v>17</v>
      </c>
      <c r="J288" t="s">
        <v>18</v>
      </c>
      <c r="K288" t="s">
        <v>19</v>
      </c>
      <c r="L288" t="s">
        <v>207</v>
      </c>
      <c r="M288" t="str">
        <f>CONCATENATE(E288,"-G-P-W")</f>
        <v>84989747_8-G-P-W</v>
      </c>
      <c r="N288" t="str">
        <f>$I$2</f>
        <v>G - 1016 x 1016</v>
      </c>
      <c r="O288" t="str">
        <f>$C$3</f>
        <v>Photographic Paper</v>
      </c>
      <c r="P288" t="str">
        <f>$D$4</f>
        <v>White</v>
      </c>
      <c r="Q288">
        <f>$I$4</f>
        <v>3200</v>
      </c>
      <c r="R288">
        <f t="shared" ref="R288:R289" si="489">ROUND((2000*$N$2),0)</f>
        <v>2120</v>
      </c>
      <c r="S288">
        <f t="shared" ref="S288" si="490">ROUND((1535*$N$2),0)</f>
        <v>1627</v>
      </c>
      <c r="T288" t="s">
        <v>32</v>
      </c>
    </row>
    <row r="289" spans="1:20" x14ac:dyDescent="0.25">
      <c r="A289" t="s">
        <v>15</v>
      </c>
      <c r="B289" s="1" t="s">
        <v>208</v>
      </c>
      <c r="C289">
        <v>1</v>
      </c>
      <c r="D289" t="s">
        <v>95</v>
      </c>
      <c r="E289" s="1" t="s">
        <v>96</v>
      </c>
      <c r="H289" t="s">
        <v>16</v>
      </c>
      <c r="I289" t="s">
        <v>17</v>
      </c>
      <c r="J289" t="s">
        <v>18</v>
      </c>
      <c r="K289" t="s">
        <v>19</v>
      </c>
      <c r="L289" t="s">
        <v>207</v>
      </c>
      <c r="M289" t="str">
        <f>CONCATENATE(E289,"-G-C-W")</f>
        <v>84989747_8-G-C-W</v>
      </c>
      <c r="N289" t="str">
        <f>$I$2</f>
        <v>G - 1016 x 1016</v>
      </c>
      <c r="O289" t="str">
        <f>$C$15</f>
        <v>Canvas</v>
      </c>
      <c r="P289" t="str">
        <f>$D$16</f>
        <v xml:space="preserve">White </v>
      </c>
      <c r="Q289">
        <f>$I$16</f>
        <v>2984</v>
      </c>
      <c r="R289">
        <f t="shared" si="489"/>
        <v>2120</v>
      </c>
      <c r="S289">
        <f t="shared" ref="S289" si="491">ROUND((1250*$N$2),0)</f>
        <v>1325</v>
      </c>
      <c r="T289" t="s">
        <v>32</v>
      </c>
    </row>
    <row r="290" spans="1:20" x14ac:dyDescent="0.25">
      <c r="A290" t="s">
        <v>15</v>
      </c>
      <c r="B290" s="1" t="s">
        <v>208</v>
      </c>
      <c r="C290">
        <v>1</v>
      </c>
      <c r="D290" t="s">
        <v>100</v>
      </c>
      <c r="E290" s="1" t="s">
        <v>101</v>
      </c>
      <c r="H290" t="s">
        <v>16</v>
      </c>
      <c r="I290" t="s">
        <v>17</v>
      </c>
      <c r="J290" t="s">
        <v>18</v>
      </c>
      <c r="K290" t="s">
        <v>19</v>
      </c>
      <c r="L290" t="s">
        <v>207</v>
      </c>
      <c r="M290" t="str">
        <f>CONCATENATE(E290,"-C-P-N")</f>
        <v>2666383_10-C-P-N</v>
      </c>
      <c r="N290" t="str">
        <f>$E$2</f>
        <v>C - 406 x 406</v>
      </c>
      <c r="O290" t="str">
        <f>$C$3</f>
        <v>Photographic Paper</v>
      </c>
      <c r="P290" t="str">
        <f>$D$3</f>
        <v>None</v>
      </c>
      <c r="Q290">
        <f>$E$3</f>
        <v>553</v>
      </c>
      <c r="R290">
        <f t="shared" ref="R290" si="492">ROUND((360*$N$2),0)</f>
        <v>382</v>
      </c>
      <c r="S290">
        <f t="shared" ref="S290" si="493">ROUND((230*$N$2),0)</f>
        <v>244</v>
      </c>
      <c r="T290" t="s">
        <v>32</v>
      </c>
    </row>
    <row r="291" spans="1:20" x14ac:dyDescent="0.25">
      <c r="A291" t="s">
        <v>15</v>
      </c>
      <c r="B291" s="1" t="s">
        <v>208</v>
      </c>
      <c r="C291">
        <v>1</v>
      </c>
      <c r="D291" t="s">
        <v>100</v>
      </c>
      <c r="E291" s="1" t="s">
        <v>101</v>
      </c>
      <c r="H291" t="s">
        <v>16</v>
      </c>
      <c r="I291" t="s">
        <v>17</v>
      </c>
      <c r="J291" t="s">
        <v>18</v>
      </c>
      <c r="K291" t="s">
        <v>19</v>
      </c>
      <c r="L291" t="s">
        <v>207</v>
      </c>
      <c r="M291" t="str">
        <f>CONCATENATE(E291,"-C-P-W")</f>
        <v>2666383_10-C-P-W</v>
      </c>
      <c r="N291" t="str">
        <f>$E$2</f>
        <v>C - 406 x 406</v>
      </c>
      <c r="O291" t="str">
        <f>$C$3</f>
        <v>Photographic Paper</v>
      </c>
      <c r="P291" t="str">
        <f>$D$4</f>
        <v>White</v>
      </c>
      <c r="Q291">
        <f>$E$4</f>
        <v>1052</v>
      </c>
      <c r="R291">
        <f t="shared" ref="R291" si="494">ROUND((704*$N$2),0)</f>
        <v>746</v>
      </c>
      <c r="S291">
        <f t="shared" ref="S291" si="495">ROUND((440*$N$2),0)</f>
        <v>466</v>
      </c>
      <c r="T291" t="s">
        <v>32</v>
      </c>
    </row>
    <row r="292" spans="1:20" x14ac:dyDescent="0.25">
      <c r="A292" t="s">
        <v>15</v>
      </c>
      <c r="B292" s="1" t="s">
        <v>208</v>
      </c>
      <c r="C292">
        <v>1</v>
      </c>
      <c r="D292" t="s">
        <v>100</v>
      </c>
      <c r="E292" s="1" t="s">
        <v>101</v>
      </c>
      <c r="H292" t="s">
        <v>16</v>
      </c>
      <c r="I292" t="s">
        <v>17</v>
      </c>
      <c r="J292" t="s">
        <v>18</v>
      </c>
      <c r="K292" t="s">
        <v>19</v>
      </c>
      <c r="L292" t="s">
        <v>207</v>
      </c>
      <c r="M292" t="str">
        <f>CONCATENATE(E292,"-D-P-N")</f>
        <v>2666383_10-D-P-N</v>
      </c>
      <c r="N292" t="str">
        <f>$F$2</f>
        <v>D - 508 x 508</v>
      </c>
      <c r="O292" t="str">
        <f>$C$3</f>
        <v>Photographic Paper</v>
      </c>
      <c r="P292" t="str">
        <f>$D$3</f>
        <v>None</v>
      </c>
      <c r="Q292">
        <f>$F$3</f>
        <v>646</v>
      </c>
      <c r="R292">
        <f t="shared" ref="R292" si="496">ROUND((432*$N$2),0)</f>
        <v>458</v>
      </c>
      <c r="S292">
        <f t="shared" ref="S292" si="497">ROUND((270*$N$2),0)</f>
        <v>286</v>
      </c>
      <c r="T292" t="s">
        <v>32</v>
      </c>
    </row>
    <row r="293" spans="1:20" x14ac:dyDescent="0.25">
      <c r="A293" t="s">
        <v>15</v>
      </c>
      <c r="B293" s="1" t="s">
        <v>208</v>
      </c>
      <c r="C293">
        <v>1</v>
      </c>
      <c r="D293" t="s">
        <v>100</v>
      </c>
      <c r="E293" s="1" t="s">
        <v>101</v>
      </c>
      <c r="H293" t="s">
        <v>16</v>
      </c>
      <c r="I293" t="s">
        <v>17</v>
      </c>
      <c r="J293" t="s">
        <v>18</v>
      </c>
      <c r="K293" t="s">
        <v>19</v>
      </c>
      <c r="L293" t="s">
        <v>207</v>
      </c>
      <c r="M293" t="str">
        <f>CONCATENATE(E293,"-D-C-N")</f>
        <v>2666383_10-D-C-N</v>
      </c>
      <c r="N293" t="str">
        <f>$F$2</f>
        <v>D - 508 x 508</v>
      </c>
      <c r="O293" t="str">
        <f>$C$15</f>
        <v>Canvas</v>
      </c>
      <c r="P293" t="str">
        <f>$D$15</f>
        <v>None</v>
      </c>
      <c r="Q293">
        <f>$F$15</f>
        <v>1324</v>
      </c>
      <c r="R293">
        <f t="shared" ref="R293" si="498">ROUND((832*$N$2),0)</f>
        <v>882</v>
      </c>
      <c r="S293">
        <f t="shared" ref="S293" si="499">ROUND((550*$N$2),0)</f>
        <v>583</v>
      </c>
      <c r="T293" t="s">
        <v>32</v>
      </c>
    </row>
    <row r="294" spans="1:20" x14ac:dyDescent="0.25">
      <c r="A294" t="s">
        <v>15</v>
      </c>
      <c r="B294" s="1" t="s">
        <v>208</v>
      </c>
      <c r="C294">
        <v>1</v>
      </c>
      <c r="D294" t="s">
        <v>100</v>
      </c>
      <c r="E294" s="1" t="s">
        <v>101</v>
      </c>
      <c r="H294" t="s">
        <v>16</v>
      </c>
      <c r="I294" t="s">
        <v>17</v>
      </c>
      <c r="J294" t="s">
        <v>18</v>
      </c>
      <c r="K294" t="s">
        <v>19</v>
      </c>
      <c r="L294" t="s">
        <v>207</v>
      </c>
      <c r="M294" t="str">
        <f>CONCATENATE(E294,"-D-P-W")</f>
        <v>2666383_10-D-P-W</v>
      </c>
      <c r="N294" t="str">
        <f>$F$2</f>
        <v>D - 508 x 508</v>
      </c>
      <c r="O294" t="str">
        <f>$C$3</f>
        <v>Photographic Paper</v>
      </c>
      <c r="P294" t="str">
        <f>$D$4</f>
        <v>White</v>
      </c>
      <c r="Q294">
        <f>$F$4</f>
        <v>1313</v>
      </c>
      <c r="R294">
        <f t="shared" ref="R294" si="500">ROUND((880*$N$2),0)</f>
        <v>933</v>
      </c>
      <c r="S294">
        <f t="shared" ref="S294" si="501">ROUND((560*$N$2),0)</f>
        <v>594</v>
      </c>
      <c r="T294" t="s">
        <v>32</v>
      </c>
    </row>
    <row r="295" spans="1:20" x14ac:dyDescent="0.25">
      <c r="A295" t="s">
        <v>15</v>
      </c>
      <c r="B295" s="1" t="s">
        <v>208</v>
      </c>
      <c r="C295">
        <v>1</v>
      </c>
      <c r="D295" t="s">
        <v>100</v>
      </c>
      <c r="E295" s="1" t="s">
        <v>101</v>
      </c>
      <c r="H295" t="s">
        <v>16</v>
      </c>
      <c r="I295" t="s">
        <v>17</v>
      </c>
      <c r="J295" t="s">
        <v>18</v>
      </c>
      <c r="K295" t="s">
        <v>19</v>
      </c>
      <c r="L295" t="s">
        <v>207</v>
      </c>
      <c r="M295" t="str">
        <f>CONCATENATE(E295,"-D-C-W")</f>
        <v>2666383_10-D-C-W</v>
      </c>
      <c r="N295" t="str">
        <f>$F$2</f>
        <v>D - 508 x 508</v>
      </c>
      <c r="O295" t="str">
        <f>$C$15</f>
        <v>Canvas</v>
      </c>
      <c r="P295" t="str">
        <f>$D$16</f>
        <v xml:space="preserve">White </v>
      </c>
      <c r="Q295">
        <f>$F$16</f>
        <v>1964</v>
      </c>
      <c r="R295">
        <f t="shared" ref="R295" si="502">ROUND((1320*$N$2),0)</f>
        <v>1399</v>
      </c>
      <c r="S295">
        <f t="shared" ref="S295" si="503">ROUND((825*$N$2),0)</f>
        <v>875</v>
      </c>
      <c r="T295" t="s">
        <v>32</v>
      </c>
    </row>
    <row r="296" spans="1:20" x14ac:dyDescent="0.25">
      <c r="A296" t="s">
        <v>15</v>
      </c>
      <c r="B296" s="1" t="s">
        <v>208</v>
      </c>
      <c r="C296">
        <v>1</v>
      </c>
      <c r="D296" t="s">
        <v>100</v>
      </c>
      <c r="E296" s="1" t="s">
        <v>101</v>
      </c>
      <c r="H296" t="s">
        <v>16</v>
      </c>
      <c r="I296" t="s">
        <v>17</v>
      </c>
      <c r="J296" t="s">
        <v>18</v>
      </c>
      <c r="K296" t="s">
        <v>19</v>
      </c>
      <c r="L296" t="s">
        <v>207</v>
      </c>
      <c r="M296" t="str">
        <f>CONCATENATE(E296,"-F-P-N")</f>
        <v>2666383_10-F-P-N</v>
      </c>
      <c r="N296" t="str">
        <f>$H$2</f>
        <v>F - 762 x 762</v>
      </c>
      <c r="O296" t="str">
        <f>$C$3</f>
        <v>Photographic Paper</v>
      </c>
      <c r="P296" t="str">
        <f>$D$3</f>
        <v>None</v>
      </c>
      <c r="Q296">
        <f>$H$3</f>
        <v>1410</v>
      </c>
      <c r="R296">
        <f t="shared" ref="R296" si="504">ROUND((944*$N$2),0)</f>
        <v>1001</v>
      </c>
      <c r="S296">
        <f t="shared" ref="S296" si="505">ROUND((590*$N$2),0)</f>
        <v>625</v>
      </c>
      <c r="T296" t="s">
        <v>32</v>
      </c>
    </row>
    <row r="297" spans="1:20" x14ac:dyDescent="0.25">
      <c r="A297" t="s">
        <v>15</v>
      </c>
      <c r="B297" s="1" t="s">
        <v>208</v>
      </c>
      <c r="C297">
        <v>1</v>
      </c>
      <c r="D297" t="s">
        <v>100</v>
      </c>
      <c r="E297" s="1" t="s">
        <v>101</v>
      </c>
      <c r="H297" t="s">
        <v>16</v>
      </c>
      <c r="I297" t="s">
        <v>17</v>
      </c>
      <c r="J297" t="s">
        <v>18</v>
      </c>
      <c r="K297" t="s">
        <v>19</v>
      </c>
      <c r="L297" t="s">
        <v>207</v>
      </c>
      <c r="M297" t="str">
        <f>CONCATENATE(E297,"-F-C-N")</f>
        <v>2666383_10-F-C-N</v>
      </c>
      <c r="N297" t="str">
        <f>$H$2</f>
        <v>F - 762 x 762</v>
      </c>
      <c r="O297" t="str">
        <f>$C$15</f>
        <v>Canvas</v>
      </c>
      <c r="P297" t="str">
        <f>$D$15</f>
        <v>None</v>
      </c>
      <c r="Q297">
        <f>$H$15</f>
        <v>1909</v>
      </c>
      <c r="R297">
        <f t="shared" ref="R297" si="506">ROUND((1200*$N$2),0)</f>
        <v>1272</v>
      </c>
      <c r="S297">
        <f t="shared" ref="S297" si="507">ROUND((800*$N$2),0)</f>
        <v>848</v>
      </c>
      <c r="T297" t="s">
        <v>32</v>
      </c>
    </row>
    <row r="298" spans="1:20" x14ac:dyDescent="0.25">
      <c r="A298" t="s">
        <v>15</v>
      </c>
      <c r="B298" s="1" t="s">
        <v>208</v>
      </c>
      <c r="C298">
        <v>1</v>
      </c>
      <c r="D298" t="s">
        <v>100</v>
      </c>
      <c r="E298" s="1" t="s">
        <v>101</v>
      </c>
      <c r="H298" t="s">
        <v>16</v>
      </c>
      <c r="I298" t="s">
        <v>17</v>
      </c>
      <c r="J298" t="s">
        <v>18</v>
      </c>
      <c r="K298" t="s">
        <v>19</v>
      </c>
      <c r="L298" t="s">
        <v>207</v>
      </c>
      <c r="M298" t="str">
        <f>CONCATENATE(E298,"-F-P-W")</f>
        <v>2666383_10-F-P-W</v>
      </c>
      <c r="N298" t="str">
        <f>$H$2</f>
        <v>F - 762 x 762</v>
      </c>
      <c r="O298" t="str">
        <f>$C$3</f>
        <v>Photographic Paper</v>
      </c>
      <c r="P298" t="str">
        <f>$D$4</f>
        <v>White</v>
      </c>
      <c r="Q298">
        <f>$H$4</f>
        <v>2387</v>
      </c>
      <c r="R298">
        <f t="shared" ref="R298" si="508">ROUND((1510*$N$2),0)</f>
        <v>1601</v>
      </c>
      <c r="S298">
        <f t="shared" ref="S298" si="509">ROUND((1150*$N$2),0)</f>
        <v>1219</v>
      </c>
      <c r="T298" t="s">
        <v>32</v>
      </c>
    </row>
    <row r="299" spans="1:20" x14ac:dyDescent="0.25">
      <c r="A299" t="s">
        <v>15</v>
      </c>
      <c r="B299" s="1" t="s">
        <v>208</v>
      </c>
      <c r="C299">
        <v>1</v>
      </c>
      <c r="D299" t="s">
        <v>100</v>
      </c>
      <c r="E299" s="1" t="s">
        <v>101</v>
      </c>
      <c r="H299" t="s">
        <v>16</v>
      </c>
      <c r="I299" t="s">
        <v>17</v>
      </c>
      <c r="J299" t="s">
        <v>18</v>
      </c>
      <c r="K299" t="s">
        <v>19</v>
      </c>
      <c r="L299" t="s">
        <v>207</v>
      </c>
      <c r="M299" t="str">
        <f>CONCATENATE(E299,"-F-C-W")</f>
        <v>2666383_10-F-C-W</v>
      </c>
      <c r="N299" t="str">
        <f>$H$2</f>
        <v>F - 762 x 762</v>
      </c>
      <c r="O299" t="str">
        <f>$C$15</f>
        <v>Canvas</v>
      </c>
      <c r="P299" t="str">
        <f>$D$16</f>
        <v xml:space="preserve">White </v>
      </c>
      <c r="Q299">
        <f>$H$16</f>
        <v>2625</v>
      </c>
      <c r="R299">
        <f t="shared" ref="R299" si="510">ROUND((1760*$N$2),0)</f>
        <v>1866</v>
      </c>
      <c r="S299">
        <f t="shared" ref="S299" si="511">ROUND((1100*$N$2),0)</f>
        <v>1166</v>
      </c>
      <c r="T299" t="s">
        <v>32</v>
      </c>
    </row>
    <row r="300" spans="1:20" x14ac:dyDescent="0.25">
      <c r="A300" t="s">
        <v>15</v>
      </c>
      <c r="B300" s="1" t="s">
        <v>208</v>
      </c>
      <c r="C300">
        <v>1</v>
      </c>
      <c r="D300" t="s">
        <v>100</v>
      </c>
      <c r="E300" s="1" t="s">
        <v>101</v>
      </c>
      <c r="H300" t="s">
        <v>16</v>
      </c>
      <c r="I300" t="s">
        <v>17</v>
      </c>
      <c r="J300" t="s">
        <v>18</v>
      </c>
      <c r="K300" t="s">
        <v>19</v>
      </c>
      <c r="L300" t="s">
        <v>207</v>
      </c>
      <c r="M300" t="str">
        <f>CONCATENATE(E300,"-G-P-N")</f>
        <v>2666383_10-G-P-N</v>
      </c>
      <c r="N300" t="str">
        <f>$I$2</f>
        <v>G - 1016 x 1016</v>
      </c>
      <c r="O300" t="str">
        <f>$C$3</f>
        <v>Photographic Paper</v>
      </c>
      <c r="P300" t="str">
        <f>$D$3</f>
        <v>None</v>
      </c>
      <c r="Q300">
        <f>$I$3</f>
        <v>1763</v>
      </c>
      <c r="R300">
        <f t="shared" ref="R300" si="512">ROUND((1180*$N$2),0)</f>
        <v>1251</v>
      </c>
      <c r="S300">
        <f t="shared" ref="S300" si="513">ROUND((735*$N$2),0)</f>
        <v>779</v>
      </c>
      <c r="T300" t="s">
        <v>32</v>
      </c>
    </row>
    <row r="301" spans="1:20" x14ac:dyDescent="0.25">
      <c r="A301" t="s">
        <v>15</v>
      </c>
      <c r="B301" s="1" t="s">
        <v>208</v>
      </c>
      <c r="C301">
        <v>1</v>
      </c>
      <c r="D301" t="s">
        <v>100</v>
      </c>
      <c r="E301" s="1" t="s">
        <v>101</v>
      </c>
      <c r="H301" t="s">
        <v>16</v>
      </c>
      <c r="I301" t="s">
        <v>17</v>
      </c>
      <c r="J301" t="s">
        <v>18</v>
      </c>
      <c r="K301" t="s">
        <v>19</v>
      </c>
      <c r="L301" t="s">
        <v>207</v>
      </c>
      <c r="M301" t="str">
        <f>CONCATENATE(E301,"-G-C-N")</f>
        <v>2666383_10-G-C-N</v>
      </c>
      <c r="N301" t="str">
        <f>$I$2</f>
        <v>G - 1016 x 1016</v>
      </c>
      <c r="O301" t="str">
        <f>$C$15</f>
        <v>Canvas</v>
      </c>
      <c r="P301" t="str">
        <f>$D$15</f>
        <v>None</v>
      </c>
      <c r="Q301">
        <f>$I$15</f>
        <v>2029</v>
      </c>
      <c r="R301">
        <f t="shared" ref="R301" si="514">ROUND((1275*$N$2),0)</f>
        <v>1352</v>
      </c>
      <c r="S301">
        <f t="shared" ref="S301" si="515">ROUND((850*$N$2),0)</f>
        <v>901</v>
      </c>
      <c r="T301" t="s">
        <v>32</v>
      </c>
    </row>
    <row r="302" spans="1:20" x14ac:dyDescent="0.25">
      <c r="A302" t="s">
        <v>15</v>
      </c>
      <c r="B302" s="1" t="s">
        <v>208</v>
      </c>
      <c r="C302">
        <v>1</v>
      </c>
      <c r="D302" t="s">
        <v>100</v>
      </c>
      <c r="E302" s="1" t="s">
        <v>101</v>
      </c>
      <c r="H302" t="s">
        <v>16</v>
      </c>
      <c r="I302" t="s">
        <v>17</v>
      </c>
      <c r="J302" t="s">
        <v>18</v>
      </c>
      <c r="K302" t="s">
        <v>19</v>
      </c>
      <c r="L302" t="s">
        <v>207</v>
      </c>
      <c r="M302" t="str">
        <f>CONCATENATE(E302,"-G-P-W")</f>
        <v>2666383_10-G-P-W</v>
      </c>
      <c r="N302" t="str">
        <f>$I$2</f>
        <v>G - 1016 x 1016</v>
      </c>
      <c r="O302" t="str">
        <f>$C$3</f>
        <v>Photographic Paper</v>
      </c>
      <c r="P302" t="str">
        <f>$D$4</f>
        <v>White</v>
      </c>
      <c r="Q302">
        <f>$I$4</f>
        <v>3200</v>
      </c>
      <c r="R302">
        <f t="shared" ref="R302:R303" si="516">ROUND((2000*$N$2),0)</f>
        <v>2120</v>
      </c>
      <c r="S302">
        <f t="shared" ref="S302" si="517">ROUND((1535*$N$2),0)</f>
        <v>1627</v>
      </c>
      <c r="T302" t="s">
        <v>32</v>
      </c>
    </row>
    <row r="303" spans="1:20" x14ac:dyDescent="0.25">
      <c r="A303" t="s">
        <v>15</v>
      </c>
      <c r="B303" s="1" t="s">
        <v>208</v>
      </c>
      <c r="C303">
        <v>1</v>
      </c>
      <c r="D303" t="s">
        <v>100</v>
      </c>
      <c r="E303" s="1" t="s">
        <v>101</v>
      </c>
      <c r="H303" t="s">
        <v>16</v>
      </c>
      <c r="I303" t="s">
        <v>17</v>
      </c>
      <c r="J303" t="s">
        <v>18</v>
      </c>
      <c r="K303" t="s">
        <v>19</v>
      </c>
      <c r="L303" t="s">
        <v>207</v>
      </c>
      <c r="M303" t="str">
        <f>CONCATENATE(E303,"-G-C-W")</f>
        <v>2666383_10-G-C-W</v>
      </c>
      <c r="N303" t="str">
        <f>$I$2</f>
        <v>G - 1016 x 1016</v>
      </c>
      <c r="O303" t="str">
        <f>$C$15</f>
        <v>Canvas</v>
      </c>
      <c r="P303" t="str">
        <f>$D$16</f>
        <v xml:space="preserve">White </v>
      </c>
      <c r="Q303">
        <f>$I$16</f>
        <v>2984</v>
      </c>
      <c r="R303">
        <f t="shared" si="516"/>
        <v>2120</v>
      </c>
      <c r="S303">
        <f t="shared" ref="S303" si="518">ROUND((1250*$N$2),0)</f>
        <v>1325</v>
      </c>
      <c r="T303" t="s">
        <v>32</v>
      </c>
    </row>
    <row r="304" spans="1:20" x14ac:dyDescent="0.25">
      <c r="A304" t="s">
        <v>15</v>
      </c>
      <c r="B304" s="1" t="s">
        <v>208</v>
      </c>
      <c r="C304">
        <v>1</v>
      </c>
      <c r="D304" t="s">
        <v>103</v>
      </c>
      <c r="E304" s="1">
        <v>2716752</v>
      </c>
      <c r="H304" t="s">
        <v>16</v>
      </c>
      <c r="I304" t="s">
        <v>17</v>
      </c>
      <c r="J304" t="s">
        <v>18</v>
      </c>
      <c r="K304" t="s">
        <v>19</v>
      </c>
      <c r="L304" t="s">
        <v>207</v>
      </c>
      <c r="M304" t="str">
        <f>CONCATENATE(E304,"-C-P-N")</f>
        <v>2716752-C-P-N</v>
      </c>
      <c r="N304" t="str">
        <f>$E$2</f>
        <v>C - 406 x 406</v>
      </c>
      <c r="O304" t="str">
        <f>$C$3</f>
        <v>Photographic Paper</v>
      </c>
      <c r="P304" t="str">
        <f>$D$3</f>
        <v>None</v>
      </c>
      <c r="Q304">
        <f>$E$3</f>
        <v>553</v>
      </c>
      <c r="R304">
        <f t="shared" ref="R304" si="519">ROUND((360*$N$2),0)</f>
        <v>382</v>
      </c>
      <c r="S304">
        <f t="shared" ref="S304" si="520">ROUND((230*$N$2),0)</f>
        <v>244</v>
      </c>
      <c r="T304" t="s">
        <v>32</v>
      </c>
    </row>
    <row r="305" spans="1:20" x14ac:dyDescent="0.25">
      <c r="A305" t="s">
        <v>15</v>
      </c>
      <c r="B305" s="1" t="s">
        <v>208</v>
      </c>
      <c r="C305">
        <v>1</v>
      </c>
      <c r="D305" t="s">
        <v>103</v>
      </c>
      <c r="E305" s="1">
        <v>2716752</v>
      </c>
      <c r="H305" t="s">
        <v>16</v>
      </c>
      <c r="I305" t="s">
        <v>17</v>
      </c>
      <c r="J305" t="s">
        <v>18</v>
      </c>
      <c r="K305" t="s">
        <v>19</v>
      </c>
      <c r="L305" t="s">
        <v>207</v>
      </c>
      <c r="M305" t="str">
        <f>CONCATENATE(E305,"-C-P-W")</f>
        <v>2716752-C-P-W</v>
      </c>
      <c r="N305" t="str">
        <f>$E$2</f>
        <v>C - 406 x 406</v>
      </c>
      <c r="O305" t="str">
        <f>$C$3</f>
        <v>Photographic Paper</v>
      </c>
      <c r="P305" t="str">
        <f>$D$4</f>
        <v>White</v>
      </c>
      <c r="Q305">
        <f>$E$4</f>
        <v>1052</v>
      </c>
      <c r="R305">
        <f t="shared" ref="R305" si="521">ROUND((704*$N$2),0)</f>
        <v>746</v>
      </c>
      <c r="S305">
        <f t="shared" ref="S305" si="522">ROUND((440*$N$2),0)</f>
        <v>466</v>
      </c>
      <c r="T305" t="s">
        <v>32</v>
      </c>
    </row>
    <row r="306" spans="1:20" x14ac:dyDescent="0.25">
      <c r="A306" t="s">
        <v>15</v>
      </c>
      <c r="B306" s="1" t="s">
        <v>208</v>
      </c>
      <c r="C306">
        <v>1</v>
      </c>
      <c r="D306" t="s">
        <v>103</v>
      </c>
      <c r="E306" s="1">
        <v>2716752</v>
      </c>
      <c r="H306" t="s">
        <v>16</v>
      </c>
      <c r="I306" t="s">
        <v>17</v>
      </c>
      <c r="J306" t="s">
        <v>18</v>
      </c>
      <c r="K306" t="s">
        <v>19</v>
      </c>
      <c r="L306" t="s">
        <v>207</v>
      </c>
      <c r="M306" t="str">
        <f>CONCATENATE(E306,"-D-P-N")</f>
        <v>2716752-D-P-N</v>
      </c>
      <c r="N306" t="str">
        <f>$F$2</f>
        <v>D - 508 x 508</v>
      </c>
      <c r="O306" t="str">
        <f>$C$3</f>
        <v>Photographic Paper</v>
      </c>
      <c r="P306" t="str">
        <f>$D$3</f>
        <v>None</v>
      </c>
      <c r="Q306">
        <f>$F$3</f>
        <v>646</v>
      </c>
      <c r="R306">
        <f t="shared" ref="R306" si="523">ROUND((432*$N$2),0)</f>
        <v>458</v>
      </c>
      <c r="S306">
        <f t="shared" ref="S306" si="524">ROUND((270*$N$2),0)</f>
        <v>286</v>
      </c>
      <c r="T306" t="s">
        <v>32</v>
      </c>
    </row>
    <row r="307" spans="1:20" x14ac:dyDescent="0.25">
      <c r="A307" t="s">
        <v>15</v>
      </c>
      <c r="B307" s="1" t="s">
        <v>208</v>
      </c>
      <c r="C307">
        <v>1</v>
      </c>
      <c r="D307" t="s">
        <v>103</v>
      </c>
      <c r="E307" s="1">
        <v>2716752</v>
      </c>
      <c r="H307" t="s">
        <v>16</v>
      </c>
      <c r="I307" t="s">
        <v>17</v>
      </c>
      <c r="J307" t="s">
        <v>18</v>
      </c>
      <c r="K307" t="s">
        <v>19</v>
      </c>
      <c r="L307" t="s">
        <v>207</v>
      </c>
      <c r="M307" t="str">
        <f>CONCATENATE(E307,"-D-C-N")</f>
        <v>2716752-D-C-N</v>
      </c>
      <c r="N307" t="str">
        <f>$F$2</f>
        <v>D - 508 x 508</v>
      </c>
      <c r="O307" t="str">
        <f>$C$15</f>
        <v>Canvas</v>
      </c>
      <c r="P307" t="str">
        <f>$D$15</f>
        <v>None</v>
      </c>
      <c r="Q307">
        <f>$F$15</f>
        <v>1324</v>
      </c>
      <c r="R307">
        <f t="shared" ref="R307" si="525">ROUND((832*$N$2),0)</f>
        <v>882</v>
      </c>
      <c r="S307">
        <f t="shared" ref="S307" si="526">ROUND((550*$N$2),0)</f>
        <v>583</v>
      </c>
      <c r="T307" t="s">
        <v>32</v>
      </c>
    </row>
    <row r="308" spans="1:20" x14ac:dyDescent="0.25">
      <c r="A308" t="s">
        <v>15</v>
      </c>
      <c r="B308" s="1" t="s">
        <v>208</v>
      </c>
      <c r="C308">
        <v>1</v>
      </c>
      <c r="D308" t="s">
        <v>103</v>
      </c>
      <c r="E308" s="1">
        <v>2716752</v>
      </c>
      <c r="H308" t="s">
        <v>16</v>
      </c>
      <c r="I308" t="s">
        <v>17</v>
      </c>
      <c r="J308" t="s">
        <v>18</v>
      </c>
      <c r="K308" t="s">
        <v>19</v>
      </c>
      <c r="L308" t="s">
        <v>207</v>
      </c>
      <c r="M308" t="str">
        <f>CONCATENATE(E308,"-D-P-W")</f>
        <v>2716752-D-P-W</v>
      </c>
      <c r="N308" t="str">
        <f>$F$2</f>
        <v>D - 508 x 508</v>
      </c>
      <c r="O308" t="str">
        <f>$C$3</f>
        <v>Photographic Paper</v>
      </c>
      <c r="P308" t="str">
        <f>$D$4</f>
        <v>White</v>
      </c>
      <c r="Q308">
        <f>$F$4</f>
        <v>1313</v>
      </c>
      <c r="R308">
        <f t="shared" ref="R308" si="527">ROUND((880*$N$2),0)</f>
        <v>933</v>
      </c>
      <c r="S308">
        <f t="shared" ref="S308" si="528">ROUND((560*$N$2),0)</f>
        <v>594</v>
      </c>
      <c r="T308" t="s">
        <v>32</v>
      </c>
    </row>
    <row r="309" spans="1:20" x14ac:dyDescent="0.25">
      <c r="A309" t="s">
        <v>15</v>
      </c>
      <c r="B309" s="1" t="s">
        <v>208</v>
      </c>
      <c r="C309">
        <v>1</v>
      </c>
      <c r="D309" t="s">
        <v>103</v>
      </c>
      <c r="E309" s="1">
        <v>2716752</v>
      </c>
      <c r="H309" t="s">
        <v>16</v>
      </c>
      <c r="I309" t="s">
        <v>17</v>
      </c>
      <c r="J309" t="s">
        <v>18</v>
      </c>
      <c r="K309" t="s">
        <v>19</v>
      </c>
      <c r="L309" t="s">
        <v>207</v>
      </c>
      <c r="M309" t="str">
        <f>CONCATENATE(E309,"-D-C-W")</f>
        <v>2716752-D-C-W</v>
      </c>
      <c r="N309" t="str">
        <f>$F$2</f>
        <v>D - 508 x 508</v>
      </c>
      <c r="O309" t="str">
        <f>$C$15</f>
        <v>Canvas</v>
      </c>
      <c r="P309" t="str">
        <f>$D$16</f>
        <v xml:space="preserve">White </v>
      </c>
      <c r="Q309">
        <f>$F$16</f>
        <v>1964</v>
      </c>
      <c r="R309">
        <f t="shared" ref="R309" si="529">ROUND((1320*$N$2),0)</f>
        <v>1399</v>
      </c>
      <c r="S309">
        <f t="shared" ref="S309" si="530">ROUND((825*$N$2),0)</f>
        <v>875</v>
      </c>
      <c r="T309" t="s">
        <v>32</v>
      </c>
    </row>
    <row r="310" spans="1:20" x14ac:dyDescent="0.25">
      <c r="A310" t="s">
        <v>15</v>
      </c>
      <c r="B310" s="1" t="s">
        <v>208</v>
      </c>
      <c r="C310">
        <v>1</v>
      </c>
      <c r="D310" t="s">
        <v>103</v>
      </c>
      <c r="E310" s="1">
        <v>2716752</v>
      </c>
      <c r="H310" t="s">
        <v>16</v>
      </c>
      <c r="I310" t="s">
        <v>17</v>
      </c>
      <c r="J310" t="s">
        <v>18</v>
      </c>
      <c r="K310" t="s">
        <v>19</v>
      </c>
      <c r="L310" t="s">
        <v>207</v>
      </c>
      <c r="M310" t="str">
        <f>CONCATENATE(E310,"-F-P-N")</f>
        <v>2716752-F-P-N</v>
      </c>
      <c r="N310" t="str">
        <f>$H$2</f>
        <v>F - 762 x 762</v>
      </c>
      <c r="O310" t="str">
        <f>$C$3</f>
        <v>Photographic Paper</v>
      </c>
      <c r="P310" t="str">
        <f>$D$3</f>
        <v>None</v>
      </c>
      <c r="Q310">
        <f>$H$3</f>
        <v>1410</v>
      </c>
      <c r="R310">
        <f t="shared" ref="R310" si="531">ROUND((944*$N$2),0)</f>
        <v>1001</v>
      </c>
      <c r="S310">
        <f t="shared" ref="S310" si="532">ROUND((590*$N$2),0)</f>
        <v>625</v>
      </c>
      <c r="T310" t="s">
        <v>32</v>
      </c>
    </row>
    <row r="311" spans="1:20" x14ac:dyDescent="0.25">
      <c r="A311" t="s">
        <v>15</v>
      </c>
      <c r="B311" s="1" t="s">
        <v>208</v>
      </c>
      <c r="C311">
        <v>1</v>
      </c>
      <c r="D311" t="s">
        <v>103</v>
      </c>
      <c r="E311" s="1">
        <v>2716752</v>
      </c>
      <c r="H311" t="s">
        <v>16</v>
      </c>
      <c r="I311" t="s">
        <v>17</v>
      </c>
      <c r="J311" t="s">
        <v>18</v>
      </c>
      <c r="K311" t="s">
        <v>19</v>
      </c>
      <c r="L311" t="s">
        <v>207</v>
      </c>
      <c r="M311" t="str">
        <f>CONCATENATE(E311,"-F-C-N")</f>
        <v>2716752-F-C-N</v>
      </c>
      <c r="N311" t="str">
        <f>$H$2</f>
        <v>F - 762 x 762</v>
      </c>
      <c r="O311" t="str">
        <f>$C$15</f>
        <v>Canvas</v>
      </c>
      <c r="P311" t="str">
        <f>$D$15</f>
        <v>None</v>
      </c>
      <c r="Q311">
        <f>$H$15</f>
        <v>1909</v>
      </c>
      <c r="R311">
        <f t="shared" ref="R311" si="533">ROUND((1200*$N$2),0)</f>
        <v>1272</v>
      </c>
      <c r="S311">
        <f t="shared" ref="S311" si="534">ROUND((800*$N$2),0)</f>
        <v>848</v>
      </c>
      <c r="T311" t="s">
        <v>32</v>
      </c>
    </row>
    <row r="312" spans="1:20" x14ac:dyDescent="0.25">
      <c r="A312" t="s">
        <v>15</v>
      </c>
      <c r="B312" s="1" t="s">
        <v>208</v>
      </c>
      <c r="C312">
        <v>1</v>
      </c>
      <c r="D312" t="s">
        <v>103</v>
      </c>
      <c r="E312" s="1">
        <v>2716752</v>
      </c>
      <c r="H312" t="s">
        <v>16</v>
      </c>
      <c r="I312" t="s">
        <v>17</v>
      </c>
      <c r="J312" t="s">
        <v>18</v>
      </c>
      <c r="K312" t="s">
        <v>19</v>
      </c>
      <c r="L312" t="s">
        <v>207</v>
      </c>
      <c r="M312" t="str">
        <f>CONCATENATE(E312,"-F-P-W")</f>
        <v>2716752-F-P-W</v>
      </c>
      <c r="N312" t="str">
        <f>$H$2</f>
        <v>F - 762 x 762</v>
      </c>
      <c r="O312" t="str">
        <f>$C$3</f>
        <v>Photographic Paper</v>
      </c>
      <c r="P312" t="str">
        <f>$D$4</f>
        <v>White</v>
      </c>
      <c r="Q312">
        <f>$H$4</f>
        <v>2387</v>
      </c>
      <c r="R312">
        <f t="shared" ref="R312" si="535">ROUND((1510*$N$2),0)</f>
        <v>1601</v>
      </c>
      <c r="S312">
        <f t="shared" ref="S312" si="536">ROUND((1150*$N$2),0)</f>
        <v>1219</v>
      </c>
      <c r="T312" t="s">
        <v>32</v>
      </c>
    </row>
    <row r="313" spans="1:20" x14ac:dyDescent="0.25">
      <c r="A313" t="s">
        <v>15</v>
      </c>
      <c r="B313" s="1" t="s">
        <v>208</v>
      </c>
      <c r="C313">
        <v>1</v>
      </c>
      <c r="D313" t="s">
        <v>103</v>
      </c>
      <c r="E313" s="1">
        <v>2716752</v>
      </c>
      <c r="H313" t="s">
        <v>16</v>
      </c>
      <c r="I313" t="s">
        <v>17</v>
      </c>
      <c r="J313" t="s">
        <v>18</v>
      </c>
      <c r="K313" t="s">
        <v>19</v>
      </c>
      <c r="L313" t="s">
        <v>207</v>
      </c>
      <c r="M313" t="str">
        <f>CONCATENATE(E313,"-F-C-W")</f>
        <v>2716752-F-C-W</v>
      </c>
      <c r="N313" t="str">
        <f>$H$2</f>
        <v>F - 762 x 762</v>
      </c>
      <c r="O313" t="str">
        <f>$C$15</f>
        <v>Canvas</v>
      </c>
      <c r="P313" t="str">
        <f>$D$16</f>
        <v xml:space="preserve">White </v>
      </c>
      <c r="Q313">
        <f>$H$16</f>
        <v>2625</v>
      </c>
      <c r="R313">
        <f t="shared" ref="R313" si="537">ROUND((1760*$N$2),0)</f>
        <v>1866</v>
      </c>
      <c r="S313">
        <f t="shared" ref="S313" si="538">ROUND((1100*$N$2),0)</f>
        <v>1166</v>
      </c>
      <c r="T313" t="s">
        <v>32</v>
      </c>
    </row>
    <row r="314" spans="1:20" x14ac:dyDescent="0.25">
      <c r="A314" t="s">
        <v>15</v>
      </c>
      <c r="B314" s="1" t="s">
        <v>208</v>
      </c>
      <c r="C314">
        <v>1</v>
      </c>
      <c r="D314" t="s">
        <v>103</v>
      </c>
      <c r="E314" s="1">
        <v>2716752</v>
      </c>
      <c r="H314" t="s">
        <v>16</v>
      </c>
      <c r="I314" t="s">
        <v>17</v>
      </c>
      <c r="J314" t="s">
        <v>18</v>
      </c>
      <c r="K314" t="s">
        <v>19</v>
      </c>
      <c r="L314" t="s">
        <v>207</v>
      </c>
      <c r="M314" t="str">
        <f>CONCATENATE(E314,"-G-P-N")</f>
        <v>2716752-G-P-N</v>
      </c>
      <c r="N314" t="str">
        <f>$I$2</f>
        <v>G - 1016 x 1016</v>
      </c>
      <c r="O314" t="str">
        <f>$C$3</f>
        <v>Photographic Paper</v>
      </c>
      <c r="P314" t="str">
        <f>$D$3</f>
        <v>None</v>
      </c>
      <c r="Q314">
        <f>$I$3</f>
        <v>1763</v>
      </c>
      <c r="R314">
        <f t="shared" ref="R314" si="539">ROUND((1180*$N$2),0)</f>
        <v>1251</v>
      </c>
      <c r="S314">
        <f t="shared" ref="S314" si="540">ROUND((735*$N$2),0)</f>
        <v>779</v>
      </c>
      <c r="T314" t="s">
        <v>32</v>
      </c>
    </row>
    <row r="315" spans="1:20" x14ac:dyDescent="0.25">
      <c r="A315" t="s">
        <v>15</v>
      </c>
      <c r="B315" s="1" t="s">
        <v>208</v>
      </c>
      <c r="C315">
        <v>1</v>
      </c>
      <c r="D315" t="s">
        <v>103</v>
      </c>
      <c r="E315" s="1">
        <v>2716752</v>
      </c>
      <c r="H315" t="s">
        <v>16</v>
      </c>
      <c r="I315" t="s">
        <v>17</v>
      </c>
      <c r="J315" t="s">
        <v>18</v>
      </c>
      <c r="K315" t="s">
        <v>19</v>
      </c>
      <c r="L315" t="s">
        <v>207</v>
      </c>
      <c r="M315" t="str">
        <f>CONCATENATE(E315,"-G-C-N")</f>
        <v>2716752-G-C-N</v>
      </c>
      <c r="N315" t="str">
        <f>$I$2</f>
        <v>G - 1016 x 1016</v>
      </c>
      <c r="O315" t="str">
        <f>$C$15</f>
        <v>Canvas</v>
      </c>
      <c r="P315" t="str">
        <f>$D$15</f>
        <v>None</v>
      </c>
      <c r="Q315">
        <f>$I$15</f>
        <v>2029</v>
      </c>
      <c r="R315">
        <f t="shared" ref="R315" si="541">ROUND((1275*$N$2),0)</f>
        <v>1352</v>
      </c>
      <c r="S315">
        <f t="shared" ref="S315" si="542">ROUND((850*$N$2),0)</f>
        <v>901</v>
      </c>
      <c r="T315" t="s">
        <v>32</v>
      </c>
    </row>
    <row r="316" spans="1:20" x14ac:dyDescent="0.25">
      <c r="A316" t="s">
        <v>15</v>
      </c>
      <c r="B316" s="1" t="s">
        <v>208</v>
      </c>
      <c r="C316">
        <v>1</v>
      </c>
      <c r="D316" t="s">
        <v>103</v>
      </c>
      <c r="E316" s="1">
        <v>2716752</v>
      </c>
      <c r="H316" t="s">
        <v>16</v>
      </c>
      <c r="I316" t="s">
        <v>17</v>
      </c>
      <c r="J316" t="s">
        <v>18</v>
      </c>
      <c r="K316" t="s">
        <v>19</v>
      </c>
      <c r="L316" t="s">
        <v>207</v>
      </c>
      <c r="M316" t="str">
        <f>CONCATENATE(E316,"-G-P-W")</f>
        <v>2716752-G-P-W</v>
      </c>
      <c r="N316" t="str">
        <f>$I$2</f>
        <v>G - 1016 x 1016</v>
      </c>
      <c r="O316" t="str">
        <f>$C$3</f>
        <v>Photographic Paper</v>
      </c>
      <c r="P316" t="str">
        <f>$D$4</f>
        <v>White</v>
      </c>
      <c r="Q316">
        <f>$I$4</f>
        <v>3200</v>
      </c>
      <c r="R316">
        <f t="shared" ref="R316:R317" si="543">ROUND((2000*$N$2),0)</f>
        <v>2120</v>
      </c>
      <c r="S316">
        <f t="shared" ref="S316" si="544">ROUND((1535*$N$2),0)</f>
        <v>1627</v>
      </c>
      <c r="T316" t="s">
        <v>32</v>
      </c>
    </row>
    <row r="317" spans="1:20" x14ac:dyDescent="0.25">
      <c r="A317" t="s">
        <v>15</v>
      </c>
      <c r="B317" s="1" t="s">
        <v>208</v>
      </c>
      <c r="C317">
        <v>1</v>
      </c>
      <c r="D317" t="s">
        <v>103</v>
      </c>
      <c r="E317" s="1">
        <v>2716752</v>
      </c>
      <c r="H317" t="s">
        <v>16</v>
      </c>
      <c r="I317" t="s">
        <v>17</v>
      </c>
      <c r="J317" t="s">
        <v>18</v>
      </c>
      <c r="K317" t="s">
        <v>19</v>
      </c>
      <c r="L317" t="s">
        <v>207</v>
      </c>
      <c r="M317" t="str">
        <f>CONCATENATE(E317,"-G-C-W")</f>
        <v>2716752-G-C-W</v>
      </c>
      <c r="N317" t="str">
        <f>$I$2</f>
        <v>G - 1016 x 1016</v>
      </c>
      <c r="O317" t="str">
        <f>$C$15</f>
        <v>Canvas</v>
      </c>
      <c r="P317" t="str">
        <f>$D$16</f>
        <v xml:space="preserve">White </v>
      </c>
      <c r="Q317">
        <f>$I$16</f>
        <v>2984</v>
      </c>
      <c r="R317">
        <f t="shared" si="543"/>
        <v>2120</v>
      </c>
      <c r="S317">
        <f t="shared" ref="S317" si="545">ROUND((1250*$N$2),0)</f>
        <v>1325</v>
      </c>
      <c r="T317" t="s">
        <v>32</v>
      </c>
    </row>
    <row r="318" spans="1:20" x14ac:dyDescent="0.25">
      <c r="A318" t="s">
        <v>15</v>
      </c>
      <c r="B318" s="1" t="s">
        <v>208</v>
      </c>
      <c r="C318">
        <v>1</v>
      </c>
      <c r="D318" t="s">
        <v>108</v>
      </c>
      <c r="E318" s="1" t="s">
        <v>109</v>
      </c>
      <c r="H318" t="s">
        <v>16</v>
      </c>
      <c r="I318" t="s">
        <v>17</v>
      </c>
      <c r="J318" t="s">
        <v>18</v>
      </c>
      <c r="K318" t="s">
        <v>19</v>
      </c>
      <c r="L318" t="s">
        <v>207</v>
      </c>
      <c r="M318" t="str">
        <f>CONCATENATE(E318,"-C-P-N")</f>
        <v>3163556_8-C-P-N</v>
      </c>
      <c r="N318" t="str">
        <f>$E$2</f>
        <v>C - 406 x 406</v>
      </c>
      <c r="O318" t="str">
        <f>$C$3</f>
        <v>Photographic Paper</v>
      </c>
      <c r="P318" t="str">
        <f>$D$3</f>
        <v>None</v>
      </c>
      <c r="Q318">
        <f>$E$3</f>
        <v>553</v>
      </c>
      <c r="R318">
        <f t="shared" ref="R318" si="546">ROUND((360*$N$2),0)</f>
        <v>382</v>
      </c>
      <c r="S318">
        <f t="shared" ref="S318" si="547">ROUND((230*$N$2),0)</f>
        <v>244</v>
      </c>
      <c r="T318" t="s">
        <v>32</v>
      </c>
    </row>
    <row r="319" spans="1:20" x14ac:dyDescent="0.25">
      <c r="A319" t="s">
        <v>15</v>
      </c>
      <c r="B319" s="1" t="s">
        <v>208</v>
      </c>
      <c r="C319">
        <v>1</v>
      </c>
      <c r="D319" t="s">
        <v>108</v>
      </c>
      <c r="E319" s="1" t="s">
        <v>109</v>
      </c>
      <c r="H319" t="s">
        <v>16</v>
      </c>
      <c r="I319" t="s">
        <v>17</v>
      </c>
      <c r="J319" t="s">
        <v>18</v>
      </c>
      <c r="K319" t="s">
        <v>19</v>
      </c>
      <c r="L319" t="s">
        <v>207</v>
      </c>
      <c r="M319" t="str">
        <f>CONCATENATE(E319,"-C-P-W")</f>
        <v>3163556_8-C-P-W</v>
      </c>
      <c r="N319" t="str">
        <f>$E$2</f>
        <v>C - 406 x 406</v>
      </c>
      <c r="O319" t="str">
        <f>$C$3</f>
        <v>Photographic Paper</v>
      </c>
      <c r="P319" t="str">
        <f>$D$4</f>
        <v>White</v>
      </c>
      <c r="Q319">
        <f>$E$4</f>
        <v>1052</v>
      </c>
      <c r="R319">
        <f t="shared" ref="R319" si="548">ROUND((704*$N$2),0)</f>
        <v>746</v>
      </c>
      <c r="S319">
        <f t="shared" ref="S319" si="549">ROUND((440*$N$2),0)</f>
        <v>466</v>
      </c>
      <c r="T319" t="s">
        <v>32</v>
      </c>
    </row>
    <row r="320" spans="1:20" x14ac:dyDescent="0.25">
      <c r="A320" t="s">
        <v>15</v>
      </c>
      <c r="B320" s="1" t="s">
        <v>208</v>
      </c>
      <c r="C320">
        <v>1</v>
      </c>
      <c r="D320" t="s">
        <v>108</v>
      </c>
      <c r="E320" s="1" t="s">
        <v>109</v>
      </c>
      <c r="H320" t="s">
        <v>16</v>
      </c>
      <c r="I320" t="s">
        <v>17</v>
      </c>
      <c r="J320" t="s">
        <v>18</v>
      </c>
      <c r="K320" t="s">
        <v>19</v>
      </c>
      <c r="L320" t="s">
        <v>207</v>
      </c>
      <c r="M320" t="str">
        <f>CONCATENATE(E320,"-D-P-N")</f>
        <v>3163556_8-D-P-N</v>
      </c>
      <c r="N320" t="str">
        <f>$F$2</f>
        <v>D - 508 x 508</v>
      </c>
      <c r="O320" t="str">
        <f>$C$3</f>
        <v>Photographic Paper</v>
      </c>
      <c r="P320" t="str">
        <f>$D$3</f>
        <v>None</v>
      </c>
      <c r="Q320">
        <f>$F$3</f>
        <v>646</v>
      </c>
      <c r="R320">
        <f t="shared" ref="R320" si="550">ROUND((432*$N$2),0)</f>
        <v>458</v>
      </c>
      <c r="S320">
        <f t="shared" ref="S320" si="551">ROUND((270*$N$2),0)</f>
        <v>286</v>
      </c>
      <c r="T320" t="s">
        <v>32</v>
      </c>
    </row>
    <row r="321" spans="1:20" x14ac:dyDescent="0.25">
      <c r="A321" t="s">
        <v>15</v>
      </c>
      <c r="B321" s="1" t="s">
        <v>208</v>
      </c>
      <c r="C321">
        <v>1</v>
      </c>
      <c r="D321" t="s">
        <v>108</v>
      </c>
      <c r="E321" s="1" t="s">
        <v>109</v>
      </c>
      <c r="H321" t="s">
        <v>16</v>
      </c>
      <c r="I321" t="s">
        <v>17</v>
      </c>
      <c r="J321" t="s">
        <v>18</v>
      </c>
      <c r="K321" t="s">
        <v>19</v>
      </c>
      <c r="L321" t="s">
        <v>207</v>
      </c>
      <c r="M321" t="str">
        <f>CONCATENATE(E321,"-D-C-N")</f>
        <v>3163556_8-D-C-N</v>
      </c>
      <c r="N321" t="str">
        <f>$F$2</f>
        <v>D - 508 x 508</v>
      </c>
      <c r="O321" t="str">
        <f>$C$15</f>
        <v>Canvas</v>
      </c>
      <c r="P321" t="str">
        <f>$D$15</f>
        <v>None</v>
      </c>
      <c r="Q321">
        <f>$F$15</f>
        <v>1324</v>
      </c>
      <c r="R321">
        <f t="shared" ref="R321" si="552">ROUND((832*$N$2),0)</f>
        <v>882</v>
      </c>
      <c r="S321">
        <f t="shared" ref="S321" si="553">ROUND((550*$N$2),0)</f>
        <v>583</v>
      </c>
      <c r="T321" t="s">
        <v>32</v>
      </c>
    </row>
    <row r="322" spans="1:20" x14ac:dyDescent="0.25">
      <c r="A322" t="s">
        <v>15</v>
      </c>
      <c r="B322" s="1" t="s">
        <v>208</v>
      </c>
      <c r="C322">
        <v>1</v>
      </c>
      <c r="D322" t="s">
        <v>108</v>
      </c>
      <c r="E322" s="1" t="s">
        <v>109</v>
      </c>
      <c r="H322" t="s">
        <v>16</v>
      </c>
      <c r="I322" t="s">
        <v>17</v>
      </c>
      <c r="J322" t="s">
        <v>18</v>
      </c>
      <c r="K322" t="s">
        <v>19</v>
      </c>
      <c r="L322" t="s">
        <v>207</v>
      </c>
      <c r="M322" t="str">
        <f>CONCATENATE(E322,"-D-P-W")</f>
        <v>3163556_8-D-P-W</v>
      </c>
      <c r="N322" t="str">
        <f>$F$2</f>
        <v>D - 508 x 508</v>
      </c>
      <c r="O322" t="str">
        <f>$C$3</f>
        <v>Photographic Paper</v>
      </c>
      <c r="P322" t="str">
        <f>$D$4</f>
        <v>White</v>
      </c>
      <c r="Q322">
        <f>$F$4</f>
        <v>1313</v>
      </c>
      <c r="R322">
        <f t="shared" ref="R322" si="554">ROUND((880*$N$2),0)</f>
        <v>933</v>
      </c>
      <c r="S322">
        <f t="shared" ref="S322" si="555">ROUND((560*$N$2),0)</f>
        <v>594</v>
      </c>
      <c r="T322" t="s">
        <v>32</v>
      </c>
    </row>
    <row r="323" spans="1:20" x14ac:dyDescent="0.25">
      <c r="A323" t="s">
        <v>15</v>
      </c>
      <c r="B323" s="1" t="s">
        <v>208</v>
      </c>
      <c r="C323">
        <v>1</v>
      </c>
      <c r="D323" t="s">
        <v>108</v>
      </c>
      <c r="E323" s="1" t="s">
        <v>109</v>
      </c>
      <c r="H323" t="s">
        <v>16</v>
      </c>
      <c r="I323" t="s">
        <v>17</v>
      </c>
      <c r="J323" t="s">
        <v>18</v>
      </c>
      <c r="K323" t="s">
        <v>19</v>
      </c>
      <c r="L323" t="s">
        <v>207</v>
      </c>
      <c r="M323" t="str">
        <f>CONCATENATE(E323,"-D-C-W")</f>
        <v>3163556_8-D-C-W</v>
      </c>
      <c r="N323" t="str">
        <f>$F$2</f>
        <v>D - 508 x 508</v>
      </c>
      <c r="O323" t="str">
        <f>$C$15</f>
        <v>Canvas</v>
      </c>
      <c r="P323" t="str">
        <f>$D$16</f>
        <v xml:space="preserve">White </v>
      </c>
      <c r="Q323">
        <f>$F$16</f>
        <v>1964</v>
      </c>
      <c r="R323">
        <f t="shared" ref="R323" si="556">ROUND((1320*$N$2),0)</f>
        <v>1399</v>
      </c>
      <c r="S323">
        <f t="shared" ref="S323" si="557">ROUND((825*$N$2),0)</f>
        <v>875</v>
      </c>
      <c r="T323" t="s">
        <v>32</v>
      </c>
    </row>
    <row r="324" spans="1:20" x14ac:dyDescent="0.25">
      <c r="A324" t="s">
        <v>15</v>
      </c>
      <c r="B324" s="1" t="s">
        <v>208</v>
      </c>
      <c r="C324">
        <v>1</v>
      </c>
      <c r="D324" t="s">
        <v>108</v>
      </c>
      <c r="E324" s="1" t="s">
        <v>109</v>
      </c>
      <c r="H324" t="s">
        <v>16</v>
      </c>
      <c r="I324" t="s">
        <v>17</v>
      </c>
      <c r="J324" t="s">
        <v>18</v>
      </c>
      <c r="K324" t="s">
        <v>19</v>
      </c>
      <c r="L324" t="s">
        <v>207</v>
      </c>
      <c r="M324" t="str">
        <f>CONCATENATE(E324,"-F-P-N")</f>
        <v>3163556_8-F-P-N</v>
      </c>
      <c r="N324" t="str">
        <f>$H$2</f>
        <v>F - 762 x 762</v>
      </c>
      <c r="O324" t="str">
        <f>$C$3</f>
        <v>Photographic Paper</v>
      </c>
      <c r="P324" t="str">
        <f>$D$3</f>
        <v>None</v>
      </c>
      <c r="Q324">
        <f>$H$3</f>
        <v>1410</v>
      </c>
      <c r="R324">
        <f t="shared" ref="R324" si="558">ROUND((944*$N$2),0)</f>
        <v>1001</v>
      </c>
      <c r="S324">
        <f t="shared" ref="S324" si="559">ROUND((590*$N$2),0)</f>
        <v>625</v>
      </c>
      <c r="T324" t="s">
        <v>32</v>
      </c>
    </row>
    <row r="325" spans="1:20" x14ac:dyDescent="0.25">
      <c r="A325" t="s">
        <v>15</v>
      </c>
      <c r="B325" s="1" t="s">
        <v>208</v>
      </c>
      <c r="C325">
        <v>1</v>
      </c>
      <c r="D325" t="s">
        <v>108</v>
      </c>
      <c r="E325" s="1" t="s">
        <v>109</v>
      </c>
      <c r="H325" t="s">
        <v>16</v>
      </c>
      <c r="I325" t="s">
        <v>17</v>
      </c>
      <c r="J325" t="s">
        <v>18</v>
      </c>
      <c r="K325" t="s">
        <v>19</v>
      </c>
      <c r="L325" t="s">
        <v>207</v>
      </c>
      <c r="M325" t="str">
        <f>CONCATENATE(E325,"-F-C-N")</f>
        <v>3163556_8-F-C-N</v>
      </c>
      <c r="N325" t="str">
        <f>$H$2</f>
        <v>F - 762 x 762</v>
      </c>
      <c r="O325" t="str">
        <f>$C$15</f>
        <v>Canvas</v>
      </c>
      <c r="P325" t="str">
        <f>$D$15</f>
        <v>None</v>
      </c>
      <c r="Q325">
        <f>$H$15</f>
        <v>1909</v>
      </c>
      <c r="R325">
        <f t="shared" ref="R325" si="560">ROUND((1200*$N$2),0)</f>
        <v>1272</v>
      </c>
      <c r="S325">
        <f t="shared" ref="S325" si="561">ROUND((800*$N$2),0)</f>
        <v>848</v>
      </c>
      <c r="T325" t="s">
        <v>32</v>
      </c>
    </row>
    <row r="326" spans="1:20" x14ac:dyDescent="0.25">
      <c r="A326" t="s">
        <v>15</v>
      </c>
      <c r="B326" s="1" t="s">
        <v>208</v>
      </c>
      <c r="C326">
        <v>1</v>
      </c>
      <c r="D326" t="s">
        <v>108</v>
      </c>
      <c r="E326" s="1" t="s">
        <v>109</v>
      </c>
      <c r="H326" t="s">
        <v>16</v>
      </c>
      <c r="I326" t="s">
        <v>17</v>
      </c>
      <c r="J326" t="s">
        <v>18</v>
      </c>
      <c r="K326" t="s">
        <v>19</v>
      </c>
      <c r="L326" t="s">
        <v>207</v>
      </c>
      <c r="M326" t="str">
        <f>CONCATENATE(E326,"-F-P-W")</f>
        <v>3163556_8-F-P-W</v>
      </c>
      <c r="N326" t="str">
        <f>$H$2</f>
        <v>F - 762 x 762</v>
      </c>
      <c r="O326" t="str">
        <f>$C$3</f>
        <v>Photographic Paper</v>
      </c>
      <c r="P326" t="str">
        <f>$D$4</f>
        <v>White</v>
      </c>
      <c r="Q326">
        <f>$H$4</f>
        <v>2387</v>
      </c>
      <c r="R326">
        <f t="shared" ref="R326" si="562">ROUND((1510*$N$2),0)</f>
        <v>1601</v>
      </c>
      <c r="S326">
        <f t="shared" ref="S326" si="563">ROUND((1150*$N$2),0)</f>
        <v>1219</v>
      </c>
      <c r="T326" t="s">
        <v>32</v>
      </c>
    </row>
    <row r="327" spans="1:20" x14ac:dyDescent="0.25">
      <c r="A327" t="s">
        <v>15</v>
      </c>
      <c r="B327" s="1" t="s">
        <v>208</v>
      </c>
      <c r="C327">
        <v>1</v>
      </c>
      <c r="D327" t="s">
        <v>108</v>
      </c>
      <c r="E327" s="1" t="s">
        <v>109</v>
      </c>
      <c r="H327" t="s">
        <v>16</v>
      </c>
      <c r="I327" t="s">
        <v>17</v>
      </c>
      <c r="J327" t="s">
        <v>18</v>
      </c>
      <c r="K327" t="s">
        <v>19</v>
      </c>
      <c r="L327" t="s">
        <v>207</v>
      </c>
      <c r="M327" t="str">
        <f>CONCATENATE(E327,"-F-C-W")</f>
        <v>3163556_8-F-C-W</v>
      </c>
      <c r="N327" t="str">
        <f>$H$2</f>
        <v>F - 762 x 762</v>
      </c>
      <c r="O327" t="str">
        <f>$C$15</f>
        <v>Canvas</v>
      </c>
      <c r="P327" t="str">
        <f>$D$16</f>
        <v xml:space="preserve">White </v>
      </c>
      <c r="Q327">
        <f>$H$16</f>
        <v>2625</v>
      </c>
      <c r="R327">
        <f t="shared" ref="R327" si="564">ROUND((1760*$N$2),0)</f>
        <v>1866</v>
      </c>
      <c r="S327">
        <f t="shared" ref="S327" si="565">ROUND((1100*$N$2),0)</f>
        <v>1166</v>
      </c>
      <c r="T327" t="s">
        <v>32</v>
      </c>
    </row>
    <row r="328" spans="1:20" x14ac:dyDescent="0.25">
      <c r="A328" t="s">
        <v>15</v>
      </c>
      <c r="B328" s="1" t="s">
        <v>208</v>
      </c>
      <c r="C328">
        <v>1</v>
      </c>
      <c r="D328" t="s">
        <v>108</v>
      </c>
      <c r="E328" s="1" t="s">
        <v>109</v>
      </c>
      <c r="H328" t="s">
        <v>16</v>
      </c>
      <c r="I328" t="s">
        <v>17</v>
      </c>
      <c r="J328" t="s">
        <v>18</v>
      </c>
      <c r="K328" t="s">
        <v>19</v>
      </c>
      <c r="L328" t="s">
        <v>207</v>
      </c>
      <c r="M328" t="str">
        <f>CONCATENATE(E328,"-G-P-N")</f>
        <v>3163556_8-G-P-N</v>
      </c>
      <c r="N328" t="str">
        <f>$I$2</f>
        <v>G - 1016 x 1016</v>
      </c>
      <c r="O328" t="str">
        <f>$C$3</f>
        <v>Photographic Paper</v>
      </c>
      <c r="P328" t="str">
        <f>$D$3</f>
        <v>None</v>
      </c>
      <c r="Q328">
        <f>$I$3</f>
        <v>1763</v>
      </c>
      <c r="R328">
        <f t="shared" ref="R328" si="566">ROUND((1180*$N$2),0)</f>
        <v>1251</v>
      </c>
      <c r="S328">
        <f t="shared" ref="S328" si="567">ROUND((735*$N$2),0)</f>
        <v>779</v>
      </c>
      <c r="T328" t="s">
        <v>32</v>
      </c>
    </row>
    <row r="329" spans="1:20" x14ac:dyDescent="0.25">
      <c r="A329" t="s">
        <v>15</v>
      </c>
      <c r="B329" s="1" t="s">
        <v>208</v>
      </c>
      <c r="C329">
        <v>1</v>
      </c>
      <c r="D329" t="s">
        <v>108</v>
      </c>
      <c r="E329" s="1" t="s">
        <v>109</v>
      </c>
      <c r="H329" t="s">
        <v>16</v>
      </c>
      <c r="I329" t="s">
        <v>17</v>
      </c>
      <c r="J329" t="s">
        <v>18</v>
      </c>
      <c r="K329" t="s">
        <v>19</v>
      </c>
      <c r="L329" t="s">
        <v>207</v>
      </c>
      <c r="M329" t="str">
        <f>CONCATENATE(E329,"-G-C-N")</f>
        <v>3163556_8-G-C-N</v>
      </c>
      <c r="N329" t="str">
        <f>$I$2</f>
        <v>G - 1016 x 1016</v>
      </c>
      <c r="O329" t="str">
        <f>$C$15</f>
        <v>Canvas</v>
      </c>
      <c r="P329" t="str">
        <f>$D$15</f>
        <v>None</v>
      </c>
      <c r="Q329">
        <f>$I$15</f>
        <v>2029</v>
      </c>
      <c r="R329">
        <f t="shared" ref="R329" si="568">ROUND((1275*$N$2),0)</f>
        <v>1352</v>
      </c>
      <c r="S329">
        <f t="shared" ref="S329" si="569">ROUND((850*$N$2),0)</f>
        <v>901</v>
      </c>
      <c r="T329" t="s">
        <v>32</v>
      </c>
    </row>
    <row r="330" spans="1:20" x14ac:dyDescent="0.25">
      <c r="A330" t="s">
        <v>15</v>
      </c>
      <c r="B330" s="1" t="s">
        <v>208</v>
      </c>
      <c r="C330">
        <v>1</v>
      </c>
      <c r="D330" t="s">
        <v>108</v>
      </c>
      <c r="E330" s="1" t="s">
        <v>109</v>
      </c>
      <c r="H330" t="s">
        <v>16</v>
      </c>
      <c r="I330" t="s">
        <v>17</v>
      </c>
      <c r="J330" t="s">
        <v>18</v>
      </c>
      <c r="K330" t="s">
        <v>19</v>
      </c>
      <c r="L330" t="s">
        <v>207</v>
      </c>
      <c r="M330" t="str">
        <f>CONCATENATE(E330,"-G-P-W")</f>
        <v>3163556_8-G-P-W</v>
      </c>
      <c r="N330" t="str">
        <f>$I$2</f>
        <v>G - 1016 x 1016</v>
      </c>
      <c r="O330" t="str">
        <f>$C$3</f>
        <v>Photographic Paper</v>
      </c>
      <c r="P330" t="str">
        <f>$D$4</f>
        <v>White</v>
      </c>
      <c r="Q330">
        <f>$I$4</f>
        <v>3200</v>
      </c>
      <c r="R330">
        <f t="shared" ref="R330:R331" si="570">ROUND((2000*$N$2),0)</f>
        <v>2120</v>
      </c>
      <c r="S330">
        <f t="shared" ref="S330" si="571">ROUND((1535*$N$2),0)</f>
        <v>1627</v>
      </c>
      <c r="T330" t="s">
        <v>32</v>
      </c>
    </row>
    <row r="331" spans="1:20" x14ac:dyDescent="0.25">
      <c r="A331" t="s">
        <v>15</v>
      </c>
      <c r="B331" s="1" t="s">
        <v>208</v>
      </c>
      <c r="C331">
        <v>1</v>
      </c>
      <c r="D331" t="s">
        <v>108</v>
      </c>
      <c r="E331" s="1" t="s">
        <v>109</v>
      </c>
      <c r="H331" t="s">
        <v>16</v>
      </c>
      <c r="I331" t="s">
        <v>17</v>
      </c>
      <c r="J331" t="s">
        <v>18</v>
      </c>
      <c r="K331" t="s">
        <v>19</v>
      </c>
      <c r="L331" t="s">
        <v>207</v>
      </c>
      <c r="M331" t="str">
        <f>CONCATENATE(E331,"-G-C-W")</f>
        <v>3163556_8-G-C-W</v>
      </c>
      <c r="N331" t="str">
        <f>$I$2</f>
        <v>G - 1016 x 1016</v>
      </c>
      <c r="O331" t="str">
        <f>$C$15</f>
        <v>Canvas</v>
      </c>
      <c r="P331" t="str">
        <f>$D$16</f>
        <v xml:space="preserve">White </v>
      </c>
      <c r="Q331">
        <f>$I$16</f>
        <v>2984</v>
      </c>
      <c r="R331">
        <f t="shared" si="570"/>
        <v>2120</v>
      </c>
      <c r="S331">
        <f t="shared" ref="S331" si="572">ROUND((1250*$N$2),0)</f>
        <v>1325</v>
      </c>
      <c r="T331" t="s">
        <v>32</v>
      </c>
    </row>
    <row r="332" spans="1:20" x14ac:dyDescent="0.25">
      <c r="A332" t="s">
        <v>15</v>
      </c>
      <c r="B332" s="1" t="s">
        <v>208</v>
      </c>
      <c r="C332">
        <v>1</v>
      </c>
      <c r="D332" t="s">
        <v>110</v>
      </c>
      <c r="E332" s="1">
        <v>3163540</v>
      </c>
      <c r="H332" t="s">
        <v>16</v>
      </c>
      <c r="I332" t="s">
        <v>17</v>
      </c>
      <c r="J332" t="s">
        <v>18</v>
      </c>
      <c r="K332" t="s">
        <v>19</v>
      </c>
      <c r="L332" t="s">
        <v>207</v>
      </c>
      <c r="M332" t="str">
        <f>CONCATENATE(E332,"-C-P-N")</f>
        <v>3163540-C-P-N</v>
      </c>
      <c r="N332" t="str">
        <f>$E$2</f>
        <v>C - 406 x 406</v>
      </c>
      <c r="O332" t="str">
        <f>$C$3</f>
        <v>Photographic Paper</v>
      </c>
      <c r="P332" t="str">
        <f>$D$3</f>
        <v>None</v>
      </c>
      <c r="Q332">
        <f>$E$3</f>
        <v>553</v>
      </c>
      <c r="R332">
        <f t="shared" ref="R332" si="573">ROUND((360*$N$2),0)</f>
        <v>382</v>
      </c>
      <c r="S332">
        <f t="shared" ref="S332" si="574">ROUND((230*$N$2),0)</f>
        <v>244</v>
      </c>
      <c r="T332" t="s">
        <v>32</v>
      </c>
    </row>
    <row r="333" spans="1:20" x14ac:dyDescent="0.25">
      <c r="A333" t="s">
        <v>15</v>
      </c>
      <c r="B333" s="1" t="s">
        <v>208</v>
      </c>
      <c r="C333">
        <v>1</v>
      </c>
      <c r="D333" t="s">
        <v>110</v>
      </c>
      <c r="E333" s="1">
        <v>3163540</v>
      </c>
      <c r="H333" t="s">
        <v>16</v>
      </c>
      <c r="I333" t="s">
        <v>17</v>
      </c>
      <c r="J333" t="s">
        <v>18</v>
      </c>
      <c r="K333" t="s">
        <v>19</v>
      </c>
      <c r="L333" t="s">
        <v>207</v>
      </c>
      <c r="M333" t="str">
        <f>CONCATENATE(E333,"-C-P-W")</f>
        <v>3163540-C-P-W</v>
      </c>
      <c r="N333" t="str">
        <f>$E$2</f>
        <v>C - 406 x 406</v>
      </c>
      <c r="O333" t="str">
        <f>$C$3</f>
        <v>Photographic Paper</v>
      </c>
      <c r="P333" t="str">
        <f>$D$4</f>
        <v>White</v>
      </c>
      <c r="Q333">
        <f>$E$4</f>
        <v>1052</v>
      </c>
      <c r="R333">
        <f t="shared" ref="R333" si="575">ROUND((704*$N$2),0)</f>
        <v>746</v>
      </c>
      <c r="S333">
        <f t="shared" ref="S333" si="576">ROUND((440*$N$2),0)</f>
        <v>466</v>
      </c>
      <c r="T333" t="s">
        <v>32</v>
      </c>
    </row>
    <row r="334" spans="1:20" x14ac:dyDescent="0.25">
      <c r="A334" t="s">
        <v>15</v>
      </c>
      <c r="B334" s="1" t="s">
        <v>208</v>
      </c>
      <c r="C334">
        <v>1</v>
      </c>
      <c r="D334" t="s">
        <v>110</v>
      </c>
      <c r="E334" s="1">
        <v>3163540</v>
      </c>
      <c r="H334" t="s">
        <v>16</v>
      </c>
      <c r="I334" t="s">
        <v>17</v>
      </c>
      <c r="J334" t="s">
        <v>18</v>
      </c>
      <c r="K334" t="s">
        <v>19</v>
      </c>
      <c r="L334" t="s">
        <v>207</v>
      </c>
      <c r="M334" t="str">
        <f>CONCATENATE(E334,"-D-P-N")</f>
        <v>3163540-D-P-N</v>
      </c>
      <c r="N334" t="str">
        <f>$F$2</f>
        <v>D - 508 x 508</v>
      </c>
      <c r="O334" t="str">
        <f>$C$3</f>
        <v>Photographic Paper</v>
      </c>
      <c r="P334" t="str">
        <f>$D$3</f>
        <v>None</v>
      </c>
      <c r="Q334">
        <f>$F$3</f>
        <v>646</v>
      </c>
      <c r="R334">
        <f t="shared" ref="R334" si="577">ROUND((432*$N$2),0)</f>
        <v>458</v>
      </c>
      <c r="S334">
        <f t="shared" ref="S334" si="578">ROUND((270*$N$2),0)</f>
        <v>286</v>
      </c>
      <c r="T334" t="s">
        <v>32</v>
      </c>
    </row>
    <row r="335" spans="1:20" x14ac:dyDescent="0.25">
      <c r="A335" t="s">
        <v>15</v>
      </c>
      <c r="B335" s="1" t="s">
        <v>208</v>
      </c>
      <c r="C335">
        <v>1</v>
      </c>
      <c r="D335" t="s">
        <v>110</v>
      </c>
      <c r="E335" s="1">
        <v>3163540</v>
      </c>
      <c r="H335" t="s">
        <v>16</v>
      </c>
      <c r="I335" t="s">
        <v>17</v>
      </c>
      <c r="J335" t="s">
        <v>18</v>
      </c>
      <c r="K335" t="s">
        <v>19</v>
      </c>
      <c r="L335" t="s">
        <v>207</v>
      </c>
      <c r="M335" t="str">
        <f>CONCATENATE(E335,"-D-C-N")</f>
        <v>3163540-D-C-N</v>
      </c>
      <c r="N335" t="str">
        <f>$F$2</f>
        <v>D - 508 x 508</v>
      </c>
      <c r="O335" t="str">
        <f>$C$15</f>
        <v>Canvas</v>
      </c>
      <c r="P335" t="str">
        <f>$D$15</f>
        <v>None</v>
      </c>
      <c r="Q335">
        <f>$F$15</f>
        <v>1324</v>
      </c>
      <c r="R335">
        <f t="shared" ref="R335" si="579">ROUND((832*$N$2),0)</f>
        <v>882</v>
      </c>
      <c r="S335">
        <f t="shared" ref="S335" si="580">ROUND((550*$N$2),0)</f>
        <v>583</v>
      </c>
      <c r="T335" t="s">
        <v>32</v>
      </c>
    </row>
    <row r="336" spans="1:20" x14ac:dyDescent="0.25">
      <c r="A336" t="s">
        <v>15</v>
      </c>
      <c r="B336" s="1" t="s">
        <v>208</v>
      </c>
      <c r="C336">
        <v>1</v>
      </c>
      <c r="D336" t="s">
        <v>110</v>
      </c>
      <c r="E336" s="1">
        <v>3163540</v>
      </c>
      <c r="H336" t="s">
        <v>16</v>
      </c>
      <c r="I336" t="s">
        <v>17</v>
      </c>
      <c r="J336" t="s">
        <v>18</v>
      </c>
      <c r="K336" t="s">
        <v>19</v>
      </c>
      <c r="L336" t="s">
        <v>207</v>
      </c>
      <c r="M336" t="str">
        <f>CONCATENATE(E336,"-D-P-W")</f>
        <v>3163540-D-P-W</v>
      </c>
      <c r="N336" t="str">
        <f>$F$2</f>
        <v>D - 508 x 508</v>
      </c>
      <c r="O336" t="str">
        <f>$C$3</f>
        <v>Photographic Paper</v>
      </c>
      <c r="P336" t="str">
        <f>$D$4</f>
        <v>White</v>
      </c>
      <c r="Q336">
        <f>$F$4</f>
        <v>1313</v>
      </c>
      <c r="R336">
        <f t="shared" ref="R336" si="581">ROUND((880*$N$2),0)</f>
        <v>933</v>
      </c>
      <c r="S336">
        <f t="shared" ref="S336" si="582">ROUND((560*$N$2),0)</f>
        <v>594</v>
      </c>
      <c r="T336" t="s">
        <v>32</v>
      </c>
    </row>
    <row r="337" spans="1:20" x14ac:dyDescent="0.25">
      <c r="A337" t="s">
        <v>15</v>
      </c>
      <c r="B337" s="1" t="s">
        <v>208</v>
      </c>
      <c r="C337">
        <v>1</v>
      </c>
      <c r="D337" t="s">
        <v>110</v>
      </c>
      <c r="E337" s="1">
        <v>3163540</v>
      </c>
      <c r="H337" t="s">
        <v>16</v>
      </c>
      <c r="I337" t="s">
        <v>17</v>
      </c>
      <c r="J337" t="s">
        <v>18</v>
      </c>
      <c r="K337" t="s">
        <v>19</v>
      </c>
      <c r="L337" t="s">
        <v>207</v>
      </c>
      <c r="M337" t="str">
        <f>CONCATENATE(E337,"-D-C-W")</f>
        <v>3163540-D-C-W</v>
      </c>
      <c r="N337" t="str">
        <f>$F$2</f>
        <v>D - 508 x 508</v>
      </c>
      <c r="O337" t="str">
        <f>$C$15</f>
        <v>Canvas</v>
      </c>
      <c r="P337" t="str">
        <f>$D$16</f>
        <v xml:space="preserve">White </v>
      </c>
      <c r="Q337">
        <f>$F$16</f>
        <v>1964</v>
      </c>
      <c r="R337">
        <f t="shared" ref="R337" si="583">ROUND((1320*$N$2),0)</f>
        <v>1399</v>
      </c>
      <c r="S337">
        <f t="shared" ref="S337" si="584">ROUND((825*$N$2),0)</f>
        <v>875</v>
      </c>
      <c r="T337" t="s">
        <v>32</v>
      </c>
    </row>
    <row r="338" spans="1:20" x14ac:dyDescent="0.25">
      <c r="A338" t="s">
        <v>15</v>
      </c>
      <c r="B338" s="1" t="s">
        <v>208</v>
      </c>
      <c r="C338">
        <v>1</v>
      </c>
      <c r="D338" t="s">
        <v>110</v>
      </c>
      <c r="E338" s="1">
        <v>3163540</v>
      </c>
      <c r="H338" t="s">
        <v>16</v>
      </c>
      <c r="I338" t="s">
        <v>17</v>
      </c>
      <c r="J338" t="s">
        <v>18</v>
      </c>
      <c r="K338" t="s">
        <v>19</v>
      </c>
      <c r="L338" t="s">
        <v>207</v>
      </c>
      <c r="M338" t="str">
        <f>CONCATENATE(E338,"-F-P-N")</f>
        <v>3163540-F-P-N</v>
      </c>
      <c r="N338" t="str">
        <f>$H$2</f>
        <v>F - 762 x 762</v>
      </c>
      <c r="O338" t="str">
        <f>$C$3</f>
        <v>Photographic Paper</v>
      </c>
      <c r="P338" t="str">
        <f>$D$3</f>
        <v>None</v>
      </c>
      <c r="Q338">
        <f>$H$3</f>
        <v>1410</v>
      </c>
      <c r="R338">
        <f t="shared" ref="R338" si="585">ROUND((944*$N$2),0)</f>
        <v>1001</v>
      </c>
      <c r="S338">
        <f t="shared" ref="S338" si="586">ROUND((590*$N$2),0)</f>
        <v>625</v>
      </c>
      <c r="T338" t="s">
        <v>32</v>
      </c>
    </row>
    <row r="339" spans="1:20" x14ac:dyDescent="0.25">
      <c r="A339" t="s">
        <v>15</v>
      </c>
      <c r="B339" s="1" t="s">
        <v>208</v>
      </c>
      <c r="C339">
        <v>1</v>
      </c>
      <c r="D339" t="s">
        <v>110</v>
      </c>
      <c r="E339" s="1">
        <v>3163540</v>
      </c>
      <c r="H339" t="s">
        <v>16</v>
      </c>
      <c r="I339" t="s">
        <v>17</v>
      </c>
      <c r="J339" t="s">
        <v>18</v>
      </c>
      <c r="K339" t="s">
        <v>19</v>
      </c>
      <c r="L339" t="s">
        <v>207</v>
      </c>
      <c r="M339" t="str">
        <f>CONCATENATE(E339,"-F-C-N")</f>
        <v>3163540-F-C-N</v>
      </c>
      <c r="N339" t="str">
        <f>$H$2</f>
        <v>F - 762 x 762</v>
      </c>
      <c r="O339" t="str">
        <f>$C$15</f>
        <v>Canvas</v>
      </c>
      <c r="P339" t="str">
        <f>$D$15</f>
        <v>None</v>
      </c>
      <c r="Q339">
        <f>$H$15</f>
        <v>1909</v>
      </c>
      <c r="R339">
        <f t="shared" ref="R339" si="587">ROUND((1200*$N$2),0)</f>
        <v>1272</v>
      </c>
      <c r="S339">
        <f t="shared" ref="S339" si="588">ROUND((800*$N$2),0)</f>
        <v>848</v>
      </c>
      <c r="T339" t="s">
        <v>32</v>
      </c>
    </row>
    <row r="340" spans="1:20" x14ac:dyDescent="0.25">
      <c r="A340" t="s">
        <v>15</v>
      </c>
      <c r="B340" s="1" t="s">
        <v>208</v>
      </c>
      <c r="C340">
        <v>1</v>
      </c>
      <c r="D340" t="s">
        <v>110</v>
      </c>
      <c r="E340" s="1">
        <v>3163540</v>
      </c>
      <c r="H340" t="s">
        <v>16</v>
      </c>
      <c r="I340" t="s">
        <v>17</v>
      </c>
      <c r="J340" t="s">
        <v>18</v>
      </c>
      <c r="K340" t="s">
        <v>19</v>
      </c>
      <c r="L340" t="s">
        <v>207</v>
      </c>
      <c r="M340" t="str">
        <f>CONCATENATE(E340,"-F-P-W")</f>
        <v>3163540-F-P-W</v>
      </c>
      <c r="N340" t="str">
        <f>$H$2</f>
        <v>F - 762 x 762</v>
      </c>
      <c r="O340" t="str">
        <f>$C$3</f>
        <v>Photographic Paper</v>
      </c>
      <c r="P340" t="str">
        <f>$D$4</f>
        <v>White</v>
      </c>
      <c r="Q340">
        <f>$H$4</f>
        <v>2387</v>
      </c>
      <c r="R340">
        <f t="shared" ref="R340" si="589">ROUND((1510*$N$2),0)</f>
        <v>1601</v>
      </c>
      <c r="S340">
        <f t="shared" ref="S340" si="590">ROUND((1150*$N$2),0)</f>
        <v>1219</v>
      </c>
      <c r="T340" t="s">
        <v>32</v>
      </c>
    </row>
    <row r="341" spans="1:20" x14ac:dyDescent="0.25">
      <c r="A341" t="s">
        <v>15</v>
      </c>
      <c r="B341" s="1" t="s">
        <v>208</v>
      </c>
      <c r="C341">
        <v>1</v>
      </c>
      <c r="D341" t="s">
        <v>110</v>
      </c>
      <c r="E341" s="1">
        <v>3163540</v>
      </c>
      <c r="H341" t="s">
        <v>16</v>
      </c>
      <c r="I341" t="s">
        <v>17</v>
      </c>
      <c r="J341" t="s">
        <v>18</v>
      </c>
      <c r="K341" t="s">
        <v>19</v>
      </c>
      <c r="L341" t="s">
        <v>207</v>
      </c>
      <c r="M341" t="str">
        <f>CONCATENATE(E341,"-F-C-W")</f>
        <v>3163540-F-C-W</v>
      </c>
      <c r="N341" t="str">
        <f>$H$2</f>
        <v>F - 762 x 762</v>
      </c>
      <c r="O341" t="str">
        <f>$C$15</f>
        <v>Canvas</v>
      </c>
      <c r="P341" t="str">
        <f>$D$16</f>
        <v xml:space="preserve">White </v>
      </c>
      <c r="Q341">
        <f>$H$16</f>
        <v>2625</v>
      </c>
      <c r="R341">
        <f t="shared" ref="R341" si="591">ROUND((1760*$N$2),0)</f>
        <v>1866</v>
      </c>
      <c r="S341">
        <f t="shared" ref="S341" si="592">ROUND((1100*$N$2),0)</f>
        <v>1166</v>
      </c>
      <c r="T341" t="s">
        <v>32</v>
      </c>
    </row>
    <row r="342" spans="1:20" x14ac:dyDescent="0.25">
      <c r="A342" t="s">
        <v>15</v>
      </c>
      <c r="B342" s="1" t="s">
        <v>208</v>
      </c>
      <c r="C342">
        <v>1</v>
      </c>
      <c r="D342" t="s">
        <v>110</v>
      </c>
      <c r="E342" s="1">
        <v>3163540</v>
      </c>
      <c r="H342" t="s">
        <v>16</v>
      </c>
      <c r="I342" t="s">
        <v>17</v>
      </c>
      <c r="J342" t="s">
        <v>18</v>
      </c>
      <c r="K342" t="s">
        <v>19</v>
      </c>
      <c r="L342" t="s">
        <v>207</v>
      </c>
      <c r="M342" t="str">
        <f>CONCATENATE(E342,"-G-P-N")</f>
        <v>3163540-G-P-N</v>
      </c>
      <c r="N342" t="str">
        <f>$I$2</f>
        <v>G - 1016 x 1016</v>
      </c>
      <c r="O342" t="str">
        <f>$C$3</f>
        <v>Photographic Paper</v>
      </c>
      <c r="P342" t="str">
        <f>$D$3</f>
        <v>None</v>
      </c>
      <c r="Q342">
        <f>$I$3</f>
        <v>1763</v>
      </c>
      <c r="R342">
        <f t="shared" ref="R342" si="593">ROUND((1180*$N$2),0)</f>
        <v>1251</v>
      </c>
      <c r="S342">
        <f t="shared" ref="S342" si="594">ROUND((735*$N$2),0)</f>
        <v>779</v>
      </c>
      <c r="T342" t="s">
        <v>32</v>
      </c>
    </row>
    <row r="343" spans="1:20" x14ac:dyDescent="0.25">
      <c r="A343" t="s">
        <v>15</v>
      </c>
      <c r="B343" s="1" t="s">
        <v>208</v>
      </c>
      <c r="C343">
        <v>1</v>
      </c>
      <c r="D343" t="s">
        <v>110</v>
      </c>
      <c r="E343" s="1">
        <v>3163540</v>
      </c>
      <c r="H343" t="s">
        <v>16</v>
      </c>
      <c r="I343" t="s">
        <v>17</v>
      </c>
      <c r="J343" t="s">
        <v>18</v>
      </c>
      <c r="K343" t="s">
        <v>19</v>
      </c>
      <c r="L343" t="s">
        <v>207</v>
      </c>
      <c r="M343" t="str">
        <f>CONCATENATE(E343,"-G-C-N")</f>
        <v>3163540-G-C-N</v>
      </c>
      <c r="N343" t="str">
        <f>$I$2</f>
        <v>G - 1016 x 1016</v>
      </c>
      <c r="O343" t="str">
        <f>$C$15</f>
        <v>Canvas</v>
      </c>
      <c r="P343" t="str">
        <f>$D$15</f>
        <v>None</v>
      </c>
      <c r="Q343">
        <f>$I$15</f>
        <v>2029</v>
      </c>
      <c r="R343">
        <f t="shared" ref="R343" si="595">ROUND((1275*$N$2),0)</f>
        <v>1352</v>
      </c>
      <c r="S343">
        <f t="shared" ref="S343" si="596">ROUND((850*$N$2),0)</f>
        <v>901</v>
      </c>
      <c r="T343" t="s">
        <v>32</v>
      </c>
    </row>
    <row r="344" spans="1:20" x14ac:dyDescent="0.25">
      <c r="A344" t="s">
        <v>15</v>
      </c>
      <c r="B344" s="1" t="s">
        <v>208</v>
      </c>
      <c r="C344">
        <v>1</v>
      </c>
      <c r="D344" t="s">
        <v>110</v>
      </c>
      <c r="E344" s="1">
        <v>3163540</v>
      </c>
      <c r="H344" t="s">
        <v>16</v>
      </c>
      <c r="I344" t="s">
        <v>17</v>
      </c>
      <c r="J344" t="s">
        <v>18</v>
      </c>
      <c r="K344" t="s">
        <v>19</v>
      </c>
      <c r="L344" t="s">
        <v>207</v>
      </c>
      <c r="M344" t="str">
        <f>CONCATENATE(E344,"-G-P-W")</f>
        <v>3163540-G-P-W</v>
      </c>
      <c r="N344" t="str">
        <f>$I$2</f>
        <v>G - 1016 x 1016</v>
      </c>
      <c r="O344" t="str">
        <f>$C$3</f>
        <v>Photographic Paper</v>
      </c>
      <c r="P344" t="str">
        <f>$D$4</f>
        <v>White</v>
      </c>
      <c r="Q344">
        <f>$I$4</f>
        <v>3200</v>
      </c>
      <c r="R344">
        <f t="shared" ref="R344:R345" si="597">ROUND((2000*$N$2),0)</f>
        <v>2120</v>
      </c>
      <c r="S344">
        <f t="shared" ref="S344" si="598">ROUND((1535*$N$2),0)</f>
        <v>1627</v>
      </c>
      <c r="T344" t="s">
        <v>32</v>
      </c>
    </row>
    <row r="345" spans="1:20" x14ac:dyDescent="0.25">
      <c r="A345" t="s">
        <v>15</v>
      </c>
      <c r="B345" s="1" t="s">
        <v>208</v>
      </c>
      <c r="C345">
        <v>1</v>
      </c>
      <c r="D345" t="s">
        <v>110</v>
      </c>
      <c r="E345" s="1">
        <v>3163540</v>
      </c>
      <c r="H345" t="s">
        <v>16</v>
      </c>
      <c r="I345" t="s">
        <v>17</v>
      </c>
      <c r="J345" t="s">
        <v>18</v>
      </c>
      <c r="K345" t="s">
        <v>19</v>
      </c>
      <c r="L345" t="s">
        <v>207</v>
      </c>
      <c r="M345" t="str">
        <f>CONCATENATE(E345,"-G-C-W")</f>
        <v>3163540-G-C-W</v>
      </c>
      <c r="N345" t="str">
        <f>$I$2</f>
        <v>G - 1016 x 1016</v>
      </c>
      <c r="O345" t="str">
        <f>$C$15</f>
        <v>Canvas</v>
      </c>
      <c r="P345" t="str">
        <f>$D$16</f>
        <v xml:space="preserve">White </v>
      </c>
      <c r="Q345">
        <f>$I$16</f>
        <v>2984</v>
      </c>
      <c r="R345">
        <f t="shared" si="597"/>
        <v>2120</v>
      </c>
      <c r="S345">
        <f t="shared" ref="S345" si="599">ROUND((1250*$N$2),0)</f>
        <v>1325</v>
      </c>
      <c r="T345" t="s">
        <v>32</v>
      </c>
    </row>
    <row r="346" spans="1:20" x14ac:dyDescent="0.25">
      <c r="A346" t="s">
        <v>15</v>
      </c>
      <c r="B346" s="1" t="s">
        <v>208</v>
      </c>
      <c r="C346">
        <v>1</v>
      </c>
      <c r="D346" t="s">
        <v>116</v>
      </c>
      <c r="E346" s="1" t="s">
        <v>117</v>
      </c>
      <c r="H346" t="s">
        <v>16</v>
      </c>
      <c r="I346" t="s">
        <v>17</v>
      </c>
      <c r="J346" t="s">
        <v>18</v>
      </c>
      <c r="K346" t="s">
        <v>19</v>
      </c>
      <c r="L346" t="s">
        <v>207</v>
      </c>
      <c r="M346" t="str">
        <f>CONCATENATE(E346,"-C-P-N")</f>
        <v>55896563_10-C-P-N</v>
      </c>
      <c r="N346" t="str">
        <f>$E$2</f>
        <v>C - 406 x 406</v>
      </c>
      <c r="O346" t="str">
        <f>$C$3</f>
        <v>Photographic Paper</v>
      </c>
      <c r="P346" t="str">
        <f>$D$3</f>
        <v>None</v>
      </c>
      <c r="Q346">
        <f>$E$3</f>
        <v>553</v>
      </c>
      <c r="R346">
        <f t="shared" ref="R346" si="600">ROUND((360*$N$2),0)</f>
        <v>382</v>
      </c>
      <c r="S346">
        <f t="shared" ref="S346" si="601">ROUND((230*$N$2),0)</f>
        <v>244</v>
      </c>
      <c r="T346" t="s">
        <v>32</v>
      </c>
    </row>
    <row r="347" spans="1:20" x14ac:dyDescent="0.25">
      <c r="A347" t="s">
        <v>15</v>
      </c>
      <c r="B347" s="1" t="s">
        <v>208</v>
      </c>
      <c r="C347">
        <v>1</v>
      </c>
      <c r="D347" t="s">
        <v>116</v>
      </c>
      <c r="E347" s="1" t="s">
        <v>117</v>
      </c>
      <c r="H347" t="s">
        <v>16</v>
      </c>
      <c r="I347" t="s">
        <v>17</v>
      </c>
      <c r="J347" t="s">
        <v>18</v>
      </c>
      <c r="K347" t="s">
        <v>19</v>
      </c>
      <c r="L347" t="s">
        <v>207</v>
      </c>
      <c r="M347" t="str">
        <f>CONCATENATE(E347,"-C-P-W")</f>
        <v>55896563_10-C-P-W</v>
      </c>
      <c r="N347" t="str">
        <f>$E$2</f>
        <v>C - 406 x 406</v>
      </c>
      <c r="O347" t="str">
        <f>$C$3</f>
        <v>Photographic Paper</v>
      </c>
      <c r="P347" t="str">
        <f>$D$4</f>
        <v>White</v>
      </c>
      <c r="Q347">
        <f>$E$4</f>
        <v>1052</v>
      </c>
      <c r="R347">
        <f t="shared" ref="R347" si="602">ROUND((704*$N$2),0)</f>
        <v>746</v>
      </c>
      <c r="S347">
        <f t="shared" ref="S347" si="603">ROUND((440*$N$2),0)</f>
        <v>466</v>
      </c>
      <c r="T347" t="s">
        <v>32</v>
      </c>
    </row>
    <row r="348" spans="1:20" x14ac:dyDescent="0.25">
      <c r="A348" t="s">
        <v>15</v>
      </c>
      <c r="B348" s="1" t="s">
        <v>208</v>
      </c>
      <c r="C348">
        <v>1</v>
      </c>
      <c r="D348" t="s">
        <v>116</v>
      </c>
      <c r="E348" s="1" t="s">
        <v>117</v>
      </c>
      <c r="H348" t="s">
        <v>16</v>
      </c>
      <c r="I348" t="s">
        <v>17</v>
      </c>
      <c r="J348" t="s">
        <v>18</v>
      </c>
      <c r="K348" t="s">
        <v>19</v>
      </c>
      <c r="L348" t="s">
        <v>207</v>
      </c>
      <c r="M348" t="str">
        <f>CONCATENATE(E348,"-D-P-N")</f>
        <v>55896563_10-D-P-N</v>
      </c>
      <c r="N348" t="str">
        <f>$F$2</f>
        <v>D - 508 x 508</v>
      </c>
      <c r="O348" t="str">
        <f>$C$3</f>
        <v>Photographic Paper</v>
      </c>
      <c r="P348" t="str">
        <f>$D$3</f>
        <v>None</v>
      </c>
      <c r="Q348">
        <f>$F$3</f>
        <v>646</v>
      </c>
      <c r="R348">
        <f t="shared" ref="R348" si="604">ROUND((432*$N$2),0)</f>
        <v>458</v>
      </c>
      <c r="S348">
        <f t="shared" ref="S348" si="605">ROUND((270*$N$2),0)</f>
        <v>286</v>
      </c>
      <c r="T348" t="s">
        <v>32</v>
      </c>
    </row>
    <row r="349" spans="1:20" x14ac:dyDescent="0.25">
      <c r="A349" t="s">
        <v>15</v>
      </c>
      <c r="B349" s="1" t="s">
        <v>208</v>
      </c>
      <c r="C349">
        <v>1</v>
      </c>
      <c r="D349" t="s">
        <v>116</v>
      </c>
      <c r="E349" s="1" t="s">
        <v>117</v>
      </c>
      <c r="H349" t="s">
        <v>16</v>
      </c>
      <c r="I349" t="s">
        <v>17</v>
      </c>
      <c r="J349" t="s">
        <v>18</v>
      </c>
      <c r="K349" t="s">
        <v>19</v>
      </c>
      <c r="L349" t="s">
        <v>207</v>
      </c>
      <c r="M349" t="str">
        <f>CONCATENATE(E349,"-D-C-N")</f>
        <v>55896563_10-D-C-N</v>
      </c>
      <c r="N349" t="str">
        <f>$F$2</f>
        <v>D - 508 x 508</v>
      </c>
      <c r="O349" t="str">
        <f>$C$15</f>
        <v>Canvas</v>
      </c>
      <c r="P349" t="str">
        <f>$D$15</f>
        <v>None</v>
      </c>
      <c r="Q349">
        <f>$F$15</f>
        <v>1324</v>
      </c>
      <c r="R349">
        <f t="shared" ref="R349" si="606">ROUND((832*$N$2),0)</f>
        <v>882</v>
      </c>
      <c r="S349">
        <f t="shared" ref="S349" si="607">ROUND((550*$N$2),0)</f>
        <v>583</v>
      </c>
      <c r="T349" t="s">
        <v>32</v>
      </c>
    </row>
    <row r="350" spans="1:20" x14ac:dyDescent="0.25">
      <c r="A350" t="s">
        <v>15</v>
      </c>
      <c r="B350" s="1" t="s">
        <v>208</v>
      </c>
      <c r="C350">
        <v>1</v>
      </c>
      <c r="D350" t="s">
        <v>116</v>
      </c>
      <c r="E350" s="1" t="s">
        <v>117</v>
      </c>
      <c r="H350" t="s">
        <v>16</v>
      </c>
      <c r="I350" t="s">
        <v>17</v>
      </c>
      <c r="J350" t="s">
        <v>18</v>
      </c>
      <c r="K350" t="s">
        <v>19</v>
      </c>
      <c r="L350" t="s">
        <v>207</v>
      </c>
      <c r="M350" t="str">
        <f>CONCATENATE(E350,"-D-P-W")</f>
        <v>55896563_10-D-P-W</v>
      </c>
      <c r="N350" t="str">
        <f>$F$2</f>
        <v>D - 508 x 508</v>
      </c>
      <c r="O350" t="str">
        <f>$C$3</f>
        <v>Photographic Paper</v>
      </c>
      <c r="P350" t="str">
        <f>$D$4</f>
        <v>White</v>
      </c>
      <c r="Q350">
        <f>$F$4</f>
        <v>1313</v>
      </c>
      <c r="R350">
        <f t="shared" ref="R350" si="608">ROUND((880*$N$2),0)</f>
        <v>933</v>
      </c>
      <c r="S350">
        <f t="shared" ref="S350" si="609">ROUND((560*$N$2),0)</f>
        <v>594</v>
      </c>
      <c r="T350" t="s">
        <v>32</v>
      </c>
    </row>
    <row r="351" spans="1:20" x14ac:dyDescent="0.25">
      <c r="A351" t="s">
        <v>15</v>
      </c>
      <c r="B351" s="1" t="s">
        <v>208</v>
      </c>
      <c r="C351">
        <v>1</v>
      </c>
      <c r="D351" t="s">
        <v>116</v>
      </c>
      <c r="E351" s="1" t="s">
        <v>117</v>
      </c>
      <c r="H351" t="s">
        <v>16</v>
      </c>
      <c r="I351" t="s">
        <v>17</v>
      </c>
      <c r="J351" t="s">
        <v>18</v>
      </c>
      <c r="K351" t="s">
        <v>19</v>
      </c>
      <c r="L351" t="s">
        <v>207</v>
      </c>
      <c r="M351" t="str">
        <f>CONCATENATE(E351,"-D-C-W")</f>
        <v>55896563_10-D-C-W</v>
      </c>
      <c r="N351" t="str">
        <f>$F$2</f>
        <v>D - 508 x 508</v>
      </c>
      <c r="O351" t="str">
        <f>$C$15</f>
        <v>Canvas</v>
      </c>
      <c r="P351" t="str">
        <f>$D$16</f>
        <v xml:space="preserve">White </v>
      </c>
      <c r="Q351">
        <f>$F$16</f>
        <v>1964</v>
      </c>
      <c r="R351">
        <f t="shared" ref="R351" si="610">ROUND((1320*$N$2),0)</f>
        <v>1399</v>
      </c>
      <c r="S351">
        <f t="shared" ref="S351" si="611">ROUND((825*$N$2),0)</f>
        <v>875</v>
      </c>
      <c r="T351" t="s">
        <v>32</v>
      </c>
    </row>
    <row r="352" spans="1:20" x14ac:dyDescent="0.25">
      <c r="A352" t="s">
        <v>15</v>
      </c>
      <c r="B352" s="1" t="s">
        <v>208</v>
      </c>
      <c r="C352">
        <v>1</v>
      </c>
      <c r="D352" t="s">
        <v>116</v>
      </c>
      <c r="E352" s="1" t="s">
        <v>117</v>
      </c>
      <c r="H352" t="s">
        <v>16</v>
      </c>
      <c r="I352" t="s">
        <v>17</v>
      </c>
      <c r="J352" t="s">
        <v>18</v>
      </c>
      <c r="K352" t="s">
        <v>19</v>
      </c>
      <c r="L352" t="s">
        <v>207</v>
      </c>
      <c r="M352" t="str">
        <f>CONCATENATE(E352,"-F-P-N")</f>
        <v>55896563_10-F-P-N</v>
      </c>
      <c r="N352" t="str">
        <f>$H$2</f>
        <v>F - 762 x 762</v>
      </c>
      <c r="O352" t="str">
        <f>$C$3</f>
        <v>Photographic Paper</v>
      </c>
      <c r="P352" t="str">
        <f>$D$3</f>
        <v>None</v>
      </c>
      <c r="Q352">
        <f>$H$3</f>
        <v>1410</v>
      </c>
      <c r="R352">
        <f t="shared" ref="R352" si="612">ROUND((944*$N$2),0)</f>
        <v>1001</v>
      </c>
      <c r="S352">
        <f t="shared" ref="S352" si="613">ROUND((590*$N$2),0)</f>
        <v>625</v>
      </c>
      <c r="T352" t="s">
        <v>32</v>
      </c>
    </row>
    <row r="353" spans="1:20" x14ac:dyDescent="0.25">
      <c r="A353" t="s">
        <v>15</v>
      </c>
      <c r="B353" s="1" t="s">
        <v>208</v>
      </c>
      <c r="C353">
        <v>1</v>
      </c>
      <c r="D353" t="s">
        <v>116</v>
      </c>
      <c r="E353" s="1" t="s">
        <v>117</v>
      </c>
      <c r="H353" t="s">
        <v>16</v>
      </c>
      <c r="I353" t="s">
        <v>17</v>
      </c>
      <c r="J353" t="s">
        <v>18</v>
      </c>
      <c r="K353" t="s">
        <v>19</v>
      </c>
      <c r="L353" t="s">
        <v>207</v>
      </c>
      <c r="M353" t="str">
        <f>CONCATENATE(E353,"-F-C-N")</f>
        <v>55896563_10-F-C-N</v>
      </c>
      <c r="N353" t="str">
        <f>$H$2</f>
        <v>F - 762 x 762</v>
      </c>
      <c r="O353" t="str">
        <f>$C$15</f>
        <v>Canvas</v>
      </c>
      <c r="P353" t="str">
        <f>$D$15</f>
        <v>None</v>
      </c>
      <c r="Q353">
        <f>$H$15</f>
        <v>1909</v>
      </c>
      <c r="R353">
        <f t="shared" ref="R353" si="614">ROUND((1200*$N$2),0)</f>
        <v>1272</v>
      </c>
      <c r="S353">
        <f t="shared" ref="S353" si="615">ROUND((800*$N$2),0)</f>
        <v>848</v>
      </c>
      <c r="T353" t="s">
        <v>32</v>
      </c>
    </row>
    <row r="354" spans="1:20" x14ac:dyDescent="0.25">
      <c r="A354" t="s">
        <v>15</v>
      </c>
      <c r="B354" s="1" t="s">
        <v>208</v>
      </c>
      <c r="C354">
        <v>1</v>
      </c>
      <c r="D354" t="s">
        <v>116</v>
      </c>
      <c r="E354" s="1" t="s">
        <v>117</v>
      </c>
      <c r="H354" t="s">
        <v>16</v>
      </c>
      <c r="I354" t="s">
        <v>17</v>
      </c>
      <c r="J354" t="s">
        <v>18</v>
      </c>
      <c r="K354" t="s">
        <v>19</v>
      </c>
      <c r="L354" t="s">
        <v>207</v>
      </c>
      <c r="M354" t="str">
        <f>CONCATENATE(E354,"-F-P-W")</f>
        <v>55896563_10-F-P-W</v>
      </c>
      <c r="N354" t="str">
        <f>$H$2</f>
        <v>F - 762 x 762</v>
      </c>
      <c r="O354" t="str">
        <f>$C$3</f>
        <v>Photographic Paper</v>
      </c>
      <c r="P354" t="str">
        <f>$D$4</f>
        <v>White</v>
      </c>
      <c r="Q354">
        <f>$H$4</f>
        <v>2387</v>
      </c>
      <c r="R354">
        <f t="shared" ref="R354" si="616">ROUND((1510*$N$2),0)</f>
        <v>1601</v>
      </c>
      <c r="S354">
        <f t="shared" ref="S354" si="617">ROUND((1150*$N$2),0)</f>
        <v>1219</v>
      </c>
      <c r="T354" t="s">
        <v>32</v>
      </c>
    </row>
    <row r="355" spans="1:20" x14ac:dyDescent="0.25">
      <c r="A355" t="s">
        <v>15</v>
      </c>
      <c r="B355" s="1" t="s">
        <v>208</v>
      </c>
      <c r="C355">
        <v>1</v>
      </c>
      <c r="D355" t="s">
        <v>116</v>
      </c>
      <c r="E355" s="1" t="s">
        <v>117</v>
      </c>
      <c r="H355" t="s">
        <v>16</v>
      </c>
      <c r="I355" t="s">
        <v>17</v>
      </c>
      <c r="J355" t="s">
        <v>18</v>
      </c>
      <c r="K355" t="s">
        <v>19</v>
      </c>
      <c r="L355" t="s">
        <v>207</v>
      </c>
      <c r="M355" t="str">
        <f>CONCATENATE(E355,"-F-C-W")</f>
        <v>55896563_10-F-C-W</v>
      </c>
      <c r="N355" t="str">
        <f>$H$2</f>
        <v>F - 762 x 762</v>
      </c>
      <c r="O355" t="str">
        <f>$C$15</f>
        <v>Canvas</v>
      </c>
      <c r="P355" t="str">
        <f>$D$16</f>
        <v xml:space="preserve">White </v>
      </c>
      <c r="Q355">
        <f>$H$16</f>
        <v>2625</v>
      </c>
      <c r="R355">
        <f t="shared" ref="R355" si="618">ROUND((1760*$N$2),0)</f>
        <v>1866</v>
      </c>
      <c r="S355">
        <f t="shared" ref="S355" si="619">ROUND((1100*$N$2),0)</f>
        <v>1166</v>
      </c>
      <c r="T355" t="s">
        <v>32</v>
      </c>
    </row>
    <row r="356" spans="1:20" x14ac:dyDescent="0.25">
      <c r="A356" t="s">
        <v>15</v>
      </c>
      <c r="B356" s="1" t="s">
        <v>208</v>
      </c>
      <c r="C356">
        <v>1</v>
      </c>
      <c r="D356" t="s">
        <v>116</v>
      </c>
      <c r="E356" s="1" t="s">
        <v>117</v>
      </c>
      <c r="H356" t="s">
        <v>16</v>
      </c>
      <c r="I356" t="s">
        <v>17</v>
      </c>
      <c r="J356" t="s">
        <v>18</v>
      </c>
      <c r="K356" t="s">
        <v>19</v>
      </c>
      <c r="L356" t="s">
        <v>207</v>
      </c>
      <c r="M356" t="str">
        <f>CONCATENATE(E356,"-G-P-N")</f>
        <v>55896563_10-G-P-N</v>
      </c>
      <c r="N356" t="str">
        <f>$I$2</f>
        <v>G - 1016 x 1016</v>
      </c>
      <c r="O356" t="str">
        <f>$C$3</f>
        <v>Photographic Paper</v>
      </c>
      <c r="P356" t="str">
        <f>$D$3</f>
        <v>None</v>
      </c>
      <c r="Q356">
        <f>$I$3</f>
        <v>1763</v>
      </c>
      <c r="R356">
        <f t="shared" ref="R356" si="620">ROUND((1180*$N$2),0)</f>
        <v>1251</v>
      </c>
      <c r="S356">
        <f t="shared" ref="S356" si="621">ROUND((735*$N$2),0)</f>
        <v>779</v>
      </c>
      <c r="T356" t="s">
        <v>32</v>
      </c>
    </row>
    <row r="357" spans="1:20" x14ac:dyDescent="0.25">
      <c r="A357" t="s">
        <v>15</v>
      </c>
      <c r="B357" s="1" t="s">
        <v>208</v>
      </c>
      <c r="C357">
        <v>1</v>
      </c>
      <c r="D357" t="s">
        <v>116</v>
      </c>
      <c r="E357" s="1" t="s">
        <v>117</v>
      </c>
      <c r="H357" t="s">
        <v>16</v>
      </c>
      <c r="I357" t="s">
        <v>17</v>
      </c>
      <c r="J357" t="s">
        <v>18</v>
      </c>
      <c r="K357" t="s">
        <v>19</v>
      </c>
      <c r="L357" t="s">
        <v>207</v>
      </c>
      <c r="M357" t="str">
        <f>CONCATENATE(E357,"-G-C-N")</f>
        <v>55896563_10-G-C-N</v>
      </c>
      <c r="N357" t="str">
        <f>$I$2</f>
        <v>G - 1016 x 1016</v>
      </c>
      <c r="O357" t="str">
        <f>$C$15</f>
        <v>Canvas</v>
      </c>
      <c r="P357" t="str">
        <f>$D$15</f>
        <v>None</v>
      </c>
      <c r="Q357">
        <f>$I$15</f>
        <v>2029</v>
      </c>
      <c r="R357">
        <f t="shared" ref="R357" si="622">ROUND((1275*$N$2),0)</f>
        <v>1352</v>
      </c>
      <c r="S357">
        <f t="shared" ref="S357" si="623">ROUND((850*$N$2),0)</f>
        <v>901</v>
      </c>
      <c r="T357" t="s">
        <v>32</v>
      </c>
    </row>
    <row r="358" spans="1:20" x14ac:dyDescent="0.25">
      <c r="A358" t="s">
        <v>15</v>
      </c>
      <c r="B358" s="1" t="s">
        <v>208</v>
      </c>
      <c r="C358">
        <v>1</v>
      </c>
      <c r="D358" t="s">
        <v>116</v>
      </c>
      <c r="E358" s="1" t="s">
        <v>117</v>
      </c>
      <c r="H358" t="s">
        <v>16</v>
      </c>
      <c r="I358" t="s">
        <v>17</v>
      </c>
      <c r="J358" t="s">
        <v>18</v>
      </c>
      <c r="K358" t="s">
        <v>19</v>
      </c>
      <c r="L358" t="s">
        <v>207</v>
      </c>
      <c r="M358" t="str">
        <f>CONCATENATE(E358,"-G-P-W")</f>
        <v>55896563_10-G-P-W</v>
      </c>
      <c r="N358" t="str">
        <f>$I$2</f>
        <v>G - 1016 x 1016</v>
      </c>
      <c r="O358" t="str">
        <f>$C$3</f>
        <v>Photographic Paper</v>
      </c>
      <c r="P358" t="str">
        <f>$D$4</f>
        <v>White</v>
      </c>
      <c r="Q358">
        <f>$I$4</f>
        <v>3200</v>
      </c>
      <c r="R358">
        <f t="shared" ref="R358:R359" si="624">ROUND((2000*$N$2),0)</f>
        <v>2120</v>
      </c>
      <c r="S358">
        <f t="shared" ref="S358" si="625">ROUND((1535*$N$2),0)</f>
        <v>1627</v>
      </c>
      <c r="T358" t="s">
        <v>32</v>
      </c>
    </row>
    <row r="359" spans="1:20" x14ac:dyDescent="0.25">
      <c r="A359" t="s">
        <v>15</v>
      </c>
      <c r="B359" s="1" t="s">
        <v>208</v>
      </c>
      <c r="C359">
        <v>1</v>
      </c>
      <c r="D359" t="s">
        <v>116</v>
      </c>
      <c r="E359" s="1" t="s">
        <v>117</v>
      </c>
      <c r="H359" t="s">
        <v>16</v>
      </c>
      <c r="I359" t="s">
        <v>17</v>
      </c>
      <c r="J359" t="s">
        <v>18</v>
      </c>
      <c r="K359" t="s">
        <v>19</v>
      </c>
      <c r="L359" t="s">
        <v>207</v>
      </c>
      <c r="M359" t="str">
        <f>CONCATENATE(E359,"-G-C-W")</f>
        <v>55896563_10-G-C-W</v>
      </c>
      <c r="N359" t="str">
        <f>$I$2</f>
        <v>G - 1016 x 1016</v>
      </c>
      <c r="O359" t="str">
        <f>$C$15</f>
        <v>Canvas</v>
      </c>
      <c r="P359" t="str">
        <f>$D$16</f>
        <v xml:space="preserve">White </v>
      </c>
      <c r="Q359">
        <f>$I$16</f>
        <v>2984</v>
      </c>
      <c r="R359">
        <f t="shared" si="624"/>
        <v>2120</v>
      </c>
      <c r="S359">
        <f t="shared" ref="S359" si="626">ROUND((1250*$N$2),0)</f>
        <v>1325</v>
      </c>
      <c r="T359" t="s">
        <v>32</v>
      </c>
    </row>
    <row r="360" spans="1:20" x14ac:dyDescent="0.25">
      <c r="A360" t="s">
        <v>15</v>
      </c>
      <c r="B360" s="1" t="s">
        <v>208</v>
      </c>
      <c r="C360">
        <v>1</v>
      </c>
      <c r="D360" t="s">
        <v>118</v>
      </c>
      <c r="E360" s="1" t="s">
        <v>119</v>
      </c>
      <c r="H360" t="s">
        <v>16</v>
      </c>
      <c r="I360" t="s">
        <v>17</v>
      </c>
      <c r="J360" t="s">
        <v>18</v>
      </c>
      <c r="K360" t="s">
        <v>19</v>
      </c>
      <c r="L360" t="s">
        <v>207</v>
      </c>
      <c r="M360" t="str">
        <f>CONCATENATE(E360,"-C-P-N")</f>
        <v>2716847_8-C-P-N</v>
      </c>
      <c r="N360" t="str">
        <f>$E$2</f>
        <v>C - 406 x 406</v>
      </c>
      <c r="O360" t="str">
        <f>$C$3</f>
        <v>Photographic Paper</v>
      </c>
      <c r="P360" t="str">
        <f>$D$3</f>
        <v>None</v>
      </c>
      <c r="Q360">
        <f>$E$3</f>
        <v>553</v>
      </c>
      <c r="R360">
        <f t="shared" ref="R360" si="627">ROUND((360*$N$2),0)</f>
        <v>382</v>
      </c>
      <c r="S360">
        <f t="shared" ref="S360" si="628">ROUND((230*$N$2),0)</f>
        <v>244</v>
      </c>
      <c r="T360" t="s">
        <v>32</v>
      </c>
    </row>
    <row r="361" spans="1:20" x14ac:dyDescent="0.25">
      <c r="A361" t="s">
        <v>15</v>
      </c>
      <c r="B361" s="1" t="s">
        <v>208</v>
      </c>
      <c r="C361">
        <v>1</v>
      </c>
      <c r="D361" t="s">
        <v>118</v>
      </c>
      <c r="E361" s="1" t="s">
        <v>119</v>
      </c>
      <c r="H361" t="s">
        <v>16</v>
      </c>
      <c r="I361" t="s">
        <v>17</v>
      </c>
      <c r="J361" t="s">
        <v>18</v>
      </c>
      <c r="K361" t="s">
        <v>19</v>
      </c>
      <c r="L361" t="s">
        <v>207</v>
      </c>
      <c r="M361" t="str">
        <f>CONCATENATE(E361,"-C-P-W")</f>
        <v>2716847_8-C-P-W</v>
      </c>
      <c r="N361" t="str">
        <f>$E$2</f>
        <v>C - 406 x 406</v>
      </c>
      <c r="O361" t="str">
        <f>$C$3</f>
        <v>Photographic Paper</v>
      </c>
      <c r="P361" t="str">
        <f>$D$4</f>
        <v>White</v>
      </c>
      <c r="Q361">
        <f>$E$4</f>
        <v>1052</v>
      </c>
      <c r="R361">
        <f t="shared" ref="R361" si="629">ROUND((704*$N$2),0)</f>
        <v>746</v>
      </c>
      <c r="S361">
        <f t="shared" ref="S361" si="630">ROUND((440*$N$2),0)</f>
        <v>466</v>
      </c>
      <c r="T361" t="s">
        <v>32</v>
      </c>
    </row>
    <row r="362" spans="1:20" x14ac:dyDescent="0.25">
      <c r="A362" t="s">
        <v>15</v>
      </c>
      <c r="B362" s="1" t="s">
        <v>208</v>
      </c>
      <c r="C362">
        <v>1</v>
      </c>
      <c r="D362" t="s">
        <v>118</v>
      </c>
      <c r="E362" s="1" t="s">
        <v>119</v>
      </c>
      <c r="H362" t="s">
        <v>16</v>
      </c>
      <c r="I362" t="s">
        <v>17</v>
      </c>
      <c r="J362" t="s">
        <v>18</v>
      </c>
      <c r="K362" t="s">
        <v>19</v>
      </c>
      <c r="L362" t="s">
        <v>207</v>
      </c>
      <c r="M362" t="str">
        <f>CONCATENATE(E362,"-D-P-N")</f>
        <v>2716847_8-D-P-N</v>
      </c>
      <c r="N362" t="str">
        <f>$F$2</f>
        <v>D - 508 x 508</v>
      </c>
      <c r="O362" t="str">
        <f>$C$3</f>
        <v>Photographic Paper</v>
      </c>
      <c r="P362" t="str">
        <f>$D$3</f>
        <v>None</v>
      </c>
      <c r="Q362">
        <f>$F$3</f>
        <v>646</v>
      </c>
      <c r="R362">
        <f t="shared" ref="R362" si="631">ROUND((432*$N$2),0)</f>
        <v>458</v>
      </c>
      <c r="S362">
        <f t="shared" ref="S362" si="632">ROUND((270*$N$2),0)</f>
        <v>286</v>
      </c>
      <c r="T362" t="s">
        <v>32</v>
      </c>
    </row>
    <row r="363" spans="1:20" x14ac:dyDescent="0.25">
      <c r="A363" t="s">
        <v>15</v>
      </c>
      <c r="B363" s="1" t="s">
        <v>208</v>
      </c>
      <c r="C363">
        <v>1</v>
      </c>
      <c r="D363" t="s">
        <v>118</v>
      </c>
      <c r="E363" s="1" t="s">
        <v>119</v>
      </c>
      <c r="H363" t="s">
        <v>16</v>
      </c>
      <c r="I363" t="s">
        <v>17</v>
      </c>
      <c r="J363" t="s">
        <v>18</v>
      </c>
      <c r="K363" t="s">
        <v>19</v>
      </c>
      <c r="L363" t="s">
        <v>207</v>
      </c>
      <c r="M363" t="str">
        <f>CONCATENATE(E363,"-D-C-N")</f>
        <v>2716847_8-D-C-N</v>
      </c>
      <c r="N363" t="str">
        <f>$F$2</f>
        <v>D - 508 x 508</v>
      </c>
      <c r="O363" t="str">
        <f>$C$15</f>
        <v>Canvas</v>
      </c>
      <c r="P363" t="str">
        <f>$D$15</f>
        <v>None</v>
      </c>
      <c r="Q363">
        <f>$F$15</f>
        <v>1324</v>
      </c>
      <c r="R363">
        <f t="shared" ref="R363" si="633">ROUND((832*$N$2),0)</f>
        <v>882</v>
      </c>
      <c r="S363">
        <f t="shared" ref="S363" si="634">ROUND((550*$N$2),0)</f>
        <v>583</v>
      </c>
      <c r="T363" t="s">
        <v>32</v>
      </c>
    </row>
    <row r="364" spans="1:20" x14ac:dyDescent="0.25">
      <c r="A364" t="s">
        <v>15</v>
      </c>
      <c r="B364" s="1" t="s">
        <v>208</v>
      </c>
      <c r="C364">
        <v>1</v>
      </c>
      <c r="D364" t="s">
        <v>118</v>
      </c>
      <c r="E364" s="1" t="s">
        <v>119</v>
      </c>
      <c r="H364" t="s">
        <v>16</v>
      </c>
      <c r="I364" t="s">
        <v>17</v>
      </c>
      <c r="J364" t="s">
        <v>18</v>
      </c>
      <c r="K364" t="s">
        <v>19</v>
      </c>
      <c r="L364" t="s">
        <v>207</v>
      </c>
      <c r="M364" t="str">
        <f>CONCATENATE(E364,"-D-P-W")</f>
        <v>2716847_8-D-P-W</v>
      </c>
      <c r="N364" t="str">
        <f>$F$2</f>
        <v>D - 508 x 508</v>
      </c>
      <c r="O364" t="str">
        <f>$C$3</f>
        <v>Photographic Paper</v>
      </c>
      <c r="P364" t="str">
        <f>$D$4</f>
        <v>White</v>
      </c>
      <c r="Q364">
        <f>$F$4</f>
        <v>1313</v>
      </c>
      <c r="R364">
        <f t="shared" ref="R364" si="635">ROUND((880*$N$2),0)</f>
        <v>933</v>
      </c>
      <c r="S364">
        <f t="shared" ref="S364" si="636">ROUND((560*$N$2),0)</f>
        <v>594</v>
      </c>
      <c r="T364" t="s">
        <v>32</v>
      </c>
    </row>
    <row r="365" spans="1:20" x14ac:dyDescent="0.25">
      <c r="A365" t="s">
        <v>15</v>
      </c>
      <c r="B365" s="1" t="s">
        <v>208</v>
      </c>
      <c r="C365">
        <v>1</v>
      </c>
      <c r="D365" t="s">
        <v>118</v>
      </c>
      <c r="E365" s="1" t="s">
        <v>119</v>
      </c>
      <c r="H365" t="s">
        <v>16</v>
      </c>
      <c r="I365" t="s">
        <v>17</v>
      </c>
      <c r="J365" t="s">
        <v>18</v>
      </c>
      <c r="K365" t="s">
        <v>19</v>
      </c>
      <c r="L365" t="s">
        <v>207</v>
      </c>
      <c r="M365" t="str">
        <f>CONCATENATE(E365,"-D-C-W")</f>
        <v>2716847_8-D-C-W</v>
      </c>
      <c r="N365" t="str">
        <f>$F$2</f>
        <v>D - 508 x 508</v>
      </c>
      <c r="O365" t="str">
        <f>$C$15</f>
        <v>Canvas</v>
      </c>
      <c r="P365" t="str">
        <f>$D$16</f>
        <v xml:space="preserve">White </v>
      </c>
      <c r="Q365">
        <f>$F$16</f>
        <v>1964</v>
      </c>
      <c r="R365">
        <f t="shared" ref="R365" si="637">ROUND((1320*$N$2),0)</f>
        <v>1399</v>
      </c>
      <c r="S365">
        <f t="shared" ref="S365" si="638">ROUND((825*$N$2),0)</f>
        <v>875</v>
      </c>
      <c r="T365" t="s">
        <v>32</v>
      </c>
    </row>
    <row r="366" spans="1:20" x14ac:dyDescent="0.25">
      <c r="A366" t="s">
        <v>15</v>
      </c>
      <c r="B366" s="1" t="s">
        <v>208</v>
      </c>
      <c r="C366">
        <v>1</v>
      </c>
      <c r="D366" t="s">
        <v>118</v>
      </c>
      <c r="E366" s="1" t="s">
        <v>119</v>
      </c>
      <c r="H366" t="s">
        <v>16</v>
      </c>
      <c r="I366" t="s">
        <v>17</v>
      </c>
      <c r="J366" t="s">
        <v>18</v>
      </c>
      <c r="K366" t="s">
        <v>19</v>
      </c>
      <c r="L366" t="s">
        <v>207</v>
      </c>
      <c r="M366" t="str">
        <f>CONCATENATE(E366,"-F-P-N")</f>
        <v>2716847_8-F-P-N</v>
      </c>
      <c r="N366" t="str">
        <f>$H$2</f>
        <v>F - 762 x 762</v>
      </c>
      <c r="O366" t="str">
        <f>$C$3</f>
        <v>Photographic Paper</v>
      </c>
      <c r="P366" t="str">
        <f>$D$3</f>
        <v>None</v>
      </c>
      <c r="Q366">
        <f>$H$3</f>
        <v>1410</v>
      </c>
      <c r="R366">
        <f t="shared" ref="R366" si="639">ROUND((944*$N$2),0)</f>
        <v>1001</v>
      </c>
      <c r="S366">
        <f t="shared" ref="S366" si="640">ROUND((590*$N$2),0)</f>
        <v>625</v>
      </c>
      <c r="T366" t="s">
        <v>32</v>
      </c>
    </row>
    <row r="367" spans="1:20" x14ac:dyDescent="0.25">
      <c r="A367" t="s">
        <v>15</v>
      </c>
      <c r="B367" s="1" t="s">
        <v>208</v>
      </c>
      <c r="C367">
        <v>1</v>
      </c>
      <c r="D367" t="s">
        <v>118</v>
      </c>
      <c r="E367" s="1" t="s">
        <v>119</v>
      </c>
      <c r="H367" t="s">
        <v>16</v>
      </c>
      <c r="I367" t="s">
        <v>17</v>
      </c>
      <c r="J367" t="s">
        <v>18</v>
      </c>
      <c r="K367" t="s">
        <v>19</v>
      </c>
      <c r="L367" t="s">
        <v>207</v>
      </c>
      <c r="M367" t="str">
        <f>CONCATENATE(E367,"-F-C-N")</f>
        <v>2716847_8-F-C-N</v>
      </c>
      <c r="N367" t="str">
        <f>$H$2</f>
        <v>F - 762 x 762</v>
      </c>
      <c r="O367" t="str">
        <f>$C$15</f>
        <v>Canvas</v>
      </c>
      <c r="P367" t="str">
        <f>$D$15</f>
        <v>None</v>
      </c>
      <c r="Q367">
        <f>$H$15</f>
        <v>1909</v>
      </c>
      <c r="R367">
        <f t="shared" ref="R367" si="641">ROUND((1200*$N$2),0)</f>
        <v>1272</v>
      </c>
      <c r="S367">
        <f t="shared" ref="S367" si="642">ROUND((800*$N$2),0)</f>
        <v>848</v>
      </c>
      <c r="T367" t="s">
        <v>32</v>
      </c>
    </row>
    <row r="368" spans="1:20" x14ac:dyDescent="0.25">
      <c r="A368" t="s">
        <v>15</v>
      </c>
      <c r="B368" s="1" t="s">
        <v>208</v>
      </c>
      <c r="C368">
        <v>1</v>
      </c>
      <c r="D368" t="s">
        <v>118</v>
      </c>
      <c r="E368" s="1" t="s">
        <v>119</v>
      </c>
      <c r="H368" t="s">
        <v>16</v>
      </c>
      <c r="I368" t="s">
        <v>17</v>
      </c>
      <c r="J368" t="s">
        <v>18</v>
      </c>
      <c r="K368" t="s">
        <v>19</v>
      </c>
      <c r="L368" t="s">
        <v>207</v>
      </c>
      <c r="M368" t="str">
        <f>CONCATENATE(E368,"-F-P-W")</f>
        <v>2716847_8-F-P-W</v>
      </c>
      <c r="N368" t="str">
        <f>$H$2</f>
        <v>F - 762 x 762</v>
      </c>
      <c r="O368" t="str">
        <f>$C$3</f>
        <v>Photographic Paper</v>
      </c>
      <c r="P368" t="str">
        <f>$D$4</f>
        <v>White</v>
      </c>
      <c r="Q368">
        <f>$H$4</f>
        <v>2387</v>
      </c>
      <c r="R368">
        <f t="shared" ref="R368" si="643">ROUND((1510*$N$2),0)</f>
        <v>1601</v>
      </c>
      <c r="S368">
        <f t="shared" ref="S368" si="644">ROUND((1150*$N$2),0)</f>
        <v>1219</v>
      </c>
      <c r="T368" t="s">
        <v>32</v>
      </c>
    </row>
    <row r="369" spans="1:20" x14ac:dyDescent="0.25">
      <c r="A369" t="s">
        <v>15</v>
      </c>
      <c r="B369" s="1" t="s">
        <v>208</v>
      </c>
      <c r="C369">
        <v>1</v>
      </c>
      <c r="D369" t="s">
        <v>118</v>
      </c>
      <c r="E369" s="1" t="s">
        <v>119</v>
      </c>
      <c r="H369" t="s">
        <v>16</v>
      </c>
      <c r="I369" t="s">
        <v>17</v>
      </c>
      <c r="J369" t="s">
        <v>18</v>
      </c>
      <c r="K369" t="s">
        <v>19</v>
      </c>
      <c r="L369" t="s">
        <v>207</v>
      </c>
      <c r="M369" t="str">
        <f>CONCATENATE(E369,"-F-C-W")</f>
        <v>2716847_8-F-C-W</v>
      </c>
      <c r="N369" t="str">
        <f>$H$2</f>
        <v>F - 762 x 762</v>
      </c>
      <c r="O369" t="str">
        <f>$C$15</f>
        <v>Canvas</v>
      </c>
      <c r="P369" t="str">
        <f>$D$16</f>
        <v xml:space="preserve">White </v>
      </c>
      <c r="Q369">
        <f>$H$16</f>
        <v>2625</v>
      </c>
      <c r="R369">
        <f t="shared" ref="R369" si="645">ROUND((1760*$N$2),0)</f>
        <v>1866</v>
      </c>
      <c r="S369">
        <f t="shared" ref="S369" si="646">ROUND((1100*$N$2),0)</f>
        <v>1166</v>
      </c>
      <c r="T369" t="s">
        <v>32</v>
      </c>
    </row>
    <row r="370" spans="1:20" x14ac:dyDescent="0.25">
      <c r="A370" t="s">
        <v>15</v>
      </c>
      <c r="B370" s="1" t="s">
        <v>208</v>
      </c>
      <c r="C370">
        <v>1</v>
      </c>
      <c r="D370" t="s">
        <v>118</v>
      </c>
      <c r="E370" s="1" t="s">
        <v>119</v>
      </c>
      <c r="H370" t="s">
        <v>16</v>
      </c>
      <c r="I370" t="s">
        <v>17</v>
      </c>
      <c r="J370" t="s">
        <v>18</v>
      </c>
      <c r="K370" t="s">
        <v>19</v>
      </c>
      <c r="L370" t="s">
        <v>207</v>
      </c>
      <c r="M370" t="str">
        <f>CONCATENATE(E370,"-G-P-N")</f>
        <v>2716847_8-G-P-N</v>
      </c>
      <c r="N370" t="str">
        <f>$I$2</f>
        <v>G - 1016 x 1016</v>
      </c>
      <c r="O370" t="str">
        <f>$C$3</f>
        <v>Photographic Paper</v>
      </c>
      <c r="P370" t="str">
        <f>$D$3</f>
        <v>None</v>
      </c>
      <c r="Q370">
        <f>$I$3</f>
        <v>1763</v>
      </c>
      <c r="R370">
        <f t="shared" ref="R370" si="647">ROUND((1180*$N$2),0)</f>
        <v>1251</v>
      </c>
      <c r="S370">
        <f t="shared" ref="S370" si="648">ROUND((735*$N$2),0)</f>
        <v>779</v>
      </c>
      <c r="T370" t="s">
        <v>32</v>
      </c>
    </row>
    <row r="371" spans="1:20" x14ac:dyDescent="0.25">
      <c r="A371" t="s">
        <v>15</v>
      </c>
      <c r="B371" s="1" t="s">
        <v>208</v>
      </c>
      <c r="C371">
        <v>1</v>
      </c>
      <c r="D371" t="s">
        <v>118</v>
      </c>
      <c r="E371" s="1" t="s">
        <v>119</v>
      </c>
      <c r="H371" t="s">
        <v>16</v>
      </c>
      <c r="I371" t="s">
        <v>17</v>
      </c>
      <c r="J371" t="s">
        <v>18</v>
      </c>
      <c r="K371" t="s">
        <v>19</v>
      </c>
      <c r="L371" t="s">
        <v>207</v>
      </c>
      <c r="M371" t="str">
        <f>CONCATENATE(E371,"-G-C-N")</f>
        <v>2716847_8-G-C-N</v>
      </c>
      <c r="N371" t="str">
        <f>$I$2</f>
        <v>G - 1016 x 1016</v>
      </c>
      <c r="O371" t="str">
        <f>$C$15</f>
        <v>Canvas</v>
      </c>
      <c r="P371" t="str">
        <f>$D$15</f>
        <v>None</v>
      </c>
      <c r="Q371">
        <f>$I$15</f>
        <v>2029</v>
      </c>
      <c r="R371">
        <f t="shared" ref="R371" si="649">ROUND((1275*$N$2),0)</f>
        <v>1352</v>
      </c>
      <c r="S371">
        <f t="shared" ref="S371" si="650">ROUND((850*$N$2),0)</f>
        <v>901</v>
      </c>
      <c r="T371" t="s">
        <v>32</v>
      </c>
    </row>
    <row r="372" spans="1:20" x14ac:dyDescent="0.25">
      <c r="A372" t="s">
        <v>15</v>
      </c>
      <c r="B372" s="1" t="s">
        <v>208</v>
      </c>
      <c r="C372">
        <v>1</v>
      </c>
      <c r="D372" t="s">
        <v>118</v>
      </c>
      <c r="E372" s="1" t="s">
        <v>119</v>
      </c>
      <c r="H372" t="s">
        <v>16</v>
      </c>
      <c r="I372" t="s">
        <v>17</v>
      </c>
      <c r="J372" t="s">
        <v>18</v>
      </c>
      <c r="K372" t="s">
        <v>19</v>
      </c>
      <c r="L372" t="s">
        <v>207</v>
      </c>
      <c r="M372" t="str">
        <f>CONCATENATE(E372,"-G-P-W")</f>
        <v>2716847_8-G-P-W</v>
      </c>
      <c r="N372" t="str">
        <f>$I$2</f>
        <v>G - 1016 x 1016</v>
      </c>
      <c r="O372" t="str">
        <f>$C$3</f>
        <v>Photographic Paper</v>
      </c>
      <c r="P372" t="str">
        <f>$D$4</f>
        <v>White</v>
      </c>
      <c r="Q372">
        <f>$I$4</f>
        <v>3200</v>
      </c>
      <c r="R372">
        <f t="shared" ref="R372:R373" si="651">ROUND((2000*$N$2),0)</f>
        <v>2120</v>
      </c>
      <c r="S372">
        <f t="shared" ref="S372" si="652">ROUND((1535*$N$2),0)</f>
        <v>1627</v>
      </c>
      <c r="T372" t="s">
        <v>32</v>
      </c>
    </row>
    <row r="373" spans="1:20" x14ac:dyDescent="0.25">
      <c r="A373" t="s">
        <v>15</v>
      </c>
      <c r="B373" s="1" t="s">
        <v>208</v>
      </c>
      <c r="C373">
        <v>1</v>
      </c>
      <c r="D373" t="s">
        <v>118</v>
      </c>
      <c r="E373" s="1" t="s">
        <v>119</v>
      </c>
      <c r="H373" t="s">
        <v>16</v>
      </c>
      <c r="I373" t="s">
        <v>17</v>
      </c>
      <c r="J373" t="s">
        <v>18</v>
      </c>
      <c r="K373" t="s">
        <v>19</v>
      </c>
      <c r="L373" t="s">
        <v>207</v>
      </c>
      <c r="M373" t="str">
        <f>CONCATENATE(E373,"-G-C-W")</f>
        <v>2716847_8-G-C-W</v>
      </c>
      <c r="N373" t="str">
        <f>$I$2</f>
        <v>G - 1016 x 1016</v>
      </c>
      <c r="O373" t="str">
        <f>$C$15</f>
        <v>Canvas</v>
      </c>
      <c r="P373" t="str">
        <f>$D$16</f>
        <v xml:space="preserve">White </v>
      </c>
      <c r="Q373">
        <f>$I$16</f>
        <v>2984</v>
      </c>
      <c r="R373">
        <f t="shared" si="651"/>
        <v>2120</v>
      </c>
      <c r="S373">
        <f t="shared" ref="S373" si="653">ROUND((1250*$N$2),0)</f>
        <v>1325</v>
      </c>
      <c r="T373" t="s">
        <v>32</v>
      </c>
    </row>
    <row r="374" spans="1:20" x14ac:dyDescent="0.25">
      <c r="A374" t="s">
        <v>15</v>
      </c>
      <c r="B374" s="1" t="s">
        <v>208</v>
      </c>
      <c r="C374">
        <v>1</v>
      </c>
      <c r="D374" t="s">
        <v>120</v>
      </c>
      <c r="E374" s="1" t="s">
        <v>121</v>
      </c>
      <c r="H374" t="s">
        <v>16</v>
      </c>
      <c r="I374" t="s">
        <v>17</v>
      </c>
      <c r="J374" t="s">
        <v>18</v>
      </c>
      <c r="K374" t="s">
        <v>19</v>
      </c>
      <c r="L374" t="s">
        <v>207</v>
      </c>
      <c r="M374" t="str">
        <f>CONCATENATE(E374,"-C-P-N")</f>
        <v>2716665_8-C-P-N</v>
      </c>
      <c r="N374" t="str">
        <f>$E$2</f>
        <v>C - 406 x 406</v>
      </c>
      <c r="O374" t="str">
        <f>$C$3</f>
        <v>Photographic Paper</v>
      </c>
      <c r="P374" t="str">
        <f>$D$3</f>
        <v>None</v>
      </c>
      <c r="Q374">
        <f>$E$3</f>
        <v>553</v>
      </c>
      <c r="R374">
        <f t="shared" ref="R374" si="654">ROUND((360*$N$2),0)</f>
        <v>382</v>
      </c>
      <c r="S374">
        <f t="shared" ref="S374" si="655">ROUND((230*$N$2),0)</f>
        <v>244</v>
      </c>
      <c r="T374" t="s">
        <v>32</v>
      </c>
    </row>
    <row r="375" spans="1:20" x14ac:dyDescent="0.25">
      <c r="A375" t="s">
        <v>15</v>
      </c>
      <c r="B375" s="1" t="s">
        <v>208</v>
      </c>
      <c r="C375">
        <v>1</v>
      </c>
      <c r="D375" t="s">
        <v>120</v>
      </c>
      <c r="E375" s="1" t="s">
        <v>121</v>
      </c>
      <c r="H375" t="s">
        <v>16</v>
      </c>
      <c r="I375" t="s">
        <v>17</v>
      </c>
      <c r="J375" t="s">
        <v>18</v>
      </c>
      <c r="K375" t="s">
        <v>19</v>
      </c>
      <c r="L375" t="s">
        <v>207</v>
      </c>
      <c r="M375" t="str">
        <f>CONCATENATE(E375,"-C-P-W")</f>
        <v>2716665_8-C-P-W</v>
      </c>
      <c r="N375" t="str">
        <f>$E$2</f>
        <v>C - 406 x 406</v>
      </c>
      <c r="O375" t="str">
        <f>$C$3</f>
        <v>Photographic Paper</v>
      </c>
      <c r="P375" t="str">
        <f>$D$4</f>
        <v>White</v>
      </c>
      <c r="Q375">
        <f>$E$4</f>
        <v>1052</v>
      </c>
      <c r="R375">
        <f t="shared" ref="R375" si="656">ROUND((704*$N$2),0)</f>
        <v>746</v>
      </c>
      <c r="S375">
        <f t="shared" ref="S375" si="657">ROUND((440*$N$2),0)</f>
        <v>466</v>
      </c>
      <c r="T375" t="s">
        <v>32</v>
      </c>
    </row>
    <row r="376" spans="1:20" x14ac:dyDescent="0.25">
      <c r="A376" t="s">
        <v>15</v>
      </c>
      <c r="B376" s="1" t="s">
        <v>208</v>
      </c>
      <c r="C376">
        <v>1</v>
      </c>
      <c r="D376" t="s">
        <v>120</v>
      </c>
      <c r="E376" s="1" t="s">
        <v>121</v>
      </c>
      <c r="H376" t="s">
        <v>16</v>
      </c>
      <c r="I376" t="s">
        <v>17</v>
      </c>
      <c r="J376" t="s">
        <v>18</v>
      </c>
      <c r="K376" t="s">
        <v>19</v>
      </c>
      <c r="L376" t="s">
        <v>207</v>
      </c>
      <c r="M376" t="str">
        <f>CONCATENATE(E376,"-D-P-N")</f>
        <v>2716665_8-D-P-N</v>
      </c>
      <c r="N376" t="str">
        <f>$F$2</f>
        <v>D - 508 x 508</v>
      </c>
      <c r="O376" t="str">
        <f>$C$3</f>
        <v>Photographic Paper</v>
      </c>
      <c r="P376" t="str">
        <f>$D$3</f>
        <v>None</v>
      </c>
      <c r="Q376">
        <f>$F$3</f>
        <v>646</v>
      </c>
      <c r="R376">
        <f t="shared" ref="R376" si="658">ROUND((432*$N$2),0)</f>
        <v>458</v>
      </c>
      <c r="S376">
        <f t="shared" ref="S376" si="659">ROUND((270*$N$2),0)</f>
        <v>286</v>
      </c>
      <c r="T376" t="s">
        <v>32</v>
      </c>
    </row>
    <row r="377" spans="1:20" x14ac:dyDescent="0.25">
      <c r="A377" t="s">
        <v>15</v>
      </c>
      <c r="B377" s="1" t="s">
        <v>208</v>
      </c>
      <c r="C377">
        <v>1</v>
      </c>
      <c r="D377" t="s">
        <v>120</v>
      </c>
      <c r="E377" s="1" t="s">
        <v>121</v>
      </c>
      <c r="H377" t="s">
        <v>16</v>
      </c>
      <c r="I377" t="s">
        <v>17</v>
      </c>
      <c r="J377" t="s">
        <v>18</v>
      </c>
      <c r="K377" t="s">
        <v>19</v>
      </c>
      <c r="L377" t="s">
        <v>207</v>
      </c>
      <c r="M377" t="str">
        <f>CONCATENATE(E377,"-D-C-N")</f>
        <v>2716665_8-D-C-N</v>
      </c>
      <c r="N377" t="str">
        <f>$F$2</f>
        <v>D - 508 x 508</v>
      </c>
      <c r="O377" t="str">
        <f>$C$15</f>
        <v>Canvas</v>
      </c>
      <c r="P377" t="str">
        <f>$D$15</f>
        <v>None</v>
      </c>
      <c r="Q377">
        <f>$F$15</f>
        <v>1324</v>
      </c>
      <c r="R377">
        <f t="shared" ref="R377" si="660">ROUND((832*$N$2),0)</f>
        <v>882</v>
      </c>
      <c r="S377">
        <f t="shared" ref="S377" si="661">ROUND((550*$N$2),0)</f>
        <v>583</v>
      </c>
      <c r="T377" t="s">
        <v>32</v>
      </c>
    </row>
    <row r="378" spans="1:20" x14ac:dyDescent="0.25">
      <c r="A378" t="s">
        <v>15</v>
      </c>
      <c r="B378" s="1" t="s">
        <v>208</v>
      </c>
      <c r="C378">
        <v>1</v>
      </c>
      <c r="D378" t="s">
        <v>120</v>
      </c>
      <c r="E378" s="1" t="s">
        <v>121</v>
      </c>
      <c r="H378" t="s">
        <v>16</v>
      </c>
      <c r="I378" t="s">
        <v>17</v>
      </c>
      <c r="J378" t="s">
        <v>18</v>
      </c>
      <c r="K378" t="s">
        <v>19</v>
      </c>
      <c r="L378" t="s">
        <v>207</v>
      </c>
      <c r="M378" t="str">
        <f>CONCATENATE(E378,"-D-P-W")</f>
        <v>2716665_8-D-P-W</v>
      </c>
      <c r="N378" t="str">
        <f>$F$2</f>
        <v>D - 508 x 508</v>
      </c>
      <c r="O378" t="str">
        <f>$C$3</f>
        <v>Photographic Paper</v>
      </c>
      <c r="P378" t="str">
        <f>$D$4</f>
        <v>White</v>
      </c>
      <c r="Q378">
        <f>$F$4</f>
        <v>1313</v>
      </c>
      <c r="R378">
        <f t="shared" ref="R378" si="662">ROUND((880*$N$2),0)</f>
        <v>933</v>
      </c>
      <c r="S378">
        <f t="shared" ref="S378" si="663">ROUND((560*$N$2),0)</f>
        <v>594</v>
      </c>
      <c r="T378" t="s">
        <v>32</v>
      </c>
    </row>
    <row r="379" spans="1:20" x14ac:dyDescent="0.25">
      <c r="A379" t="s">
        <v>15</v>
      </c>
      <c r="B379" s="1" t="s">
        <v>208</v>
      </c>
      <c r="C379">
        <v>1</v>
      </c>
      <c r="D379" t="s">
        <v>120</v>
      </c>
      <c r="E379" s="1" t="s">
        <v>121</v>
      </c>
      <c r="H379" t="s">
        <v>16</v>
      </c>
      <c r="I379" t="s">
        <v>17</v>
      </c>
      <c r="J379" t="s">
        <v>18</v>
      </c>
      <c r="K379" t="s">
        <v>19</v>
      </c>
      <c r="L379" t="s">
        <v>207</v>
      </c>
      <c r="M379" t="str">
        <f>CONCATENATE(E379,"-D-C-W")</f>
        <v>2716665_8-D-C-W</v>
      </c>
      <c r="N379" t="str">
        <f>$F$2</f>
        <v>D - 508 x 508</v>
      </c>
      <c r="O379" t="str">
        <f>$C$15</f>
        <v>Canvas</v>
      </c>
      <c r="P379" t="str">
        <f>$D$16</f>
        <v xml:space="preserve">White </v>
      </c>
      <c r="Q379">
        <f>$F$16</f>
        <v>1964</v>
      </c>
      <c r="R379">
        <f t="shared" ref="R379" si="664">ROUND((1320*$N$2),0)</f>
        <v>1399</v>
      </c>
      <c r="S379">
        <f t="shared" ref="S379" si="665">ROUND((825*$N$2),0)</f>
        <v>875</v>
      </c>
      <c r="T379" t="s">
        <v>32</v>
      </c>
    </row>
    <row r="380" spans="1:20" x14ac:dyDescent="0.25">
      <c r="A380" t="s">
        <v>15</v>
      </c>
      <c r="B380" s="1" t="s">
        <v>208</v>
      </c>
      <c r="C380">
        <v>1</v>
      </c>
      <c r="D380" t="s">
        <v>120</v>
      </c>
      <c r="E380" s="1" t="s">
        <v>121</v>
      </c>
      <c r="H380" t="s">
        <v>16</v>
      </c>
      <c r="I380" t="s">
        <v>17</v>
      </c>
      <c r="J380" t="s">
        <v>18</v>
      </c>
      <c r="K380" t="s">
        <v>19</v>
      </c>
      <c r="L380" t="s">
        <v>207</v>
      </c>
      <c r="M380" t="str">
        <f>CONCATENATE(E380,"-F-P-N")</f>
        <v>2716665_8-F-P-N</v>
      </c>
      <c r="N380" t="str">
        <f>$H$2</f>
        <v>F - 762 x 762</v>
      </c>
      <c r="O380" t="str">
        <f>$C$3</f>
        <v>Photographic Paper</v>
      </c>
      <c r="P380" t="str">
        <f>$D$3</f>
        <v>None</v>
      </c>
      <c r="Q380">
        <f>$H$3</f>
        <v>1410</v>
      </c>
      <c r="R380">
        <f t="shared" ref="R380" si="666">ROUND((944*$N$2),0)</f>
        <v>1001</v>
      </c>
      <c r="S380">
        <f t="shared" ref="S380" si="667">ROUND((590*$N$2),0)</f>
        <v>625</v>
      </c>
      <c r="T380" t="s">
        <v>32</v>
      </c>
    </row>
    <row r="381" spans="1:20" x14ac:dyDescent="0.25">
      <c r="A381" t="s">
        <v>15</v>
      </c>
      <c r="B381" s="1" t="s">
        <v>208</v>
      </c>
      <c r="C381">
        <v>1</v>
      </c>
      <c r="D381" t="s">
        <v>120</v>
      </c>
      <c r="E381" s="1" t="s">
        <v>121</v>
      </c>
      <c r="H381" t="s">
        <v>16</v>
      </c>
      <c r="I381" t="s">
        <v>17</v>
      </c>
      <c r="J381" t="s">
        <v>18</v>
      </c>
      <c r="K381" t="s">
        <v>19</v>
      </c>
      <c r="L381" t="s">
        <v>207</v>
      </c>
      <c r="M381" t="str">
        <f>CONCATENATE(E381,"-F-C-N")</f>
        <v>2716665_8-F-C-N</v>
      </c>
      <c r="N381" t="str">
        <f>$H$2</f>
        <v>F - 762 x 762</v>
      </c>
      <c r="O381" t="str">
        <f>$C$15</f>
        <v>Canvas</v>
      </c>
      <c r="P381" t="str">
        <f>$D$15</f>
        <v>None</v>
      </c>
      <c r="Q381">
        <f>$H$15</f>
        <v>1909</v>
      </c>
      <c r="R381">
        <f t="shared" ref="R381" si="668">ROUND((1200*$N$2),0)</f>
        <v>1272</v>
      </c>
      <c r="S381">
        <f t="shared" ref="S381" si="669">ROUND((800*$N$2),0)</f>
        <v>848</v>
      </c>
      <c r="T381" t="s">
        <v>32</v>
      </c>
    </row>
    <row r="382" spans="1:20" x14ac:dyDescent="0.25">
      <c r="A382" t="s">
        <v>15</v>
      </c>
      <c r="B382" s="1" t="s">
        <v>208</v>
      </c>
      <c r="C382">
        <v>1</v>
      </c>
      <c r="D382" t="s">
        <v>120</v>
      </c>
      <c r="E382" s="1" t="s">
        <v>121</v>
      </c>
      <c r="H382" t="s">
        <v>16</v>
      </c>
      <c r="I382" t="s">
        <v>17</v>
      </c>
      <c r="J382" t="s">
        <v>18</v>
      </c>
      <c r="K382" t="s">
        <v>19</v>
      </c>
      <c r="L382" t="s">
        <v>207</v>
      </c>
      <c r="M382" t="str">
        <f>CONCATENATE(E382,"-F-P-W")</f>
        <v>2716665_8-F-P-W</v>
      </c>
      <c r="N382" t="str">
        <f>$H$2</f>
        <v>F - 762 x 762</v>
      </c>
      <c r="O382" t="str">
        <f>$C$3</f>
        <v>Photographic Paper</v>
      </c>
      <c r="P382" t="str">
        <f>$D$4</f>
        <v>White</v>
      </c>
      <c r="Q382">
        <f>$H$4</f>
        <v>2387</v>
      </c>
      <c r="R382">
        <f t="shared" ref="R382" si="670">ROUND((1510*$N$2),0)</f>
        <v>1601</v>
      </c>
      <c r="S382">
        <f t="shared" ref="S382" si="671">ROUND((1150*$N$2),0)</f>
        <v>1219</v>
      </c>
      <c r="T382" t="s">
        <v>32</v>
      </c>
    </row>
    <row r="383" spans="1:20" x14ac:dyDescent="0.25">
      <c r="A383" t="s">
        <v>15</v>
      </c>
      <c r="B383" s="1" t="s">
        <v>208</v>
      </c>
      <c r="C383">
        <v>1</v>
      </c>
      <c r="D383" t="s">
        <v>120</v>
      </c>
      <c r="E383" s="1" t="s">
        <v>121</v>
      </c>
      <c r="H383" t="s">
        <v>16</v>
      </c>
      <c r="I383" t="s">
        <v>17</v>
      </c>
      <c r="J383" t="s">
        <v>18</v>
      </c>
      <c r="K383" t="s">
        <v>19</v>
      </c>
      <c r="L383" t="s">
        <v>207</v>
      </c>
      <c r="M383" t="str">
        <f>CONCATENATE(E383,"-F-C-W")</f>
        <v>2716665_8-F-C-W</v>
      </c>
      <c r="N383" t="str">
        <f>$H$2</f>
        <v>F - 762 x 762</v>
      </c>
      <c r="O383" t="str">
        <f>$C$15</f>
        <v>Canvas</v>
      </c>
      <c r="P383" t="str">
        <f>$D$16</f>
        <v xml:space="preserve">White </v>
      </c>
      <c r="Q383">
        <f>$H$16</f>
        <v>2625</v>
      </c>
      <c r="R383">
        <f t="shared" ref="R383" si="672">ROUND((1760*$N$2),0)</f>
        <v>1866</v>
      </c>
      <c r="S383">
        <f t="shared" ref="S383" si="673">ROUND((1100*$N$2),0)</f>
        <v>1166</v>
      </c>
      <c r="T383" t="s">
        <v>32</v>
      </c>
    </row>
    <row r="384" spans="1:20" x14ac:dyDescent="0.25">
      <c r="A384" t="s">
        <v>15</v>
      </c>
      <c r="B384" s="1" t="s">
        <v>208</v>
      </c>
      <c r="C384">
        <v>1</v>
      </c>
      <c r="D384" t="s">
        <v>120</v>
      </c>
      <c r="E384" s="1" t="s">
        <v>121</v>
      </c>
      <c r="H384" t="s">
        <v>16</v>
      </c>
      <c r="I384" t="s">
        <v>17</v>
      </c>
      <c r="J384" t="s">
        <v>18</v>
      </c>
      <c r="K384" t="s">
        <v>19</v>
      </c>
      <c r="L384" t="s">
        <v>207</v>
      </c>
      <c r="M384" t="str">
        <f>CONCATENATE(E384,"-G-P-N")</f>
        <v>2716665_8-G-P-N</v>
      </c>
      <c r="N384" t="str">
        <f>$I$2</f>
        <v>G - 1016 x 1016</v>
      </c>
      <c r="O384" t="str">
        <f>$C$3</f>
        <v>Photographic Paper</v>
      </c>
      <c r="P384" t="str">
        <f>$D$3</f>
        <v>None</v>
      </c>
      <c r="Q384">
        <f>$I$3</f>
        <v>1763</v>
      </c>
      <c r="R384">
        <f t="shared" ref="R384" si="674">ROUND((1180*$N$2),0)</f>
        <v>1251</v>
      </c>
      <c r="S384">
        <f t="shared" ref="S384" si="675">ROUND((735*$N$2),0)</f>
        <v>779</v>
      </c>
      <c r="T384" t="s">
        <v>32</v>
      </c>
    </row>
    <row r="385" spans="1:20" x14ac:dyDescent="0.25">
      <c r="A385" t="s">
        <v>15</v>
      </c>
      <c r="B385" s="1" t="s">
        <v>208</v>
      </c>
      <c r="C385">
        <v>1</v>
      </c>
      <c r="D385" t="s">
        <v>120</v>
      </c>
      <c r="E385" s="1" t="s">
        <v>121</v>
      </c>
      <c r="H385" t="s">
        <v>16</v>
      </c>
      <c r="I385" t="s">
        <v>17</v>
      </c>
      <c r="J385" t="s">
        <v>18</v>
      </c>
      <c r="K385" t="s">
        <v>19</v>
      </c>
      <c r="L385" t="s">
        <v>207</v>
      </c>
      <c r="M385" t="str">
        <f>CONCATENATE(E385,"-G-C-N")</f>
        <v>2716665_8-G-C-N</v>
      </c>
      <c r="N385" t="str">
        <f>$I$2</f>
        <v>G - 1016 x 1016</v>
      </c>
      <c r="O385" t="str">
        <f>$C$15</f>
        <v>Canvas</v>
      </c>
      <c r="P385" t="str">
        <f>$D$15</f>
        <v>None</v>
      </c>
      <c r="Q385">
        <f>$I$15</f>
        <v>2029</v>
      </c>
      <c r="R385">
        <f t="shared" ref="R385" si="676">ROUND((1275*$N$2),0)</f>
        <v>1352</v>
      </c>
      <c r="S385">
        <f t="shared" ref="S385" si="677">ROUND((850*$N$2),0)</f>
        <v>901</v>
      </c>
      <c r="T385" t="s">
        <v>32</v>
      </c>
    </row>
    <row r="386" spans="1:20" x14ac:dyDescent="0.25">
      <c r="A386" t="s">
        <v>15</v>
      </c>
      <c r="B386" s="1" t="s">
        <v>208</v>
      </c>
      <c r="C386">
        <v>1</v>
      </c>
      <c r="D386" t="s">
        <v>120</v>
      </c>
      <c r="E386" s="1" t="s">
        <v>121</v>
      </c>
      <c r="H386" t="s">
        <v>16</v>
      </c>
      <c r="I386" t="s">
        <v>17</v>
      </c>
      <c r="J386" t="s">
        <v>18</v>
      </c>
      <c r="K386" t="s">
        <v>19</v>
      </c>
      <c r="L386" t="s">
        <v>207</v>
      </c>
      <c r="M386" t="str">
        <f>CONCATENATE(E386,"-G-P-W")</f>
        <v>2716665_8-G-P-W</v>
      </c>
      <c r="N386" t="str">
        <f>$I$2</f>
        <v>G - 1016 x 1016</v>
      </c>
      <c r="O386" t="str">
        <f>$C$3</f>
        <v>Photographic Paper</v>
      </c>
      <c r="P386" t="str">
        <f>$D$4</f>
        <v>White</v>
      </c>
      <c r="Q386">
        <f>$I$4</f>
        <v>3200</v>
      </c>
      <c r="R386">
        <f t="shared" ref="R386:R387" si="678">ROUND((2000*$N$2),0)</f>
        <v>2120</v>
      </c>
      <c r="S386">
        <f t="shared" ref="S386" si="679">ROUND((1535*$N$2),0)</f>
        <v>1627</v>
      </c>
      <c r="T386" t="s">
        <v>32</v>
      </c>
    </row>
    <row r="387" spans="1:20" x14ac:dyDescent="0.25">
      <c r="A387" t="s">
        <v>15</v>
      </c>
      <c r="B387" s="1" t="s">
        <v>208</v>
      </c>
      <c r="C387">
        <v>1</v>
      </c>
      <c r="D387" t="s">
        <v>120</v>
      </c>
      <c r="E387" s="1" t="s">
        <v>121</v>
      </c>
      <c r="H387" t="s">
        <v>16</v>
      </c>
      <c r="I387" t="s">
        <v>17</v>
      </c>
      <c r="J387" t="s">
        <v>18</v>
      </c>
      <c r="K387" t="s">
        <v>19</v>
      </c>
      <c r="L387" t="s">
        <v>207</v>
      </c>
      <c r="M387" t="str">
        <f>CONCATENATE(E387,"-G-C-W")</f>
        <v>2716665_8-G-C-W</v>
      </c>
      <c r="N387" t="str">
        <f>$I$2</f>
        <v>G - 1016 x 1016</v>
      </c>
      <c r="O387" t="str">
        <f>$C$15</f>
        <v>Canvas</v>
      </c>
      <c r="P387" t="str">
        <f>$D$16</f>
        <v xml:space="preserve">White </v>
      </c>
      <c r="Q387">
        <f>$I$16</f>
        <v>2984</v>
      </c>
      <c r="R387">
        <f t="shared" si="678"/>
        <v>2120</v>
      </c>
      <c r="S387">
        <f t="shared" ref="S387" si="680">ROUND((1250*$N$2),0)</f>
        <v>1325</v>
      </c>
      <c r="T387" t="s">
        <v>32</v>
      </c>
    </row>
    <row r="388" spans="1:20" x14ac:dyDescent="0.25">
      <c r="A388" t="s">
        <v>15</v>
      </c>
      <c r="B388" s="1" t="s">
        <v>208</v>
      </c>
      <c r="C388">
        <v>1</v>
      </c>
      <c r="D388" t="s">
        <v>123</v>
      </c>
      <c r="E388" s="1" t="s">
        <v>124</v>
      </c>
      <c r="H388" t="s">
        <v>16</v>
      </c>
      <c r="I388" t="s">
        <v>17</v>
      </c>
      <c r="J388" t="s">
        <v>18</v>
      </c>
      <c r="K388" t="s">
        <v>19</v>
      </c>
      <c r="L388" t="s">
        <v>207</v>
      </c>
      <c r="M388" t="str">
        <f>CONCATENATE(E388,"-C-P-N")</f>
        <v>3245079_8-C-P-N</v>
      </c>
      <c r="N388" t="str">
        <f>$E$2</f>
        <v>C - 406 x 406</v>
      </c>
      <c r="O388" t="str">
        <f>$C$3</f>
        <v>Photographic Paper</v>
      </c>
      <c r="P388" t="str">
        <f>$D$3</f>
        <v>None</v>
      </c>
      <c r="Q388">
        <f>$E$3</f>
        <v>553</v>
      </c>
      <c r="R388">
        <f t="shared" ref="R388" si="681">ROUND((360*$N$2),0)</f>
        <v>382</v>
      </c>
      <c r="S388">
        <f t="shared" ref="S388" si="682">ROUND((230*$N$2),0)</f>
        <v>244</v>
      </c>
      <c r="T388" t="s">
        <v>32</v>
      </c>
    </row>
    <row r="389" spans="1:20" x14ac:dyDescent="0.25">
      <c r="A389" t="s">
        <v>15</v>
      </c>
      <c r="B389" s="1" t="s">
        <v>208</v>
      </c>
      <c r="C389">
        <v>1</v>
      </c>
      <c r="D389" t="s">
        <v>123</v>
      </c>
      <c r="E389" s="1" t="s">
        <v>124</v>
      </c>
      <c r="H389" t="s">
        <v>16</v>
      </c>
      <c r="I389" t="s">
        <v>17</v>
      </c>
      <c r="J389" t="s">
        <v>18</v>
      </c>
      <c r="K389" t="s">
        <v>19</v>
      </c>
      <c r="L389" t="s">
        <v>207</v>
      </c>
      <c r="M389" t="str">
        <f>CONCATENATE(E389,"-C-P-W")</f>
        <v>3245079_8-C-P-W</v>
      </c>
      <c r="N389" t="str">
        <f>$E$2</f>
        <v>C - 406 x 406</v>
      </c>
      <c r="O389" t="str">
        <f>$C$3</f>
        <v>Photographic Paper</v>
      </c>
      <c r="P389" t="str">
        <f>$D$4</f>
        <v>White</v>
      </c>
      <c r="Q389">
        <f>$E$4</f>
        <v>1052</v>
      </c>
      <c r="R389">
        <f t="shared" ref="R389" si="683">ROUND((704*$N$2),0)</f>
        <v>746</v>
      </c>
      <c r="S389">
        <f t="shared" ref="S389" si="684">ROUND((440*$N$2),0)</f>
        <v>466</v>
      </c>
      <c r="T389" t="s">
        <v>32</v>
      </c>
    </row>
    <row r="390" spans="1:20" x14ac:dyDescent="0.25">
      <c r="A390" t="s">
        <v>15</v>
      </c>
      <c r="B390" s="1" t="s">
        <v>208</v>
      </c>
      <c r="C390">
        <v>1</v>
      </c>
      <c r="D390" t="s">
        <v>123</v>
      </c>
      <c r="E390" s="1" t="s">
        <v>124</v>
      </c>
      <c r="H390" t="s">
        <v>16</v>
      </c>
      <c r="I390" t="s">
        <v>17</v>
      </c>
      <c r="J390" t="s">
        <v>18</v>
      </c>
      <c r="K390" t="s">
        <v>19</v>
      </c>
      <c r="L390" t="s">
        <v>207</v>
      </c>
      <c r="M390" t="str">
        <f>CONCATENATE(E390,"-D-P-N")</f>
        <v>3245079_8-D-P-N</v>
      </c>
      <c r="N390" t="str">
        <f>$F$2</f>
        <v>D - 508 x 508</v>
      </c>
      <c r="O390" t="str">
        <f>$C$3</f>
        <v>Photographic Paper</v>
      </c>
      <c r="P390" t="str">
        <f>$D$3</f>
        <v>None</v>
      </c>
      <c r="Q390">
        <f>$F$3</f>
        <v>646</v>
      </c>
      <c r="R390">
        <f t="shared" ref="R390" si="685">ROUND((432*$N$2),0)</f>
        <v>458</v>
      </c>
      <c r="S390">
        <f t="shared" ref="S390" si="686">ROUND((270*$N$2),0)</f>
        <v>286</v>
      </c>
      <c r="T390" t="s">
        <v>32</v>
      </c>
    </row>
    <row r="391" spans="1:20" x14ac:dyDescent="0.25">
      <c r="A391" t="s">
        <v>15</v>
      </c>
      <c r="B391" s="1" t="s">
        <v>208</v>
      </c>
      <c r="C391">
        <v>1</v>
      </c>
      <c r="D391" t="s">
        <v>123</v>
      </c>
      <c r="E391" s="1" t="s">
        <v>124</v>
      </c>
      <c r="H391" t="s">
        <v>16</v>
      </c>
      <c r="I391" t="s">
        <v>17</v>
      </c>
      <c r="J391" t="s">
        <v>18</v>
      </c>
      <c r="K391" t="s">
        <v>19</v>
      </c>
      <c r="L391" t="s">
        <v>207</v>
      </c>
      <c r="M391" t="str">
        <f>CONCATENATE(E391,"-D-C-N")</f>
        <v>3245079_8-D-C-N</v>
      </c>
      <c r="N391" t="str">
        <f>$F$2</f>
        <v>D - 508 x 508</v>
      </c>
      <c r="O391" t="str">
        <f>$C$15</f>
        <v>Canvas</v>
      </c>
      <c r="P391" t="str">
        <f>$D$15</f>
        <v>None</v>
      </c>
      <c r="Q391">
        <f>$F$15</f>
        <v>1324</v>
      </c>
      <c r="R391">
        <f t="shared" ref="R391" si="687">ROUND((832*$N$2),0)</f>
        <v>882</v>
      </c>
      <c r="S391">
        <f t="shared" ref="S391" si="688">ROUND((550*$N$2),0)</f>
        <v>583</v>
      </c>
      <c r="T391" t="s">
        <v>32</v>
      </c>
    </row>
    <row r="392" spans="1:20" x14ac:dyDescent="0.25">
      <c r="A392" t="s">
        <v>15</v>
      </c>
      <c r="B392" s="1" t="s">
        <v>208</v>
      </c>
      <c r="C392">
        <v>1</v>
      </c>
      <c r="D392" t="s">
        <v>123</v>
      </c>
      <c r="E392" s="1" t="s">
        <v>124</v>
      </c>
      <c r="H392" t="s">
        <v>16</v>
      </c>
      <c r="I392" t="s">
        <v>17</v>
      </c>
      <c r="J392" t="s">
        <v>18</v>
      </c>
      <c r="K392" t="s">
        <v>19</v>
      </c>
      <c r="L392" t="s">
        <v>207</v>
      </c>
      <c r="M392" t="str">
        <f>CONCATENATE(E392,"-D-P-W")</f>
        <v>3245079_8-D-P-W</v>
      </c>
      <c r="N392" t="str">
        <f>$F$2</f>
        <v>D - 508 x 508</v>
      </c>
      <c r="O392" t="str">
        <f>$C$3</f>
        <v>Photographic Paper</v>
      </c>
      <c r="P392" t="str">
        <f>$D$4</f>
        <v>White</v>
      </c>
      <c r="Q392">
        <f>$F$4</f>
        <v>1313</v>
      </c>
      <c r="R392">
        <f t="shared" ref="R392" si="689">ROUND((880*$N$2),0)</f>
        <v>933</v>
      </c>
      <c r="S392">
        <f t="shared" ref="S392" si="690">ROUND((560*$N$2),0)</f>
        <v>594</v>
      </c>
      <c r="T392" t="s">
        <v>32</v>
      </c>
    </row>
    <row r="393" spans="1:20" x14ac:dyDescent="0.25">
      <c r="A393" t="s">
        <v>15</v>
      </c>
      <c r="B393" s="1" t="s">
        <v>208</v>
      </c>
      <c r="C393">
        <v>1</v>
      </c>
      <c r="D393" t="s">
        <v>123</v>
      </c>
      <c r="E393" s="1" t="s">
        <v>124</v>
      </c>
      <c r="H393" t="s">
        <v>16</v>
      </c>
      <c r="I393" t="s">
        <v>17</v>
      </c>
      <c r="J393" t="s">
        <v>18</v>
      </c>
      <c r="K393" t="s">
        <v>19</v>
      </c>
      <c r="L393" t="s">
        <v>207</v>
      </c>
      <c r="M393" t="str">
        <f>CONCATENATE(E393,"-D-C-W")</f>
        <v>3245079_8-D-C-W</v>
      </c>
      <c r="N393" t="str">
        <f>$F$2</f>
        <v>D - 508 x 508</v>
      </c>
      <c r="O393" t="str">
        <f>$C$15</f>
        <v>Canvas</v>
      </c>
      <c r="P393" t="str">
        <f>$D$16</f>
        <v xml:space="preserve">White </v>
      </c>
      <c r="Q393">
        <f>$F$16</f>
        <v>1964</v>
      </c>
      <c r="R393">
        <f t="shared" ref="R393" si="691">ROUND((1320*$N$2),0)</f>
        <v>1399</v>
      </c>
      <c r="S393">
        <f t="shared" ref="S393" si="692">ROUND((825*$N$2),0)</f>
        <v>875</v>
      </c>
      <c r="T393" t="s">
        <v>32</v>
      </c>
    </row>
    <row r="394" spans="1:20" x14ac:dyDescent="0.25">
      <c r="A394" t="s">
        <v>15</v>
      </c>
      <c r="B394" s="1" t="s">
        <v>208</v>
      </c>
      <c r="C394">
        <v>1</v>
      </c>
      <c r="D394" t="s">
        <v>123</v>
      </c>
      <c r="E394" s="1" t="s">
        <v>124</v>
      </c>
      <c r="H394" t="s">
        <v>16</v>
      </c>
      <c r="I394" t="s">
        <v>17</v>
      </c>
      <c r="J394" t="s">
        <v>18</v>
      </c>
      <c r="K394" t="s">
        <v>19</v>
      </c>
      <c r="L394" t="s">
        <v>207</v>
      </c>
      <c r="M394" t="str">
        <f>CONCATENATE(E394,"-F-P-N")</f>
        <v>3245079_8-F-P-N</v>
      </c>
      <c r="N394" t="str">
        <f>$H$2</f>
        <v>F - 762 x 762</v>
      </c>
      <c r="O394" t="str">
        <f>$C$3</f>
        <v>Photographic Paper</v>
      </c>
      <c r="P394" t="str">
        <f>$D$3</f>
        <v>None</v>
      </c>
      <c r="Q394">
        <f>$H$3</f>
        <v>1410</v>
      </c>
      <c r="R394">
        <f t="shared" ref="R394" si="693">ROUND((944*$N$2),0)</f>
        <v>1001</v>
      </c>
      <c r="S394">
        <f t="shared" ref="S394" si="694">ROUND((590*$N$2),0)</f>
        <v>625</v>
      </c>
      <c r="T394" t="s">
        <v>32</v>
      </c>
    </row>
    <row r="395" spans="1:20" x14ac:dyDescent="0.25">
      <c r="A395" t="s">
        <v>15</v>
      </c>
      <c r="B395" s="1" t="s">
        <v>208</v>
      </c>
      <c r="C395">
        <v>1</v>
      </c>
      <c r="D395" t="s">
        <v>123</v>
      </c>
      <c r="E395" s="1" t="s">
        <v>124</v>
      </c>
      <c r="H395" t="s">
        <v>16</v>
      </c>
      <c r="I395" t="s">
        <v>17</v>
      </c>
      <c r="J395" t="s">
        <v>18</v>
      </c>
      <c r="K395" t="s">
        <v>19</v>
      </c>
      <c r="L395" t="s">
        <v>207</v>
      </c>
      <c r="M395" t="str">
        <f>CONCATENATE(E395,"-F-C-N")</f>
        <v>3245079_8-F-C-N</v>
      </c>
      <c r="N395" t="str">
        <f>$H$2</f>
        <v>F - 762 x 762</v>
      </c>
      <c r="O395" t="str">
        <f>$C$15</f>
        <v>Canvas</v>
      </c>
      <c r="P395" t="str">
        <f>$D$15</f>
        <v>None</v>
      </c>
      <c r="Q395">
        <f>$H$15</f>
        <v>1909</v>
      </c>
      <c r="R395">
        <f t="shared" ref="R395" si="695">ROUND((1200*$N$2),0)</f>
        <v>1272</v>
      </c>
      <c r="S395">
        <f t="shared" ref="S395" si="696">ROUND((800*$N$2),0)</f>
        <v>848</v>
      </c>
      <c r="T395" t="s">
        <v>32</v>
      </c>
    </row>
    <row r="396" spans="1:20" x14ac:dyDescent="0.25">
      <c r="A396" t="s">
        <v>15</v>
      </c>
      <c r="B396" s="1" t="s">
        <v>208</v>
      </c>
      <c r="C396">
        <v>1</v>
      </c>
      <c r="D396" t="s">
        <v>123</v>
      </c>
      <c r="E396" s="1" t="s">
        <v>124</v>
      </c>
      <c r="H396" t="s">
        <v>16</v>
      </c>
      <c r="I396" t="s">
        <v>17</v>
      </c>
      <c r="J396" t="s">
        <v>18</v>
      </c>
      <c r="K396" t="s">
        <v>19</v>
      </c>
      <c r="L396" t="s">
        <v>207</v>
      </c>
      <c r="M396" t="str">
        <f>CONCATENATE(E396,"-F-P-W")</f>
        <v>3245079_8-F-P-W</v>
      </c>
      <c r="N396" t="str">
        <f>$H$2</f>
        <v>F - 762 x 762</v>
      </c>
      <c r="O396" t="str">
        <f>$C$3</f>
        <v>Photographic Paper</v>
      </c>
      <c r="P396" t="str">
        <f>$D$4</f>
        <v>White</v>
      </c>
      <c r="Q396">
        <f>$H$4</f>
        <v>2387</v>
      </c>
      <c r="R396">
        <f t="shared" ref="R396" si="697">ROUND((1510*$N$2),0)</f>
        <v>1601</v>
      </c>
      <c r="S396">
        <f t="shared" ref="S396" si="698">ROUND((1150*$N$2),0)</f>
        <v>1219</v>
      </c>
      <c r="T396" t="s">
        <v>32</v>
      </c>
    </row>
    <row r="397" spans="1:20" x14ac:dyDescent="0.25">
      <c r="A397" t="s">
        <v>15</v>
      </c>
      <c r="B397" s="1" t="s">
        <v>208</v>
      </c>
      <c r="C397">
        <v>1</v>
      </c>
      <c r="D397" t="s">
        <v>123</v>
      </c>
      <c r="E397" s="1" t="s">
        <v>124</v>
      </c>
      <c r="H397" t="s">
        <v>16</v>
      </c>
      <c r="I397" t="s">
        <v>17</v>
      </c>
      <c r="J397" t="s">
        <v>18</v>
      </c>
      <c r="K397" t="s">
        <v>19</v>
      </c>
      <c r="L397" t="s">
        <v>207</v>
      </c>
      <c r="M397" t="str">
        <f>CONCATENATE(E397,"-F-C-W")</f>
        <v>3245079_8-F-C-W</v>
      </c>
      <c r="N397" t="str">
        <f>$H$2</f>
        <v>F - 762 x 762</v>
      </c>
      <c r="O397" t="str">
        <f>$C$15</f>
        <v>Canvas</v>
      </c>
      <c r="P397" t="str">
        <f>$D$16</f>
        <v xml:space="preserve">White </v>
      </c>
      <c r="Q397">
        <f>$H$16</f>
        <v>2625</v>
      </c>
      <c r="R397">
        <f t="shared" ref="R397" si="699">ROUND((1760*$N$2),0)</f>
        <v>1866</v>
      </c>
      <c r="S397">
        <f t="shared" ref="S397" si="700">ROUND((1100*$N$2),0)</f>
        <v>1166</v>
      </c>
      <c r="T397" t="s">
        <v>32</v>
      </c>
    </row>
    <row r="398" spans="1:20" x14ac:dyDescent="0.25">
      <c r="A398" t="s">
        <v>15</v>
      </c>
      <c r="B398" s="1" t="s">
        <v>208</v>
      </c>
      <c r="C398">
        <v>1</v>
      </c>
      <c r="D398" t="s">
        <v>123</v>
      </c>
      <c r="E398" s="1" t="s">
        <v>124</v>
      </c>
      <c r="H398" t="s">
        <v>16</v>
      </c>
      <c r="I398" t="s">
        <v>17</v>
      </c>
      <c r="J398" t="s">
        <v>18</v>
      </c>
      <c r="K398" t="s">
        <v>19</v>
      </c>
      <c r="L398" t="s">
        <v>207</v>
      </c>
      <c r="M398" t="str">
        <f>CONCATENATE(E398,"-G-P-N")</f>
        <v>3245079_8-G-P-N</v>
      </c>
      <c r="N398" t="str">
        <f>$I$2</f>
        <v>G - 1016 x 1016</v>
      </c>
      <c r="O398" t="str">
        <f>$C$3</f>
        <v>Photographic Paper</v>
      </c>
      <c r="P398" t="str">
        <f>$D$3</f>
        <v>None</v>
      </c>
      <c r="Q398">
        <f>$I$3</f>
        <v>1763</v>
      </c>
      <c r="R398">
        <f t="shared" ref="R398" si="701">ROUND((1180*$N$2),0)</f>
        <v>1251</v>
      </c>
      <c r="S398">
        <f t="shared" ref="S398" si="702">ROUND((735*$N$2),0)</f>
        <v>779</v>
      </c>
      <c r="T398" t="s">
        <v>32</v>
      </c>
    </row>
    <row r="399" spans="1:20" x14ac:dyDescent="0.25">
      <c r="A399" t="s">
        <v>15</v>
      </c>
      <c r="B399" s="1" t="s">
        <v>208</v>
      </c>
      <c r="C399">
        <v>1</v>
      </c>
      <c r="D399" t="s">
        <v>123</v>
      </c>
      <c r="E399" s="1" t="s">
        <v>124</v>
      </c>
      <c r="H399" t="s">
        <v>16</v>
      </c>
      <c r="I399" t="s">
        <v>17</v>
      </c>
      <c r="J399" t="s">
        <v>18</v>
      </c>
      <c r="K399" t="s">
        <v>19</v>
      </c>
      <c r="L399" t="s">
        <v>207</v>
      </c>
      <c r="M399" t="str">
        <f>CONCATENATE(E399,"-G-C-N")</f>
        <v>3245079_8-G-C-N</v>
      </c>
      <c r="N399" t="str">
        <f>$I$2</f>
        <v>G - 1016 x 1016</v>
      </c>
      <c r="O399" t="str">
        <f>$C$15</f>
        <v>Canvas</v>
      </c>
      <c r="P399" t="str">
        <f>$D$15</f>
        <v>None</v>
      </c>
      <c r="Q399">
        <f>$I$15</f>
        <v>2029</v>
      </c>
      <c r="R399">
        <f t="shared" ref="R399" si="703">ROUND((1275*$N$2),0)</f>
        <v>1352</v>
      </c>
      <c r="S399">
        <f t="shared" ref="S399" si="704">ROUND((850*$N$2),0)</f>
        <v>901</v>
      </c>
      <c r="T399" t="s">
        <v>32</v>
      </c>
    </row>
    <row r="400" spans="1:20" x14ac:dyDescent="0.25">
      <c r="A400" t="s">
        <v>15</v>
      </c>
      <c r="B400" s="1" t="s">
        <v>208</v>
      </c>
      <c r="C400">
        <v>1</v>
      </c>
      <c r="D400" t="s">
        <v>123</v>
      </c>
      <c r="E400" s="1" t="s">
        <v>124</v>
      </c>
      <c r="H400" t="s">
        <v>16</v>
      </c>
      <c r="I400" t="s">
        <v>17</v>
      </c>
      <c r="J400" t="s">
        <v>18</v>
      </c>
      <c r="K400" t="s">
        <v>19</v>
      </c>
      <c r="L400" t="s">
        <v>207</v>
      </c>
      <c r="M400" t="str">
        <f>CONCATENATE(E400,"-G-P-W")</f>
        <v>3245079_8-G-P-W</v>
      </c>
      <c r="N400" t="str">
        <f>$I$2</f>
        <v>G - 1016 x 1016</v>
      </c>
      <c r="O400" t="str">
        <f>$C$3</f>
        <v>Photographic Paper</v>
      </c>
      <c r="P400" t="str">
        <f>$D$4</f>
        <v>White</v>
      </c>
      <c r="Q400">
        <f>$I$4</f>
        <v>3200</v>
      </c>
      <c r="R400">
        <f t="shared" ref="R400:R401" si="705">ROUND((2000*$N$2),0)</f>
        <v>2120</v>
      </c>
      <c r="S400">
        <f t="shared" ref="S400" si="706">ROUND((1535*$N$2),0)</f>
        <v>1627</v>
      </c>
      <c r="T400" t="s">
        <v>32</v>
      </c>
    </row>
    <row r="401" spans="1:20" x14ac:dyDescent="0.25">
      <c r="A401" t="s">
        <v>15</v>
      </c>
      <c r="B401" s="1" t="s">
        <v>208</v>
      </c>
      <c r="C401">
        <v>1</v>
      </c>
      <c r="D401" t="s">
        <v>123</v>
      </c>
      <c r="E401" s="1" t="s">
        <v>124</v>
      </c>
      <c r="H401" t="s">
        <v>16</v>
      </c>
      <c r="I401" t="s">
        <v>17</v>
      </c>
      <c r="J401" t="s">
        <v>18</v>
      </c>
      <c r="K401" t="s">
        <v>19</v>
      </c>
      <c r="L401" t="s">
        <v>207</v>
      </c>
      <c r="M401" t="str">
        <f>CONCATENATE(E401,"-G-C-W")</f>
        <v>3245079_8-G-C-W</v>
      </c>
      <c r="N401" t="str">
        <f>$I$2</f>
        <v>G - 1016 x 1016</v>
      </c>
      <c r="O401" t="str">
        <f>$C$15</f>
        <v>Canvas</v>
      </c>
      <c r="P401" t="str">
        <f>$D$16</f>
        <v xml:space="preserve">White </v>
      </c>
      <c r="Q401">
        <f>$I$16</f>
        <v>2984</v>
      </c>
      <c r="R401">
        <f t="shared" si="705"/>
        <v>2120</v>
      </c>
      <c r="S401">
        <f t="shared" ref="S401" si="707">ROUND((1250*$N$2),0)</f>
        <v>1325</v>
      </c>
      <c r="T401" t="s">
        <v>32</v>
      </c>
    </row>
    <row r="402" spans="1:20" x14ac:dyDescent="0.25">
      <c r="A402" t="s">
        <v>15</v>
      </c>
      <c r="B402" s="1" t="s">
        <v>208</v>
      </c>
      <c r="C402">
        <v>1</v>
      </c>
      <c r="D402" t="s">
        <v>125</v>
      </c>
      <c r="E402" s="1">
        <v>76859792</v>
      </c>
      <c r="H402" t="s">
        <v>16</v>
      </c>
      <c r="I402" t="s">
        <v>17</v>
      </c>
      <c r="J402" t="s">
        <v>18</v>
      </c>
      <c r="K402" t="s">
        <v>19</v>
      </c>
      <c r="L402" t="s">
        <v>207</v>
      </c>
      <c r="M402" t="str">
        <f>CONCATENATE(E402,"-C-P-N")</f>
        <v>76859792-C-P-N</v>
      </c>
      <c r="N402" t="str">
        <f>$E$2</f>
        <v>C - 406 x 406</v>
      </c>
      <c r="O402" t="str">
        <f>$C$3</f>
        <v>Photographic Paper</v>
      </c>
      <c r="P402" t="str">
        <f>$D$3</f>
        <v>None</v>
      </c>
      <c r="Q402">
        <f>$E$3</f>
        <v>553</v>
      </c>
      <c r="R402">
        <f t="shared" ref="R402" si="708">ROUND((360*$N$2),0)</f>
        <v>382</v>
      </c>
      <c r="S402">
        <f t="shared" ref="S402" si="709">ROUND((230*$N$2),0)</f>
        <v>244</v>
      </c>
      <c r="T402" t="s">
        <v>32</v>
      </c>
    </row>
    <row r="403" spans="1:20" x14ac:dyDescent="0.25">
      <c r="A403" t="s">
        <v>15</v>
      </c>
      <c r="B403" s="1" t="s">
        <v>208</v>
      </c>
      <c r="C403">
        <v>1</v>
      </c>
      <c r="D403" t="s">
        <v>125</v>
      </c>
      <c r="E403" s="1">
        <v>76859792</v>
      </c>
      <c r="H403" t="s">
        <v>16</v>
      </c>
      <c r="I403" t="s">
        <v>17</v>
      </c>
      <c r="J403" t="s">
        <v>18</v>
      </c>
      <c r="K403" t="s">
        <v>19</v>
      </c>
      <c r="L403" t="s">
        <v>207</v>
      </c>
      <c r="M403" t="str">
        <f>CONCATENATE(E403,"-C-P-W")</f>
        <v>76859792-C-P-W</v>
      </c>
      <c r="N403" t="str">
        <f>$E$2</f>
        <v>C - 406 x 406</v>
      </c>
      <c r="O403" t="str">
        <f>$C$3</f>
        <v>Photographic Paper</v>
      </c>
      <c r="P403" t="str">
        <f>$D$4</f>
        <v>White</v>
      </c>
      <c r="Q403">
        <f>$E$4</f>
        <v>1052</v>
      </c>
      <c r="R403">
        <f t="shared" ref="R403" si="710">ROUND((704*$N$2),0)</f>
        <v>746</v>
      </c>
      <c r="S403">
        <f t="shared" ref="S403" si="711">ROUND((440*$N$2),0)</f>
        <v>466</v>
      </c>
      <c r="T403" t="s">
        <v>32</v>
      </c>
    </row>
    <row r="404" spans="1:20" x14ac:dyDescent="0.25">
      <c r="A404" t="s">
        <v>15</v>
      </c>
      <c r="B404" s="1" t="s">
        <v>208</v>
      </c>
      <c r="C404">
        <v>1</v>
      </c>
      <c r="D404" t="s">
        <v>125</v>
      </c>
      <c r="E404" s="1">
        <v>76859792</v>
      </c>
      <c r="H404" t="s">
        <v>16</v>
      </c>
      <c r="I404" t="s">
        <v>17</v>
      </c>
      <c r="J404" t="s">
        <v>18</v>
      </c>
      <c r="K404" t="s">
        <v>19</v>
      </c>
      <c r="L404" t="s">
        <v>207</v>
      </c>
      <c r="M404" t="str">
        <f>CONCATENATE(E404,"-D-P-N")</f>
        <v>76859792-D-P-N</v>
      </c>
      <c r="N404" t="str">
        <f>$F$2</f>
        <v>D - 508 x 508</v>
      </c>
      <c r="O404" t="str">
        <f>$C$3</f>
        <v>Photographic Paper</v>
      </c>
      <c r="P404" t="str">
        <f>$D$3</f>
        <v>None</v>
      </c>
      <c r="Q404">
        <f>$F$3</f>
        <v>646</v>
      </c>
      <c r="R404">
        <f t="shared" ref="R404" si="712">ROUND((432*$N$2),0)</f>
        <v>458</v>
      </c>
      <c r="S404">
        <f t="shared" ref="S404" si="713">ROUND((270*$N$2),0)</f>
        <v>286</v>
      </c>
      <c r="T404" t="s">
        <v>32</v>
      </c>
    </row>
    <row r="405" spans="1:20" x14ac:dyDescent="0.25">
      <c r="A405" t="s">
        <v>15</v>
      </c>
      <c r="B405" s="1" t="s">
        <v>208</v>
      </c>
      <c r="C405">
        <v>1</v>
      </c>
      <c r="D405" t="s">
        <v>125</v>
      </c>
      <c r="E405" s="1">
        <v>76859792</v>
      </c>
      <c r="H405" t="s">
        <v>16</v>
      </c>
      <c r="I405" t="s">
        <v>17</v>
      </c>
      <c r="J405" t="s">
        <v>18</v>
      </c>
      <c r="K405" t="s">
        <v>19</v>
      </c>
      <c r="L405" t="s">
        <v>207</v>
      </c>
      <c r="M405" t="str">
        <f>CONCATENATE(E405,"-D-C-N")</f>
        <v>76859792-D-C-N</v>
      </c>
      <c r="N405" t="str">
        <f>$F$2</f>
        <v>D - 508 x 508</v>
      </c>
      <c r="O405" t="str">
        <f>$C$15</f>
        <v>Canvas</v>
      </c>
      <c r="P405" t="str">
        <f>$D$15</f>
        <v>None</v>
      </c>
      <c r="Q405">
        <f>$F$15</f>
        <v>1324</v>
      </c>
      <c r="R405">
        <f t="shared" ref="R405" si="714">ROUND((832*$N$2),0)</f>
        <v>882</v>
      </c>
      <c r="S405">
        <f t="shared" ref="S405" si="715">ROUND((550*$N$2),0)</f>
        <v>583</v>
      </c>
      <c r="T405" t="s">
        <v>32</v>
      </c>
    </row>
    <row r="406" spans="1:20" x14ac:dyDescent="0.25">
      <c r="A406" t="s">
        <v>15</v>
      </c>
      <c r="B406" s="1" t="s">
        <v>208</v>
      </c>
      <c r="C406">
        <v>1</v>
      </c>
      <c r="D406" t="s">
        <v>125</v>
      </c>
      <c r="E406" s="1">
        <v>76859792</v>
      </c>
      <c r="H406" t="s">
        <v>16</v>
      </c>
      <c r="I406" t="s">
        <v>17</v>
      </c>
      <c r="J406" t="s">
        <v>18</v>
      </c>
      <c r="K406" t="s">
        <v>19</v>
      </c>
      <c r="L406" t="s">
        <v>207</v>
      </c>
      <c r="M406" t="str">
        <f>CONCATENATE(E406,"-D-P-W")</f>
        <v>76859792-D-P-W</v>
      </c>
      <c r="N406" t="str">
        <f>$F$2</f>
        <v>D - 508 x 508</v>
      </c>
      <c r="O406" t="str">
        <f>$C$3</f>
        <v>Photographic Paper</v>
      </c>
      <c r="P406" t="str">
        <f>$D$4</f>
        <v>White</v>
      </c>
      <c r="Q406">
        <f>$F$4</f>
        <v>1313</v>
      </c>
      <c r="R406">
        <f t="shared" ref="R406" si="716">ROUND((880*$N$2),0)</f>
        <v>933</v>
      </c>
      <c r="S406">
        <f t="shared" ref="S406" si="717">ROUND((560*$N$2),0)</f>
        <v>594</v>
      </c>
      <c r="T406" t="s">
        <v>32</v>
      </c>
    </row>
    <row r="407" spans="1:20" x14ac:dyDescent="0.25">
      <c r="A407" t="s">
        <v>15</v>
      </c>
      <c r="B407" s="1" t="s">
        <v>208</v>
      </c>
      <c r="C407">
        <v>1</v>
      </c>
      <c r="D407" t="s">
        <v>125</v>
      </c>
      <c r="E407" s="1">
        <v>76859792</v>
      </c>
      <c r="H407" t="s">
        <v>16</v>
      </c>
      <c r="I407" t="s">
        <v>17</v>
      </c>
      <c r="J407" t="s">
        <v>18</v>
      </c>
      <c r="K407" t="s">
        <v>19</v>
      </c>
      <c r="L407" t="s">
        <v>207</v>
      </c>
      <c r="M407" t="str">
        <f>CONCATENATE(E407,"-D-C-W")</f>
        <v>76859792-D-C-W</v>
      </c>
      <c r="N407" t="str">
        <f>$F$2</f>
        <v>D - 508 x 508</v>
      </c>
      <c r="O407" t="str">
        <f>$C$15</f>
        <v>Canvas</v>
      </c>
      <c r="P407" t="str">
        <f>$D$16</f>
        <v xml:space="preserve">White </v>
      </c>
      <c r="Q407">
        <f>$F$16</f>
        <v>1964</v>
      </c>
      <c r="R407">
        <f t="shared" ref="R407" si="718">ROUND((1320*$N$2),0)</f>
        <v>1399</v>
      </c>
      <c r="S407">
        <f t="shared" ref="S407" si="719">ROUND((825*$N$2),0)</f>
        <v>875</v>
      </c>
      <c r="T407" t="s">
        <v>32</v>
      </c>
    </row>
    <row r="408" spans="1:20" x14ac:dyDescent="0.25">
      <c r="A408" t="s">
        <v>15</v>
      </c>
      <c r="B408" s="1" t="s">
        <v>208</v>
      </c>
      <c r="C408">
        <v>1</v>
      </c>
      <c r="D408" t="s">
        <v>125</v>
      </c>
      <c r="E408" s="1">
        <v>76859792</v>
      </c>
      <c r="H408" t="s">
        <v>16</v>
      </c>
      <c r="I408" t="s">
        <v>17</v>
      </c>
      <c r="J408" t="s">
        <v>18</v>
      </c>
      <c r="K408" t="s">
        <v>19</v>
      </c>
      <c r="L408" t="s">
        <v>207</v>
      </c>
      <c r="M408" t="str">
        <f>CONCATENATE(E408,"-F-P-N")</f>
        <v>76859792-F-P-N</v>
      </c>
      <c r="N408" t="str">
        <f>$H$2</f>
        <v>F - 762 x 762</v>
      </c>
      <c r="O408" t="str">
        <f>$C$3</f>
        <v>Photographic Paper</v>
      </c>
      <c r="P408" t="str">
        <f>$D$3</f>
        <v>None</v>
      </c>
      <c r="Q408">
        <f>$H$3</f>
        <v>1410</v>
      </c>
      <c r="R408">
        <f t="shared" ref="R408" si="720">ROUND((944*$N$2),0)</f>
        <v>1001</v>
      </c>
      <c r="S408">
        <f t="shared" ref="S408" si="721">ROUND((590*$N$2),0)</f>
        <v>625</v>
      </c>
      <c r="T408" t="s">
        <v>32</v>
      </c>
    </row>
    <row r="409" spans="1:20" x14ac:dyDescent="0.25">
      <c r="A409" t="s">
        <v>15</v>
      </c>
      <c r="B409" s="1" t="s">
        <v>208</v>
      </c>
      <c r="C409">
        <v>1</v>
      </c>
      <c r="D409" t="s">
        <v>125</v>
      </c>
      <c r="E409" s="1">
        <v>76859792</v>
      </c>
      <c r="H409" t="s">
        <v>16</v>
      </c>
      <c r="I409" t="s">
        <v>17</v>
      </c>
      <c r="J409" t="s">
        <v>18</v>
      </c>
      <c r="K409" t="s">
        <v>19</v>
      </c>
      <c r="L409" t="s">
        <v>207</v>
      </c>
      <c r="M409" t="str">
        <f>CONCATENATE(E409,"-F-C-N")</f>
        <v>76859792-F-C-N</v>
      </c>
      <c r="N409" t="str">
        <f>$H$2</f>
        <v>F - 762 x 762</v>
      </c>
      <c r="O409" t="str">
        <f>$C$15</f>
        <v>Canvas</v>
      </c>
      <c r="P409" t="str">
        <f>$D$15</f>
        <v>None</v>
      </c>
      <c r="Q409">
        <f>$H$15</f>
        <v>1909</v>
      </c>
      <c r="R409">
        <f t="shared" ref="R409" si="722">ROUND((1200*$N$2),0)</f>
        <v>1272</v>
      </c>
      <c r="S409">
        <f t="shared" ref="S409" si="723">ROUND((800*$N$2),0)</f>
        <v>848</v>
      </c>
      <c r="T409" t="s">
        <v>32</v>
      </c>
    </row>
    <row r="410" spans="1:20" x14ac:dyDescent="0.25">
      <c r="A410" t="s">
        <v>15</v>
      </c>
      <c r="B410" s="1" t="s">
        <v>208</v>
      </c>
      <c r="C410">
        <v>1</v>
      </c>
      <c r="D410" t="s">
        <v>125</v>
      </c>
      <c r="E410" s="1">
        <v>76859792</v>
      </c>
      <c r="H410" t="s">
        <v>16</v>
      </c>
      <c r="I410" t="s">
        <v>17</v>
      </c>
      <c r="J410" t="s">
        <v>18</v>
      </c>
      <c r="K410" t="s">
        <v>19</v>
      </c>
      <c r="L410" t="s">
        <v>207</v>
      </c>
      <c r="M410" t="str">
        <f>CONCATENATE(E410,"-F-P-W")</f>
        <v>76859792-F-P-W</v>
      </c>
      <c r="N410" t="str">
        <f>$H$2</f>
        <v>F - 762 x 762</v>
      </c>
      <c r="O410" t="str">
        <f>$C$3</f>
        <v>Photographic Paper</v>
      </c>
      <c r="P410" t="str">
        <f>$D$4</f>
        <v>White</v>
      </c>
      <c r="Q410">
        <f>$H$4</f>
        <v>2387</v>
      </c>
      <c r="R410">
        <f t="shared" ref="R410" si="724">ROUND((1510*$N$2),0)</f>
        <v>1601</v>
      </c>
      <c r="S410">
        <f t="shared" ref="S410" si="725">ROUND((1150*$N$2),0)</f>
        <v>1219</v>
      </c>
      <c r="T410" t="s">
        <v>32</v>
      </c>
    </row>
    <row r="411" spans="1:20" x14ac:dyDescent="0.25">
      <c r="A411" t="s">
        <v>15</v>
      </c>
      <c r="B411" s="1" t="s">
        <v>208</v>
      </c>
      <c r="C411">
        <v>1</v>
      </c>
      <c r="D411" t="s">
        <v>125</v>
      </c>
      <c r="E411" s="1">
        <v>76859792</v>
      </c>
      <c r="H411" t="s">
        <v>16</v>
      </c>
      <c r="I411" t="s">
        <v>17</v>
      </c>
      <c r="J411" t="s">
        <v>18</v>
      </c>
      <c r="K411" t="s">
        <v>19</v>
      </c>
      <c r="L411" t="s">
        <v>207</v>
      </c>
      <c r="M411" t="str">
        <f>CONCATENATE(E411,"-F-C-W")</f>
        <v>76859792-F-C-W</v>
      </c>
      <c r="N411" t="str">
        <f>$H$2</f>
        <v>F - 762 x 762</v>
      </c>
      <c r="O411" t="str">
        <f>$C$15</f>
        <v>Canvas</v>
      </c>
      <c r="P411" t="str">
        <f>$D$16</f>
        <v xml:space="preserve">White </v>
      </c>
      <c r="Q411">
        <f>$H$16</f>
        <v>2625</v>
      </c>
      <c r="R411">
        <f t="shared" ref="R411" si="726">ROUND((1760*$N$2),0)</f>
        <v>1866</v>
      </c>
      <c r="S411">
        <f t="shared" ref="S411" si="727">ROUND((1100*$N$2),0)</f>
        <v>1166</v>
      </c>
      <c r="T411" t="s">
        <v>32</v>
      </c>
    </row>
    <row r="412" spans="1:20" x14ac:dyDescent="0.25">
      <c r="A412" t="s">
        <v>15</v>
      </c>
      <c r="B412" s="1" t="s">
        <v>208</v>
      </c>
      <c r="C412">
        <v>1</v>
      </c>
      <c r="D412" t="s">
        <v>125</v>
      </c>
      <c r="E412" s="1">
        <v>76859792</v>
      </c>
      <c r="H412" t="s">
        <v>16</v>
      </c>
      <c r="I412" t="s">
        <v>17</v>
      </c>
      <c r="J412" t="s">
        <v>18</v>
      </c>
      <c r="K412" t="s">
        <v>19</v>
      </c>
      <c r="L412" t="s">
        <v>207</v>
      </c>
      <c r="M412" t="str">
        <f>CONCATENATE(E412,"-G-P-N")</f>
        <v>76859792-G-P-N</v>
      </c>
      <c r="N412" t="str">
        <f>$I$2</f>
        <v>G - 1016 x 1016</v>
      </c>
      <c r="O412" t="str">
        <f>$C$3</f>
        <v>Photographic Paper</v>
      </c>
      <c r="P412" t="str">
        <f>$D$3</f>
        <v>None</v>
      </c>
      <c r="Q412">
        <f>$I$3</f>
        <v>1763</v>
      </c>
      <c r="R412">
        <f t="shared" ref="R412" si="728">ROUND((1180*$N$2),0)</f>
        <v>1251</v>
      </c>
      <c r="S412">
        <f t="shared" ref="S412" si="729">ROUND((735*$N$2),0)</f>
        <v>779</v>
      </c>
      <c r="T412" t="s">
        <v>32</v>
      </c>
    </row>
    <row r="413" spans="1:20" x14ac:dyDescent="0.25">
      <c r="A413" t="s">
        <v>15</v>
      </c>
      <c r="B413" s="1" t="s">
        <v>208</v>
      </c>
      <c r="C413">
        <v>1</v>
      </c>
      <c r="D413" t="s">
        <v>125</v>
      </c>
      <c r="E413" s="1">
        <v>76859792</v>
      </c>
      <c r="H413" t="s">
        <v>16</v>
      </c>
      <c r="I413" t="s">
        <v>17</v>
      </c>
      <c r="J413" t="s">
        <v>18</v>
      </c>
      <c r="K413" t="s">
        <v>19</v>
      </c>
      <c r="L413" t="s">
        <v>207</v>
      </c>
      <c r="M413" t="str">
        <f>CONCATENATE(E413,"-G-C-N")</f>
        <v>76859792-G-C-N</v>
      </c>
      <c r="N413" t="str">
        <f>$I$2</f>
        <v>G - 1016 x 1016</v>
      </c>
      <c r="O413" t="str">
        <f>$C$15</f>
        <v>Canvas</v>
      </c>
      <c r="P413" t="str">
        <f>$D$15</f>
        <v>None</v>
      </c>
      <c r="Q413">
        <f>$I$15</f>
        <v>2029</v>
      </c>
      <c r="R413">
        <f t="shared" ref="R413" si="730">ROUND((1275*$N$2),0)</f>
        <v>1352</v>
      </c>
      <c r="S413">
        <f t="shared" ref="S413" si="731">ROUND((850*$N$2),0)</f>
        <v>901</v>
      </c>
      <c r="T413" t="s">
        <v>32</v>
      </c>
    </row>
    <row r="414" spans="1:20" x14ac:dyDescent="0.25">
      <c r="A414" t="s">
        <v>15</v>
      </c>
      <c r="B414" s="1" t="s">
        <v>208</v>
      </c>
      <c r="C414">
        <v>1</v>
      </c>
      <c r="D414" t="s">
        <v>125</v>
      </c>
      <c r="E414" s="1">
        <v>76859792</v>
      </c>
      <c r="H414" t="s">
        <v>16</v>
      </c>
      <c r="I414" t="s">
        <v>17</v>
      </c>
      <c r="J414" t="s">
        <v>18</v>
      </c>
      <c r="K414" t="s">
        <v>19</v>
      </c>
      <c r="L414" t="s">
        <v>207</v>
      </c>
      <c r="M414" t="str">
        <f>CONCATENATE(E414,"-G-P-W")</f>
        <v>76859792-G-P-W</v>
      </c>
      <c r="N414" t="str">
        <f>$I$2</f>
        <v>G - 1016 x 1016</v>
      </c>
      <c r="O414" t="str">
        <f>$C$3</f>
        <v>Photographic Paper</v>
      </c>
      <c r="P414" t="str">
        <f>$D$4</f>
        <v>White</v>
      </c>
      <c r="Q414">
        <f>$I$4</f>
        <v>3200</v>
      </c>
      <c r="R414">
        <f t="shared" ref="R414:R415" si="732">ROUND((2000*$N$2),0)</f>
        <v>2120</v>
      </c>
      <c r="S414">
        <f t="shared" ref="S414" si="733">ROUND((1535*$N$2),0)</f>
        <v>1627</v>
      </c>
      <c r="T414" t="s">
        <v>32</v>
      </c>
    </row>
    <row r="415" spans="1:20" x14ac:dyDescent="0.25">
      <c r="A415" t="s">
        <v>15</v>
      </c>
      <c r="B415" s="1" t="s">
        <v>208</v>
      </c>
      <c r="C415">
        <v>1</v>
      </c>
      <c r="D415" t="s">
        <v>125</v>
      </c>
      <c r="E415" s="1">
        <v>76859792</v>
      </c>
      <c r="H415" t="s">
        <v>16</v>
      </c>
      <c r="I415" t="s">
        <v>17</v>
      </c>
      <c r="J415" t="s">
        <v>18</v>
      </c>
      <c r="K415" t="s">
        <v>19</v>
      </c>
      <c r="L415" t="s">
        <v>207</v>
      </c>
      <c r="M415" t="str">
        <f>CONCATENATE(E415,"-G-C-W")</f>
        <v>76859792-G-C-W</v>
      </c>
      <c r="N415" t="str">
        <f>$I$2</f>
        <v>G - 1016 x 1016</v>
      </c>
      <c r="O415" t="str">
        <f>$C$15</f>
        <v>Canvas</v>
      </c>
      <c r="P415" t="str">
        <f>$D$16</f>
        <v xml:space="preserve">White </v>
      </c>
      <c r="Q415">
        <f>$I$16</f>
        <v>2984</v>
      </c>
      <c r="R415">
        <f t="shared" si="732"/>
        <v>2120</v>
      </c>
      <c r="S415">
        <f t="shared" ref="S415" si="734">ROUND((1250*$N$2),0)</f>
        <v>1325</v>
      </c>
      <c r="T415" t="s">
        <v>32</v>
      </c>
    </row>
    <row r="416" spans="1:20" x14ac:dyDescent="0.25">
      <c r="A416" t="s">
        <v>15</v>
      </c>
      <c r="B416" s="1" t="s">
        <v>208</v>
      </c>
      <c r="C416">
        <v>1</v>
      </c>
      <c r="D416" t="s">
        <v>127</v>
      </c>
      <c r="E416" s="1">
        <v>166899883</v>
      </c>
      <c r="H416" t="s">
        <v>16</v>
      </c>
      <c r="I416" t="s">
        <v>17</v>
      </c>
      <c r="J416" t="s">
        <v>18</v>
      </c>
      <c r="K416" t="s">
        <v>19</v>
      </c>
      <c r="L416" t="s">
        <v>207</v>
      </c>
      <c r="M416" t="str">
        <f>CONCATENATE(E416,"-C-P-N")</f>
        <v>166899883-C-P-N</v>
      </c>
      <c r="N416" t="str">
        <f>$E$2</f>
        <v>C - 406 x 406</v>
      </c>
      <c r="O416" t="str">
        <f>$C$3</f>
        <v>Photographic Paper</v>
      </c>
      <c r="P416" t="str">
        <f>$D$3</f>
        <v>None</v>
      </c>
      <c r="Q416">
        <f>$E$3</f>
        <v>553</v>
      </c>
      <c r="R416">
        <f t="shared" ref="R416" si="735">ROUND((360*$N$2),0)</f>
        <v>382</v>
      </c>
      <c r="S416">
        <f t="shared" ref="S416" si="736">ROUND((230*$N$2),0)</f>
        <v>244</v>
      </c>
      <c r="T416" t="s">
        <v>32</v>
      </c>
    </row>
    <row r="417" spans="1:20" x14ac:dyDescent="0.25">
      <c r="A417" t="s">
        <v>15</v>
      </c>
      <c r="B417" s="1" t="s">
        <v>208</v>
      </c>
      <c r="C417">
        <v>1</v>
      </c>
      <c r="D417" t="s">
        <v>127</v>
      </c>
      <c r="E417" s="1">
        <v>166899883</v>
      </c>
      <c r="H417" t="s">
        <v>16</v>
      </c>
      <c r="I417" t="s">
        <v>17</v>
      </c>
      <c r="J417" t="s">
        <v>18</v>
      </c>
      <c r="K417" t="s">
        <v>19</v>
      </c>
      <c r="L417" t="s">
        <v>207</v>
      </c>
      <c r="M417" t="str">
        <f>CONCATENATE(E417,"-C-P-W")</f>
        <v>166899883-C-P-W</v>
      </c>
      <c r="N417" t="str">
        <f>$E$2</f>
        <v>C - 406 x 406</v>
      </c>
      <c r="O417" t="str">
        <f>$C$3</f>
        <v>Photographic Paper</v>
      </c>
      <c r="P417" t="str">
        <f>$D$4</f>
        <v>White</v>
      </c>
      <c r="Q417">
        <f>$E$4</f>
        <v>1052</v>
      </c>
      <c r="R417">
        <f t="shared" ref="R417" si="737">ROUND((704*$N$2),0)</f>
        <v>746</v>
      </c>
      <c r="S417">
        <f t="shared" ref="S417" si="738">ROUND((440*$N$2),0)</f>
        <v>466</v>
      </c>
      <c r="T417" t="s">
        <v>32</v>
      </c>
    </row>
    <row r="418" spans="1:20" x14ac:dyDescent="0.25">
      <c r="A418" t="s">
        <v>15</v>
      </c>
      <c r="B418" s="1" t="s">
        <v>208</v>
      </c>
      <c r="C418">
        <v>1</v>
      </c>
      <c r="D418" t="s">
        <v>127</v>
      </c>
      <c r="E418" s="1">
        <v>166899883</v>
      </c>
      <c r="H418" t="s">
        <v>16</v>
      </c>
      <c r="I418" t="s">
        <v>17</v>
      </c>
      <c r="J418" t="s">
        <v>18</v>
      </c>
      <c r="K418" t="s">
        <v>19</v>
      </c>
      <c r="L418" t="s">
        <v>207</v>
      </c>
      <c r="M418" t="str">
        <f>CONCATENATE(E418,"-D-P-N")</f>
        <v>166899883-D-P-N</v>
      </c>
      <c r="N418" t="str">
        <f>$F$2</f>
        <v>D - 508 x 508</v>
      </c>
      <c r="O418" t="str">
        <f>$C$3</f>
        <v>Photographic Paper</v>
      </c>
      <c r="P418" t="str">
        <f>$D$3</f>
        <v>None</v>
      </c>
      <c r="Q418">
        <f>$F$3</f>
        <v>646</v>
      </c>
      <c r="R418">
        <f t="shared" ref="R418" si="739">ROUND((432*$N$2),0)</f>
        <v>458</v>
      </c>
      <c r="S418">
        <f t="shared" ref="S418" si="740">ROUND((270*$N$2),0)</f>
        <v>286</v>
      </c>
      <c r="T418" t="s">
        <v>32</v>
      </c>
    </row>
    <row r="419" spans="1:20" x14ac:dyDescent="0.25">
      <c r="A419" t="s">
        <v>15</v>
      </c>
      <c r="B419" s="1" t="s">
        <v>208</v>
      </c>
      <c r="C419">
        <v>1</v>
      </c>
      <c r="D419" t="s">
        <v>127</v>
      </c>
      <c r="E419" s="1">
        <v>166899883</v>
      </c>
      <c r="H419" t="s">
        <v>16</v>
      </c>
      <c r="I419" t="s">
        <v>17</v>
      </c>
      <c r="J419" t="s">
        <v>18</v>
      </c>
      <c r="K419" t="s">
        <v>19</v>
      </c>
      <c r="L419" t="s">
        <v>207</v>
      </c>
      <c r="M419" t="str">
        <f>CONCATENATE(E419,"-D-C-N")</f>
        <v>166899883-D-C-N</v>
      </c>
      <c r="N419" t="str">
        <f>$F$2</f>
        <v>D - 508 x 508</v>
      </c>
      <c r="O419" t="str">
        <f>$C$15</f>
        <v>Canvas</v>
      </c>
      <c r="P419" t="str">
        <f>$D$15</f>
        <v>None</v>
      </c>
      <c r="Q419">
        <f>$F$15</f>
        <v>1324</v>
      </c>
      <c r="R419">
        <f t="shared" ref="R419" si="741">ROUND((832*$N$2),0)</f>
        <v>882</v>
      </c>
      <c r="S419">
        <f t="shared" ref="S419" si="742">ROUND((550*$N$2),0)</f>
        <v>583</v>
      </c>
      <c r="T419" t="s">
        <v>32</v>
      </c>
    </row>
    <row r="420" spans="1:20" x14ac:dyDescent="0.25">
      <c r="A420" t="s">
        <v>15</v>
      </c>
      <c r="B420" s="1" t="s">
        <v>208</v>
      </c>
      <c r="C420">
        <v>1</v>
      </c>
      <c r="D420" t="s">
        <v>127</v>
      </c>
      <c r="E420" s="1">
        <v>166899883</v>
      </c>
      <c r="H420" t="s">
        <v>16</v>
      </c>
      <c r="I420" t="s">
        <v>17</v>
      </c>
      <c r="J420" t="s">
        <v>18</v>
      </c>
      <c r="K420" t="s">
        <v>19</v>
      </c>
      <c r="L420" t="s">
        <v>207</v>
      </c>
      <c r="M420" t="str">
        <f>CONCATENATE(E420,"-D-P-W")</f>
        <v>166899883-D-P-W</v>
      </c>
      <c r="N420" t="str">
        <f>$F$2</f>
        <v>D - 508 x 508</v>
      </c>
      <c r="O420" t="str">
        <f>$C$3</f>
        <v>Photographic Paper</v>
      </c>
      <c r="P420" t="str">
        <f>$D$4</f>
        <v>White</v>
      </c>
      <c r="Q420">
        <f>$F$4</f>
        <v>1313</v>
      </c>
      <c r="R420">
        <f t="shared" ref="R420" si="743">ROUND((880*$N$2),0)</f>
        <v>933</v>
      </c>
      <c r="S420">
        <f t="shared" ref="S420" si="744">ROUND((560*$N$2),0)</f>
        <v>594</v>
      </c>
      <c r="T420" t="s">
        <v>32</v>
      </c>
    </row>
    <row r="421" spans="1:20" x14ac:dyDescent="0.25">
      <c r="A421" t="s">
        <v>15</v>
      </c>
      <c r="B421" s="1" t="s">
        <v>208</v>
      </c>
      <c r="C421">
        <v>1</v>
      </c>
      <c r="D421" t="s">
        <v>127</v>
      </c>
      <c r="E421" s="1">
        <v>166899883</v>
      </c>
      <c r="H421" t="s">
        <v>16</v>
      </c>
      <c r="I421" t="s">
        <v>17</v>
      </c>
      <c r="J421" t="s">
        <v>18</v>
      </c>
      <c r="K421" t="s">
        <v>19</v>
      </c>
      <c r="L421" t="s">
        <v>207</v>
      </c>
      <c r="M421" t="str">
        <f>CONCATENATE(E421,"-D-C-W")</f>
        <v>166899883-D-C-W</v>
      </c>
      <c r="N421" t="str">
        <f>$F$2</f>
        <v>D - 508 x 508</v>
      </c>
      <c r="O421" t="str">
        <f>$C$15</f>
        <v>Canvas</v>
      </c>
      <c r="P421" t="str">
        <f>$D$16</f>
        <v xml:space="preserve">White </v>
      </c>
      <c r="Q421">
        <f>$F$16</f>
        <v>1964</v>
      </c>
      <c r="R421">
        <f t="shared" ref="R421" si="745">ROUND((1320*$N$2),0)</f>
        <v>1399</v>
      </c>
      <c r="S421">
        <f t="shared" ref="S421" si="746">ROUND((825*$N$2),0)</f>
        <v>875</v>
      </c>
      <c r="T421" t="s">
        <v>32</v>
      </c>
    </row>
    <row r="422" spans="1:20" x14ac:dyDescent="0.25">
      <c r="A422" t="s">
        <v>15</v>
      </c>
      <c r="B422" s="1" t="s">
        <v>208</v>
      </c>
      <c r="C422">
        <v>1</v>
      </c>
      <c r="D422" t="s">
        <v>127</v>
      </c>
      <c r="E422" s="1">
        <v>166899883</v>
      </c>
      <c r="H422" t="s">
        <v>16</v>
      </c>
      <c r="I422" t="s">
        <v>17</v>
      </c>
      <c r="J422" t="s">
        <v>18</v>
      </c>
      <c r="K422" t="s">
        <v>19</v>
      </c>
      <c r="L422" t="s">
        <v>207</v>
      </c>
      <c r="M422" t="str">
        <f>CONCATENATE(E422,"-F-P-N")</f>
        <v>166899883-F-P-N</v>
      </c>
      <c r="N422" t="str">
        <f>$H$2</f>
        <v>F - 762 x 762</v>
      </c>
      <c r="O422" t="str">
        <f>$C$3</f>
        <v>Photographic Paper</v>
      </c>
      <c r="P422" t="str">
        <f>$D$3</f>
        <v>None</v>
      </c>
      <c r="Q422">
        <f>$H$3</f>
        <v>1410</v>
      </c>
      <c r="R422">
        <f t="shared" ref="R422" si="747">ROUND((944*$N$2),0)</f>
        <v>1001</v>
      </c>
      <c r="S422">
        <f t="shared" ref="S422" si="748">ROUND((590*$N$2),0)</f>
        <v>625</v>
      </c>
      <c r="T422" t="s">
        <v>32</v>
      </c>
    </row>
    <row r="423" spans="1:20" x14ac:dyDescent="0.25">
      <c r="A423" t="s">
        <v>15</v>
      </c>
      <c r="B423" s="1" t="s">
        <v>208</v>
      </c>
      <c r="C423">
        <v>1</v>
      </c>
      <c r="D423" t="s">
        <v>127</v>
      </c>
      <c r="E423" s="1">
        <v>166899883</v>
      </c>
      <c r="H423" t="s">
        <v>16</v>
      </c>
      <c r="I423" t="s">
        <v>17</v>
      </c>
      <c r="J423" t="s">
        <v>18</v>
      </c>
      <c r="K423" t="s">
        <v>19</v>
      </c>
      <c r="L423" t="s">
        <v>207</v>
      </c>
      <c r="M423" t="str">
        <f>CONCATENATE(E423,"-F-C-N")</f>
        <v>166899883-F-C-N</v>
      </c>
      <c r="N423" t="str">
        <f>$H$2</f>
        <v>F - 762 x 762</v>
      </c>
      <c r="O423" t="str">
        <f>$C$15</f>
        <v>Canvas</v>
      </c>
      <c r="P423" t="str">
        <f>$D$15</f>
        <v>None</v>
      </c>
      <c r="Q423">
        <f>$H$15</f>
        <v>1909</v>
      </c>
      <c r="R423">
        <f t="shared" ref="R423" si="749">ROUND((1200*$N$2),0)</f>
        <v>1272</v>
      </c>
      <c r="S423">
        <f t="shared" ref="S423" si="750">ROUND((800*$N$2),0)</f>
        <v>848</v>
      </c>
      <c r="T423" t="s">
        <v>32</v>
      </c>
    </row>
    <row r="424" spans="1:20" x14ac:dyDescent="0.25">
      <c r="A424" t="s">
        <v>15</v>
      </c>
      <c r="B424" s="1" t="s">
        <v>208</v>
      </c>
      <c r="C424">
        <v>1</v>
      </c>
      <c r="D424" t="s">
        <v>127</v>
      </c>
      <c r="E424" s="1">
        <v>166899883</v>
      </c>
      <c r="H424" t="s">
        <v>16</v>
      </c>
      <c r="I424" t="s">
        <v>17</v>
      </c>
      <c r="J424" t="s">
        <v>18</v>
      </c>
      <c r="K424" t="s">
        <v>19</v>
      </c>
      <c r="L424" t="s">
        <v>207</v>
      </c>
      <c r="M424" t="str">
        <f>CONCATENATE(E424,"-F-P-W")</f>
        <v>166899883-F-P-W</v>
      </c>
      <c r="N424" t="str">
        <f>$H$2</f>
        <v>F - 762 x 762</v>
      </c>
      <c r="O424" t="str">
        <f>$C$3</f>
        <v>Photographic Paper</v>
      </c>
      <c r="P424" t="str">
        <f>$D$4</f>
        <v>White</v>
      </c>
      <c r="Q424">
        <f>$H$4</f>
        <v>2387</v>
      </c>
      <c r="R424">
        <f t="shared" ref="R424" si="751">ROUND((1510*$N$2),0)</f>
        <v>1601</v>
      </c>
      <c r="S424">
        <f t="shared" ref="S424" si="752">ROUND((1150*$N$2),0)</f>
        <v>1219</v>
      </c>
      <c r="T424" t="s">
        <v>32</v>
      </c>
    </row>
    <row r="425" spans="1:20" x14ac:dyDescent="0.25">
      <c r="A425" t="s">
        <v>15</v>
      </c>
      <c r="B425" s="1" t="s">
        <v>208</v>
      </c>
      <c r="C425">
        <v>1</v>
      </c>
      <c r="D425" t="s">
        <v>127</v>
      </c>
      <c r="E425" s="1">
        <v>166899883</v>
      </c>
      <c r="H425" t="s">
        <v>16</v>
      </c>
      <c r="I425" t="s">
        <v>17</v>
      </c>
      <c r="J425" t="s">
        <v>18</v>
      </c>
      <c r="K425" t="s">
        <v>19</v>
      </c>
      <c r="L425" t="s">
        <v>207</v>
      </c>
      <c r="M425" t="str">
        <f>CONCATENATE(E425,"-F-C-W")</f>
        <v>166899883-F-C-W</v>
      </c>
      <c r="N425" t="str">
        <f>$H$2</f>
        <v>F - 762 x 762</v>
      </c>
      <c r="O425" t="str">
        <f>$C$15</f>
        <v>Canvas</v>
      </c>
      <c r="P425" t="str">
        <f>$D$16</f>
        <v xml:space="preserve">White </v>
      </c>
      <c r="Q425">
        <f>$H$16</f>
        <v>2625</v>
      </c>
      <c r="R425">
        <f t="shared" ref="R425" si="753">ROUND((1760*$N$2),0)</f>
        <v>1866</v>
      </c>
      <c r="S425">
        <f t="shared" ref="S425" si="754">ROUND((1100*$N$2),0)</f>
        <v>1166</v>
      </c>
      <c r="T425" t="s">
        <v>32</v>
      </c>
    </row>
    <row r="426" spans="1:20" x14ac:dyDescent="0.25">
      <c r="A426" t="s">
        <v>15</v>
      </c>
      <c r="B426" s="1" t="s">
        <v>208</v>
      </c>
      <c r="C426">
        <v>1</v>
      </c>
      <c r="D426" t="s">
        <v>127</v>
      </c>
      <c r="E426" s="1">
        <v>166899883</v>
      </c>
      <c r="H426" t="s">
        <v>16</v>
      </c>
      <c r="I426" t="s">
        <v>17</v>
      </c>
      <c r="J426" t="s">
        <v>18</v>
      </c>
      <c r="K426" t="s">
        <v>19</v>
      </c>
      <c r="L426" t="s">
        <v>207</v>
      </c>
      <c r="M426" t="str">
        <f>CONCATENATE(E426,"-G-P-N")</f>
        <v>166899883-G-P-N</v>
      </c>
      <c r="N426" t="str">
        <f>$I$2</f>
        <v>G - 1016 x 1016</v>
      </c>
      <c r="O426" t="str">
        <f>$C$3</f>
        <v>Photographic Paper</v>
      </c>
      <c r="P426" t="str">
        <f>$D$3</f>
        <v>None</v>
      </c>
      <c r="Q426">
        <f>$I$3</f>
        <v>1763</v>
      </c>
      <c r="R426">
        <f t="shared" ref="R426" si="755">ROUND((1180*$N$2),0)</f>
        <v>1251</v>
      </c>
      <c r="S426">
        <f t="shared" ref="S426" si="756">ROUND((735*$N$2),0)</f>
        <v>779</v>
      </c>
      <c r="T426" t="s">
        <v>32</v>
      </c>
    </row>
    <row r="427" spans="1:20" x14ac:dyDescent="0.25">
      <c r="A427" t="s">
        <v>15</v>
      </c>
      <c r="B427" s="1" t="s">
        <v>208</v>
      </c>
      <c r="C427">
        <v>1</v>
      </c>
      <c r="D427" t="s">
        <v>127</v>
      </c>
      <c r="E427" s="1">
        <v>166899883</v>
      </c>
      <c r="H427" t="s">
        <v>16</v>
      </c>
      <c r="I427" t="s">
        <v>17</v>
      </c>
      <c r="J427" t="s">
        <v>18</v>
      </c>
      <c r="K427" t="s">
        <v>19</v>
      </c>
      <c r="L427" t="s">
        <v>207</v>
      </c>
      <c r="M427" t="str">
        <f>CONCATENATE(E427,"-G-C-N")</f>
        <v>166899883-G-C-N</v>
      </c>
      <c r="N427" t="str">
        <f>$I$2</f>
        <v>G - 1016 x 1016</v>
      </c>
      <c r="O427" t="str">
        <f>$C$15</f>
        <v>Canvas</v>
      </c>
      <c r="P427" t="str">
        <f>$D$15</f>
        <v>None</v>
      </c>
      <c r="Q427">
        <f>$I$15</f>
        <v>2029</v>
      </c>
      <c r="R427">
        <f t="shared" ref="R427" si="757">ROUND((1275*$N$2),0)</f>
        <v>1352</v>
      </c>
      <c r="S427">
        <f t="shared" ref="S427" si="758">ROUND((850*$N$2),0)</f>
        <v>901</v>
      </c>
      <c r="T427" t="s">
        <v>32</v>
      </c>
    </row>
    <row r="428" spans="1:20" x14ac:dyDescent="0.25">
      <c r="A428" t="s">
        <v>15</v>
      </c>
      <c r="B428" s="1" t="s">
        <v>208</v>
      </c>
      <c r="C428">
        <v>1</v>
      </c>
      <c r="D428" t="s">
        <v>127</v>
      </c>
      <c r="E428" s="1">
        <v>166899883</v>
      </c>
      <c r="H428" t="s">
        <v>16</v>
      </c>
      <c r="I428" t="s">
        <v>17</v>
      </c>
      <c r="J428" t="s">
        <v>18</v>
      </c>
      <c r="K428" t="s">
        <v>19</v>
      </c>
      <c r="L428" t="s">
        <v>207</v>
      </c>
      <c r="M428" t="str">
        <f>CONCATENATE(E428,"-G-P-W")</f>
        <v>166899883-G-P-W</v>
      </c>
      <c r="N428" t="str">
        <f>$I$2</f>
        <v>G - 1016 x 1016</v>
      </c>
      <c r="O428" t="str">
        <f>$C$3</f>
        <v>Photographic Paper</v>
      </c>
      <c r="P428" t="str">
        <f>$D$4</f>
        <v>White</v>
      </c>
      <c r="Q428">
        <f>$I$4</f>
        <v>3200</v>
      </c>
      <c r="R428">
        <f t="shared" ref="R428:R429" si="759">ROUND((2000*$N$2),0)</f>
        <v>2120</v>
      </c>
      <c r="S428">
        <f t="shared" ref="S428" si="760">ROUND((1535*$N$2),0)</f>
        <v>1627</v>
      </c>
      <c r="T428" t="s">
        <v>32</v>
      </c>
    </row>
    <row r="429" spans="1:20" x14ac:dyDescent="0.25">
      <c r="A429" t="s">
        <v>15</v>
      </c>
      <c r="B429" s="1" t="s">
        <v>208</v>
      </c>
      <c r="C429">
        <v>1</v>
      </c>
      <c r="D429" t="s">
        <v>127</v>
      </c>
      <c r="E429" s="1">
        <v>166899883</v>
      </c>
      <c r="H429" t="s">
        <v>16</v>
      </c>
      <c r="I429" t="s">
        <v>17</v>
      </c>
      <c r="J429" t="s">
        <v>18</v>
      </c>
      <c r="K429" t="s">
        <v>19</v>
      </c>
      <c r="L429" t="s">
        <v>207</v>
      </c>
      <c r="M429" t="str">
        <f>CONCATENATE(E429,"-G-C-W")</f>
        <v>166899883-G-C-W</v>
      </c>
      <c r="N429" t="str">
        <f>$I$2</f>
        <v>G - 1016 x 1016</v>
      </c>
      <c r="O429" t="str">
        <f>$C$15</f>
        <v>Canvas</v>
      </c>
      <c r="P429" t="str">
        <f>$D$16</f>
        <v xml:space="preserve">White </v>
      </c>
      <c r="Q429">
        <f>$I$16</f>
        <v>2984</v>
      </c>
      <c r="R429">
        <f t="shared" si="759"/>
        <v>2120</v>
      </c>
      <c r="S429">
        <f t="shared" ref="S429" si="761">ROUND((1250*$N$2),0)</f>
        <v>1325</v>
      </c>
      <c r="T429" t="s">
        <v>32</v>
      </c>
    </row>
    <row r="430" spans="1:20" x14ac:dyDescent="0.25">
      <c r="A430" t="s">
        <v>15</v>
      </c>
      <c r="B430" s="1" t="s">
        <v>208</v>
      </c>
      <c r="C430">
        <v>1</v>
      </c>
      <c r="D430" t="s">
        <v>128</v>
      </c>
      <c r="E430" s="1" t="s">
        <v>129</v>
      </c>
      <c r="H430" t="s">
        <v>16</v>
      </c>
      <c r="I430" t="s">
        <v>17</v>
      </c>
      <c r="J430" t="s">
        <v>18</v>
      </c>
      <c r="K430" t="s">
        <v>19</v>
      </c>
      <c r="L430" t="s">
        <v>207</v>
      </c>
      <c r="M430" t="str">
        <f>CONCATENATE(E430,"-C-P-N")</f>
        <v>3245102_8-C-P-N</v>
      </c>
      <c r="N430" t="str">
        <f>$E$2</f>
        <v>C - 406 x 406</v>
      </c>
      <c r="O430" t="str">
        <f>$C$3</f>
        <v>Photographic Paper</v>
      </c>
      <c r="P430" t="str">
        <f>$D$3</f>
        <v>None</v>
      </c>
      <c r="Q430">
        <f>$E$3</f>
        <v>553</v>
      </c>
      <c r="R430">
        <f t="shared" ref="R430" si="762">ROUND((360*$N$2),0)</f>
        <v>382</v>
      </c>
      <c r="S430">
        <f t="shared" ref="S430" si="763">ROUND((230*$N$2),0)</f>
        <v>244</v>
      </c>
      <c r="T430" t="s">
        <v>32</v>
      </c>
    </row>
    <row r="431" spans="1:20" x14ac:dyDescent="0.25">
      <c r="A431" t="s">
        <v>15</v>
      </c>
      <c r="B431" s="1" t="s">
        <v>208</v>
      </c>
      <c r="C431">
        <v>1</v>
      </c>
      <c r="D431" t="s">
        <v>128</v>
      </c>
      <c r="E431" s="1" t="s">
        <v>129</v>
      </c>
      <c r="H431" t="s">
        <v>16</v>
      </c>
      <c r="I431" t="s">
        <v>17</v>
      </c>
      <c r="J431" t="s">
        <v>18</v>
      </c>
      <c r="K431" t="s">
        <v>19</v>
      </c>
      <c r="L431" t="s">
        <v>207</v>
      </c>
      <c r="M431" t="str">
        <f>CONCATENATE(E431,"-C-P-W")</f>
        <v>3245102_8-C-P-W</v>
      </c>
      <c r="N431" t="str">
        <f>$E$2</f>
        <v>C - 406 x 406</v>
      </c>
      <c r="O431" t="str">
        <f>$C$3</f>
        <v>Photographic Paper</v>
      </c>
      <c r="P431" t="str">
        <f>$D$4</f>
        <v>White</v>
      </c>
      <c r="Q431">
        <f>$E$4</f>
        <v>1052</v>
      </c>
      <c r="R431">
        <f t="shared" ref="R431" si="764">ROUND((704*$N$2),0)</f>
        <v>746</v>
      </c>
      <c r="S431">
        <f t="shared" ref="S431" si="765">ROUND((440*$N$2),0)</f>
        <v>466</v>
      </c>
      <c r="T431" t="s">
        <v>32</v>
      </c>
    </row>
    <row r="432" spans="1:20" x14ac:dyDescent="0.25">
      <c r="A432" t="s">
        <v>15</v>
      </c>
      <c r="B432" s="1" t="s">
        <v>208</v>
      </c>
      <c r="C432">
        <v>1</v>
      </c>
      <c r="D432" t="s">
        <v>128</v>
      </c>
      <c r="E432" s="1" t="s">
        <v>129</v>
      </c>
      <c r="H432" t="s">
        <v>16</v>
      </c>
      <c r="I432" t="s">
        <v>17</v>
      </c>
      <c r="J432" t="s">
        <v>18</v>
      </c>
      <c r="K432" t="s">
        <v>19</v>
      </c>
      <c r="L432" t="s">
        <v>207</v>
      </c>
      <c r="M432" t="str">
        <f>CONCATENATE(E432,"-D-P-N")</f>
        <v>3245102_8-D-P-N</v>
      </c>
      <c r="N432" t="str">
        <f>$F$2</f>
        <v>D - 508 x 508</v>
      </c>
      <c r="O432" t="str">
        <f>$C$3</f>
        <v>Photographic Paper</v>
      </c>
      <c r="P432" t="str">
        <f>$D$3</f>
        <v>None</v>
      </c>
      <c r="Q432">
        <f>$F$3</f>
        <v>646</v>
      </c>
      <c r="R432">
        <f t="shared" ref="R432" si="766">ROUND((432*$N$2),0)</f>
        <v>458</v>
      </c>
      <c r="S432">
        <f t="shared" ref="S432" si="767">ROUND((270*$N$2),0)</f>
        <v>286</v>
      </c>
      <c r="T432" t="s">
        <v>32</v>
      </c>
    </row>
    <row r="433" spans="1:20" x14ac:dyDescent="0.25">
      <c r="A433" t="s">
        <v>15</v>
      </c>
      <c r="B433" s="1" t="s">
        <v>208</v>
      </c>
      <c r="C433">
        <v>1</v>
      </c>
      <c r="D433" t="s">
        <v>128</v>
      </c>
      <c r="E433" s="1" t="s">
        <v>129</v>
      </c>
      <c r="H433" t="s">
        <v>16</v>
      </c>
      <c r="I433" t="s">
        <v>17</v>
      </c>
      <c r="J433" t="s">
        <v>18</v>
      </c>
      <c r="K433" t="s">
        <v>19</v>
      </c>
      <c r="L433" t="s">
        <v>207</v>
      </c>
      <c r="M433" t="str">
        <f>CONCATENATE(E433,"-D-C-N")</f>
        <v>3245102_8-D-C-N</v>
      </c>
      <c r="N433" t="str">
        <f>$F$2</f>
        <v>D - 508 x 508</v>
      </c>
      <c r="O433" t="str">
        <f>$C$15</f>
        <v>Canvas</v>
      </c>
      <c r="P433" t="str">
        <f>$D$15</f>
        <v>None</v>
      </c>
      <c r="Q433">
        <f>$F$15</f>
        <v>1324</v>
      </c>
      <c r="R433">
        <f t="shared" ref="R433" si="768">ROUND((832*$N$2),0)</f>
        <v>882</v>
      </c>
      <c r="S433">
        <f t="shared" ref="S433" si="769">ROUND((550*$N$2),0)</f>
        <v>583</v>
      </c>
      <c r="T433" t="s">
        <v>32</v>
      </c>
    </row>
    <row r="434" spans="1:20" x14ac:dyDescent="0.25">
      <c r="A434" t="s">
        <v>15</v>
      </c>
      <c r="B434" s="1" t="s">
        <v>208</v>
      </c>
      <c r="C434">
        <v>1</v>
      </c>
      <c r="D434" t="s">
        <v>128</v>
      </c>
      <c r="E434" s="1" t="s">
        <v>129</v>
      </c>
      <c r="H434" t="s">
        <v>16</v>
      </c>
      <c r="I434" t="s">
        <v>17</v>
      </c>
      <c r="J434" t="s">
        <v>18</v>
      </c>
      <c r="K434" t="s">
        <v>19</v>
      </c>
      <c r="L434" t="s">
        <v>207</v>
      </c>
      <c r="M434" t="str">
        <f>CONCATENATE(E434,"-D-P-W")</f>
        <v>3245102_8-D-P-W</v>
      </c>
      <c r="N434" t="str">
        <f>$F$2</f>
        <v>D - 508 x 508</v>
      </c>
      <c r="O434" t="str">
        <f>$C$3</f>
        <v>Photographic Paper</v>
      </c>
      <c r="P434" t="str">
        <f>$D$4</f>
        <v>White</v>
      </c>
      <c r="Q434">
        <f>$F$4</f>
        <v>1313</v>
      </c>
      <c r="R434">
        <f t="shared" ref="R434" si="770">ROUND((880*$N$2),0)</f>
        <v>933</v>
      </c>
      <c r="S434">
        <f t="shared" ref="S434" si="771">ROUND((560*$N$2),0)</f>
        <v>594</v>
      </c>
      <c r="T434" t="s">
        <v>32</v>
      </c>
    </row>
    <row r="435" spans="1:20" x14ac:dyDescent="0.25">
      <c r="A435" t="s">
        <v>15</v>
      </c>
      <c r="B435" s="1" t="s">
        <v>208</v>
      </c>
      <c r="C435">
        <v>1</v>
      </c>
      <c r="D435" t="s">
        <v>128</v>
      </c>
      <c r="E435" s="1" t="s">
        <v>129</v>
      </c>
      <c r="H435" t="s">
        <v>16</v>
      </c>
      <c r="I435" t="s">
        <v>17</v>
      </c>
      <c r="J435" t="s">
        <v>18</v>
      </c>
      <c r="K435" t="s">
        <v>19</v>
      </c>
      <c r="L435" t="s">
        <v>207</v>
      </c>
      <c r="M435" t="str">
        <f>CONCATENATE(E435,"-D-C-W")</f>
        <v>3245102_8-D-C-W</v>
      </c>
      <c r="N435" t="str">
        <f>$F$2</f>
        <v>D - 508 x 508</v>
      </c>
      <c r="O435" t="str">
        <f>$C$15</f>
        <v>Canvas</v>
      </c>
      <c r="P435" t="str">
        <f>$D$16</f>
        <v xml:space="preserve">White </v>
      </c>
      <c r="Q435">
        <f>$F$16</f>
        <v>1964</v>
      </c>
      <c r="R435">
        <f t="shared" ref="R435" si="772">ROUND((1320*$N$2),0)</f>
        <v>1399</v>
      </c>
      <c r="S435">
        <f t="shared" ref="S435" si="773">ROUND((825*$N$2),0)</f>
        <v>875</v>
      </c>
      <c r="T435" t="s">
        <v>32</v>
      </c>
    </row>
    <row r="436" spans="1:20" x14ac:dyDescent="0.25">
      <c r="A436" t="s">
        <v>15</v>
      </c>
      <c r="B436" s="1" t="s">
        <v>208</v>
      </c>
      <c r="C436">
        <v>1</v>
      </c>
      <c r="D436" t="s">
        <v>128</v>
      </c>
      <c r="E436" s="1" t="s">
        <v>129</v>
      </c>
      <c r="H436" t="s">
        <v>16</v>
      </c>
      <c r="I436" t="s">
        <v>17</v>
      </c>
      <c r="J436" t="s">
        <v>18</v>
      </c>
      <c r="K436" t="s">
        <v>19</v>
      </c>
      <c r="L436" t="s">
        <v>207</v>
      </c>
      <c r="M436" t="str">
        <f>CONCATENATE(E436,"-F-P-N")</f>
        <v>3245102_8-F-P-N</v>
      </c>
      <c r="N436" t="str">
        <f>$H$2</f>
        <v>F - 762 x 762</v>
      </c>
      <c r="O436" t="str">
        <f>$C$3</f>
        <v>Photographic Paper</v>
      </c>
      <c r="P436" t="str">
        <f>$D$3</f>
        <v>None</v>
      </c>
      <c r="Q436">
        <f>$H$3</f>
        <v>1410</v>
      </c>
      <c r="R436">
        <f t="shared" ref="R436" si="774">ROUND((944*$N$2),0)</f>
        <v>1001</v>
      </c>
      <c r="S436">
        <f t="shared" ref="S436" si="775">ROUND((590*$N$2),0)</f>
        <v>625</v>
      </c>
      <c r="T436" t="s">
        <v>32</v>
      </c>
    </row>
    <row r="437" spans="1:20" x14ac:dyDescent="0.25">
      <c r="A437" t="s">
        <v>15</v>
      </c>
      <c r="B437" s="1" t="s">
        <v>208</v>
      </c>
      <c r="C437">
        <v>1</v>
      </c>
      <c r="D437" t="s">
        <v>128</v>
      </c>
      <c r="E437" s="1" t="s">
        <v>129</v>
      </c>
      <c r="H437" t="s">
        <v>16</v>
      </c>
      <c r="I437" t="s">
        <v>17</v>
      </c>
      <c r="J437" t="s">
        <v>18</v>
      </c>
      <c r="K437" t="s">
        <v>19</v>
      </c>
      <c r="L437" t="s">
        <v>207</v>
      </c>
      <c r="M437" t="str">
        <f>CONCATENATE(E437,"-F-C-N")</f>
        <v>3245102_8-F-C-N</v>
      </c>
      <c r="N437" t="str">
        <f>$H$2</f>
        <v>F - 762 x 762</v>
      </c>
      <c r="O437" t="str">
        <f>$C$15</f>
        <v>Canvas</v>
      </c>
      <c r="P437" t="str">
        <f>$D$15</f>
        <v>None</v>
      </c>
      <c r="Q437">
        <f>$H$15</f>
        <v>1909</v>
      </c>
      <c r="R437">
        <f t="shared" ref="R437" si="776">ROUND((1200*$N$2),0)</f>
        <v>1272</v>
      </c>
      <c r="S437">
        <f t="shared" ref="S437" si="777">ROUND((800*$N$2),0)</f>
        <v>848</v>
      </c>
      <c r="T437" t="s">
        <v>32</v>
      </c>
    </row>
    <row r="438" spans="1:20" x14ac:dyDescent="0.25">
      <c r="A438" t="s">
        <v>15</v>
      </c>
      <c r="B438" s="1" t="s">
        <v>208</v>
      </c>
      <c r="C438">
        <v>1</v>
      </c>
      <c r="D438" t="s">
        <v>128</v>
      </c>
      <c r="E438" s="1" t="s">
        <v>129</v>
      </c>
      <c r="H438" t="s">
        <v>16</v>
      </c>
      <c r="I438" t="s">
        <v>17</v>
      </c>
      <c r="J438" t="s">
        <v>18</v>
      </c>
      <c r="K438" t="s">
        <v>19</v>
      </c>
      <c r="L438" t="s">
        <v>207</v>
      </c>
      <c r="M438" t="str">
        <f>CONCATENATE(E438,"-F-P-W")</f>
        <v>3245102_8-F-P-W</v>
      </c>
      <c r="N438" t="str">
        <f>$H$2</f>
        <v>F - 762 x 762</v>
      </c>
      <c r="O438" t="str">
        <f>$C$3</f>
        <v>Photographic Paper</v>
      </c>
      <c r="P438" t="str">
        <f>$D$4</f>
        <v>White</v>
      </c>
      <c r="Q438">
        <f>$H$4</f>
        <v>2387</v>
      </c>
      <c r="R438">
        <f t="shared" ref="R438" si="778">ROUND((1510*$N$2),0)</f>
        <v>1601</v>
      </c>
      <c r="S438">
        <f t="shared" ref="S438" si="779">ROUND((1150*$N$2),0)</f>
        <v>1219</v>
      </c>
      <c r="T438" t="s">
        <v>32</v>
      </c>
    </row>
    <row r="439" spans="1:20" x14ac:dyDescent="0.25">
      <c r="A439" t="s">
        <v>15</v>
      </c>
      <c r="B439" s="1" t="s">
        <v>208</v>
      </c>
      <c r="C439">
        <v>1</v>
      </c>
      <c r="D439" t="s">
        <v>128</v>
      </c>
      <c r="E439" s="1" t="s">
        <v>129</v>
      </c>
      <c r="H439" t="s">
        <v>16</v>
      </c>
      <c r="I439" t="s">
        <v>17</v>
      </c>
      <c r="J439" t="s">
        <v>18</v>
      </c>
      <c r="K439" t="s">
        <v>19</v>
      </c>
      <c r="L439" t="s">
        <v>207</v>
      </c>
      <c r="M439" t="str">
        <f>CONCATENATE(E439,"-F-C-W")</f>
        <v>3245102_8-F-C-W</v>
      </c>
      <c r="N439" t="str">
        <f>$H$2</f>
        <v>F - 762 x 762</v>
      </c>
      <c r="O439" t="str">
        <f>$C$15</f>
        <v>Canvas</v>
      </c>
      <c r="P439" t="str">
        <f>$D$16</f>
        <v xml:space="preserve">White </v>
      </c>
      <c r="Q439">
        <f>$H$16</f>
        <v>2625</v>
      </c>
      <c r="R439">
        <f t="shared" ref="R439" si="780">ROUND((1760*$N$2),0)</f>
        <v>1866</v>
      </c>
      <c r="S439">
        <f t="shared" ref="S439" si="781">ROUND((1100*$N$2),0)</f>
        <v>1166</v>
      </c>
      <c r="T439" t="s">
        <v>32</v>
      </c>
    </row>
    <row r="440" spans="1:20" x14ac:dyDescent="0.25">
      <c r="A440" t="s">
        <v>15</v>
      </c>
      <c r="B440" s="1" t="s">
        <v>208</v>
      </c>
      <c r="C440">
        <v>1</v>
      </c>
      <c r="D440" t="s">
        <v>128</v>
      </c>
      <c r="E440" s="1" t="s">
        <v>129</v>
      </c>
      <c r="H440" t="s">
        <v>16</v>
      </c>
      <c r="I440" t="s">
        <v>17</v>
      </c>
      <c r="J440" t="s">
        <v>18</v>
      </c>
      <c r="K440" t="s">
        <v>19</v>
      </c>
      <c r="L440" t="s">
        <v>207</v>
      </c>
      <c r="M440" t="str">
        <f>CONCATENATE(E440,"-G-P-N")</f>
        <v>3245102_8-G-P-N</v>
      </c>
      <c r="N440" t="str">
        <f>$I$2</f>
        <v>G - 1016 x 1016</v>
      </c>
      <c r="O440" t="str">
        <f>$C$3</f>
        <v>Photographic Paper</v>
      </c>
      <c r="P440" t="str">
        <f>$D$3</f>
        <v>None</v>
      </c>
      <c r="Q440">
        <f>$I$3</f>
        <v>1763</v>
      </c>
      <c r="R440">
        <f t="shared" ref="R440" si="782">ROUND((1180*$N$2),0)</f>
        <v>1251</v>
      </c>
      <c r="S440">
        <f t="shared" ref="S440" si="783">ROUND((735*$N$2),0)</f>
        <v>779</v>
      </c>
      <c r="T440" t="s">
        <v>32</v>
      </c>
    </row>
    <row r="441" spans="1:20" x14ac:dyDescent="0.25">
      <c r="A441" t="s">
        <v>15</v>
      </c>
      <c r="B441" s="1" t="s">
        <v>208</v>
      </c>
      <c r="C441">
        <v>1</v>
      </c>
      <c r="D441" t="s">
        <v>128</v>
      </c>
      <c r="E441" s="1" t="s">
        <v>129</v>
      </c>
      <c r="H441" t="s">
        <v>16</v>
      </c>
      <c r="I441" t="s">
        <v>17</v>
      </c>
      <c r="J441" t="s">
        <v>18</v>
      </c>
      <c r="K441" t="s">
        <v>19</v>
      </c>
      <c r="L441" t="s">
        <v>207</v>
      </c>
      <c r="M441" t="str">
        <f>CONCATENATE(E441,"-G-C-N")</f>
        <v>3245102_8-G-C-N</v>
      </c>
      <c r="N441" t="str">
        <f>$I$2</f>
        <v>G - 1016 x 1016</v>
      </c>
      <c r="O441" t="str">
        <f>$C$15</f>
        <v>Canvas</v>
      </c>
      <c r="P441" t="str">
        <f>$D$15</f>
        <v>None</v>
      </c>
      <c r="Q441">
        <f>$I$15</f>
        <v>2029</v>
      </c>
      <c r="R441">
        <f t="shared" ref="R441" si="784">ROUND((1275*$N$2),0)</f>
        <v>1352</v>
      </c>
      <c r="S441">
        <f t="shared" ref="S441" si="785">ROUND((850*$N$2),0)</f>
        <v>901</v>
      </c>
      <c r="T441" t="s">
        <v>32</v>
      </c>
    </row>
    <row r="442" spans="1:20" x14ac:dyDescent="0.25">
      <c r="A442" t="s">
        <v>15</v>
      </c>
      <c r="B442" s="1" t="s">
        <v>208</v>
      </c>
      <c r="C442">
        <v>1</v>
      </c>
      <c r="D442" t="s">
        <v>128</v>
      </c>
      <c r="E442" s="1" t="s">
        <v>129</v>
      </c>
      <c r="H442" t="s">
        <v>16</v>
      </c>
      <c r="I442" t="s">
        <v>17</v>
      </c>
      <c r="J442" t="s">
        <v>18</v>
      </c>
      <c r="K442" t="s">
        <v>19</v>
      </c>
      <c r="L442" t="s">
        <v>207</v>
      </c>
      <c r="M442" t="str">
        <f>CONCATENATE(E442,"-G-P-W")</f>
        <v>3245102_8-G-P-W</v>
      </c>
      <c r="N442" t="str">
        <f>$I$2</f>
        <v>G - 1016 x 1016</v>
      </c>
      <c r="O442" t="str">
        <f>$C$3</f>
        <v>Photographic Paper</v>
      </c>
      <c r="P442" t="str">
        <f>$D$4</f>
        <v>White</v>
      </c>
      <c r="Q442">
        <f>$I$4</f>
        <v>3200</v>
      </c>
      <c r="R442">
        <f t="shared" ref="R442:R443" si="786">ROUND((2000*$N$2),0)</f>
        <v>2120</v>
      </c>
      <c r="S442">
        <f t="shared" ref="S442" si="787">ROUND((1535*$N$2),0)</f>
        <v>1627</v>
      </c>
      <c r="T442" t="s">
        <v>32</v>
      </c>
    </row>
    <row r="443" spans="1:20" x14ac:dyDescent="0.25">
      <c r="A443" t="s">
        <v>15</v>
      </c>
      <c r="B443" s="1" t="s">
        <v>208</v>
      </c>
      <c r="C443">
        <v>1</v>
      </c>
      <c r="D443" t="s">
        <v>128</v>
      </c>
      <c r="E443" s="1" t="s">
        <v>129</v>
      </c>
      <c r="H443" t="s">
        <v>16</v>
      </c>
      <c r="I443" t="s">
        <v>17</v>
      </c>
      <c r="J443" t="s">
        <v>18</v>
      </c>
      <c r="K443" t="s">
        <v>19</v>
      </c>
      <c r="L443" t="s">
        <v>207</v>
      </c>
      <c r="M443" t="str">
        <f>CONCATENATE(E443,"-G-C-W")</f>
        <v>3245102_8-G-C-W</v>
      </c>
      <c r="N443" t="str">
        <f>$I$2</f>
        <v>G - 1016 x 1016</v>
      </c>
      <c r="O443" t="str">
        <f>$C$15</f>
        <v>Canvas</v>
      </c>
      <c r="P443" t="str">
        <f>$D$16</f>
        <v xml:space="preserve">White </v>
      </c>
      <c r="Q443">
        <f>$I$16</f>
        <v>2984</v>
      </c>
      <c r="R443">
        <f t="shared" si="786"/>
        <v>2120</v>
      </c>
      <c r="S443">
        <f t="shared" ref="S443" si="788">ROUND((1250*$N$2),0)</f>
        <v>1325</v>
      </c>
      <c r="T443" t="s">
        <v>32</v>
      </c>
    </row>
    <row r="444" spans="1:20" x14ac:dyDescent="0.25">
      <c r="A444" t="s">
        <v>15</v>
      </c>
      <c r="B444" s="1" t="s">
        <v>208</v>
      </c>
      <c r="C444">
        <v>1</v>
      </c>
      <c r="D444" t="s">
        <v>130</v>
      </c>
      <c r="E444" s="1" t="s">
        <v>131</v>
      </c>
      <c r="H444" t="s">
        <v>16</v>
      </c>
      <c r="I444" t="s">
        <v>17</v>
      </c>
      <c r="J444" t="s">
        <v>18</v>
      </c>
      <c r="K444" t="s">
        <v>19</v>
      </c>
      <c r="L444" t="s">
        <v>207</v>
      </c>
      <c r="M444" t="str">
        <f>CONCATENATE(E444,"-C-P-N")</f>
        <v>53069897_8-C-P-N</v>
      </c>
      <c r="N444" t="str">
        <f>$E$2</f>
        <v>C - 406 x 406</v>
      </c>
      <c r="O444" t="str">
        <f>$C$3</f>
        <v>Photographic Paper</v>
      </c>
      <c r="P444" t="str">
        <f>$D$3</f>
        <v>None</v>
      </c>
      <c r="Q444">
        <f>$E$3</f>
        <v>553</v>
      </c>
      <c r="R444">
        <f t="shared" ref="R444" si="789">ROUND((360*$N$2),0)</f>
        <v>382</v>
      </c>
      <c r="S444">
        <f t="shared" ref="S444" si="790">ROUND((230*$N$2),0)</f>
        <v>244</v>
      </c>
      <c r="T444" t="s">
        <v>32</v>
      </c>
    </row>
    <row r="445" spans="1:20" x14ac:dyDescent="0.25">
      <c r="A445" t="s">
        <v>15</v>
      </c>
      <c r="B445" s="1" t="s">
        <v>208</v>
      </c>
      <c r="C445">
        <v>1</v>
      </c>
      <c r="D445" t="s">
        <v>130</v>
      </c>
      <c r="E445" s="1" t="s">
        <v>131</v>
      </c>
      <c r="H445" t="s">
        <v>16</v>
      </c>
      <c r="I445" t="s">
        <v>17</v>
      </c>
      <c r="J445" t="s">
        <v>18</v>
      </c>
      <c r="K445" t="s">
        <v>19</v>
      </c>
      <c r="L445" t="s">
        <v>207</v>
      </c>
      <c r="M445" t="str">
        <f>CONCATENATE(E445,"-C-P-W")</f>
        <v>53069897_8-C-P-W</v>
      </c>
      <c r="N445" t="str">
        <f>$E$2</f>
        <v>C - 406 x 406</v>
      </c>
      <c r="O445" t="str">
        <f>$C$3</f>
        <v>Photographic Paper</v>
      </c>
      <c r="P445" t="str">
        <f>$D$4</f>
        <v>White</v>
      </c>
      <c r="Q445">
        <f>$E$4</f>
        <v>1052</v>
      </c>
      <c r="R445">
        <f t="shared" ref="R445" si="791">ROUND((704*$N$2),0)</f>
        <v>746</v>
      </c>
      <c r="S445">
        <f t="shared" ref="S445" si="792">ROUND((440*$N$2),0)</f>
        <v>466</v>
      </c>
      <c r="T445" t="s">
        <v>32</v>
      </c>
    </row>
    <row r="446" spans="1:20" x14ac:dyDescent="0.25">
      <c r="A446" t="s">
        <v>15</v>
      </c>
      <c r="B446" s="1" t="s">
        <v>208</v>
      </c>
      <c r="C446">
        <v>1</v>
      </c>
      <c r="D446" t="s">
        <v>130</v>
      </c>
      <c r="E446" s="1" t="s">
        <v>131</v>
      </c>
      <c r="H446" t="s">
        <v>16</v>
      </c>
      <c r="I446" t="s">
        <v>17</v>
      </c>
      <c r="J446" t="s">
        <v>18</v>
      </c>
      <c r="K446" t="s">
        <v>19</v>
      </c>
      <c r="L446" t="s">
        <v>207</v>
      </c>
      <c r="M446" t="str">
        <f>CONCATENATE(E446,"-D-P-N")</f>
        <v>53069897_8-D-P-N</v>
      </c>
      <c r="N446" t="str">
        <f>$F$2</f>
        <v>D - 508 x 508</v>
      </c>
      <c r="O446" t="str">
        <f>$C$3</f>
        <v>Photographic Paper</v>
      </c>
      <c r="P446" t="str">
        <f>$D$3</f>
        <v>None</v>
      </c>
      <c r="Q446">
        <f>$F$3</f>
        <v>646</v>
      </c>
      <c r="R446">
        <f t="shared" ref="R446" si="793">ROUND((432*$N$2),0)</f>
        <v>458</v>
      </c>
      <c r="S446">
        <f t="shared" ref="S446" si="794">ROUND((270*$N$2),0)</f>
        <v>286</v>
      </c>
      <c r="T446" t="s">
        <v>32</v>
      </c>
    </row>
    <row r="447" spans="1:20" x14ac:dyDescent="0.25">
      <c r="A447" t="s">
        <v>15</v>
      </c>
      <c r="B447" s="1" t="s">
        <v>208</v>
      </c>
      <c r="C447">
        <v>1</v>
      </c>
      <c r="D447" t="s">
        <v>130</v>
      </c>
      <c r="E447" s="1" t="s">
        <v>131</v>
      </c>
      <c r="H447" t="s">
        <v>16</v>
      </c>
      <c r="I447" t="s">
        <v>17</v>
      </c>
      <c r="J447" t="s">
        <v>18</v>
      </c>
      <c r="K447" t="s">
        <v>19</v>
      </c>
      <c r="L447" t="s">
        <v>207</v>
      </c>
      <c r="M447" t="str">
        <f>CONCATENATE(E447,"-D-C-N")</f>
        <v>53069897_8-D-C-N</v>
      </c>
      <c r="N447" t="str">
        <f>$F$2</f>
        <v>D - 508 x 508</v>
      </c>
      <c r="O447" t="str">
        <f>$C$15</f>
        <v>Canvas</v>
      </c>
      <c r="P447" t="str">
        <f>$D$15</f>
        <v>None</v>
      </c>
      <c r="Q447">
        <f>$F$15</f>
        <v>1324</v>
      </c>
      <c r="R447">
        <f t="shared" ref="R447" si="795">ROUND((832*$N$2),0)</f>
        <v>882</v>
      </c>
      <c r="S447">
        <f t="shared" ref="S447" si="796">ROUND((550*$N$2),0)</f>
        <v>583</v>
      </c>
      <c r="T447" t="s">
        <v>32</v>
      </c>
    </row>
    <row r="448" spans="1:20" x14ac:dyDescent="0.25">
      <c r="A448" t="s">
        <v>15</v>
      </c>
      <c r="B448" s="1" t="s">
        <v>208</v>
      </c>
      <c r="C448">
        <v>1</v>
      </c>
      <c r="D448" t="s">
        <v>130</v>
      </c>
      <c r="E448" s="1" t="s">
        <v>131</v>
      </c>
      <c r="H448" t="s">
        <v>16</v>
      </c>
      <c r="I448" t="s">
        <v>17</v>
      </c>
      <c r="J448" t="s">
        <v>18</v>
      </c>
      <c r="K448" t="s">
        <v>19</v>
      </c>
      <c r="L448" t="s">
        <v>207</v>
      </c>
      <c r="M448" t="str">
        <f>CONCATENATE(E448,"-D-P-W")</f>
        <v>53069897_8-D-P-W</v>
      </c>
      <c r="N448" t="str">
        <f>$F$2</f>
        <v>D - 508 x 508</v>
      </c>
      <c r="O448" t="str">
        <f>$C$3</f>
        <v>Photographic Paper</v>
      </c>
      <c r="P448" t="str">
        <f>$D$4</f>
        <v>White</v>
      </c>
      <c r="Q448">
        <f>$F$4</f>
        <v>1313</v>
      </c>
      <c r="R448">
        <f t="shared" ref="R448" si="797">ROUND((880*$N$2),0)</f>
        <v>933</v>
      </c>
      <c r="S448">
        <f t="shared" ref="S448" si="798">ROUND((560*$N$2),0)</f>
        <v>594</v>
      </c>
      <c r="T448" t="s">
        <v>32</v>
      </c>
    </row>
    <row r="449" spans="1:20" x14ac:dyDescent="0.25">
      <c r="A449" t="s">
        <v>15</v>
      </c>
      <c r="B449" s="1" t="s">
        <v>208</v>
      </c>
      <c r="C449">
        <v>1</v>
      </c>
      <c r="D449" t="s">
        <v>130</v>
      </c>
      <c r="E449" s="1" t="s">
        <v>131</v>
      </c>
      <c r="H449" t="s">
        <v>16</v>
      </c>
      <c r="I449" t="s">
        <v>17</v>
      </c>
      <c r="J449" t="s">
        <v>18</v>
      </c>
      <c r="K449" t="s">
        <v>19</v>
      </c>
      <c r="L449" t="s">
        <v>207</v>
      </c>
      <c r="M449" t="str">
        <f>CONCATENATE(E449,"-D-C-W")</f>
        <v>53069897_8-D-C-W</v>
      </c>
      <c r="N449" t="str">
        <f>$F$2</f>
        <v>D - 508 x 508</v>
      </c>
      <c r="O449" t="str">
        <f>$C$15</f>
        <v>Canvas</v>
      </c>
      <c r="P449" t="str">
        <f>$D$16</f>
        <v xml:space="preserve">White </v>
      </c>
      <c r="Q449">
        <f>$F$16</f>
        <v>1964</v>
      </c>
      <c r="R449">
        <f t="shared" ref="R449" si="799">ROUND((1320*$N$2),0)</f>
        <v>1399</v>
      </c>
      <c r="S449">
        <f t="shared" ref="S449" si="800">ROUND((825*$N$2),0)</f>
        <v>875</v>
      </c>
      <c r="T449" t="s">
        <v>32</v>
      </c>
    </row>
    <row r="450" spans="1:20" x14ac:dyDescent="0.25">
      <c r="A450" t="s">
        <v>15</v>
      </c>
      <c r="B450" s="1" t="s">
        <v>208</v>
      </c>
      <c r="C450">
        <v>1</v>
      </c>
      <c r="D450" t="s">
        <v>130</v>
      </c>
      <c r="E450" s="1" t="s">
        <v>131</v>
      </c>
      <c r="H450" t="s">
        <v>16</v>
      </c>
      <c r="I450" t="s">
        <v>17</v>
      </c>
      <c r="J450" t="s">
        <v>18</v>
      </c>
      <c r="K450" t="s">
        <v>19</v>
      </c>
      <c r="L450" t="s">
        <v>207</v>
      </c>
      <c r="M450" t="str">
        <f>CONCATENATE(E450,"-F-P-N")</f>
        <v>53069897_8-F-P-N</v>
      </c>
      <c r="N450" t="str">
        <f>$H$2</f>
        <v>F - 762 x 762</v>
      </c>
      <c r="O450" t="str">
        <f>$C$3</f>
        <v>Photographic Paper</v>
      </c>
      <c r="P450" t="str">
        <f>$D$3</f>
        <v>None</v>
      </c>
      <c r="Q450">
        <f>$H$3</f>
        <v>1410</v>
      </c>
      <c r="R450">
        <f t="shared" ref="R450" si="801">ROUND((944*$N$2),0)</f>
        <v>1001</v>
      </c>
      <c r="S450">
        <f t="shared" ref="S450" si="802">ROUND((590*$N$2),0)</f>
        <v>625</v>
      </c>
      <c r="T450" t="s">
        <v>32</v>
      </c>
    </row>
    <row r="451" spans="1:20" x14ac:dyDescent="0.25">
      <c r="A451" t="s">
        <v>15</v>
      </c>
      <c r="B451" s="1" t="s">
        <v>208</v>
      </c>
      <c r="C451">
        <v>1</v>
      </c>
      <c r="D451" t="s">
        <v>130</v>
      </c>
      <c r="E451" s="1" t="s">
        <v>131</v>
      </c>
      <c r="H451" t="s">
        <v>16</v>
      </c>
      <c r="I451" t="s">
        <v>17</v>
      </c>
      <c r="J451" t="s">
        <v>18</v>
      </c>
      <c r="K451" t="s">
        <v>19</v>
      </c>
      <c r="L451" t="s">
        <v>207</v>
      </c>
      <c r="M451" t="str">
        <f>CONCATENATE(E451,"-F-C-N")</f>
        <v>53069897_8-F-C-N</v>
      </c>
      <c r="N451" t="str">
        <f>$H$2</f>
        <v>F - 762 x 762</v>
      </c>
      <c r="O451" t="str">
        <f>$C$15</f>
        <v>Canvas</v>
      </c>
      <c r="P451" t="str">
        <f>$D$15</f>
        <v>None</v>
      </c>
      <c r="Q451">
        <f>$H$15</f>
        <v>1909</v>
      </c>
      <c r="R451">
        <f t="shared" ref="R451" si="803">ROUND((1200*$N$2),0)</f>
        <v>1272</v>
      </c>
      <c r="S451">
        <f t="shared" ref="S451" si="804">ROUND((800*$N$2),0)</f>
        <v>848</v>
      </c>
      <c r="T451" t="s">
        <v>32</v>
      </c>
    </row>
    <row r="452" spans="1:20" x14ac:dyDescent="0.25">
      <c r="A452" t="s">
        <v>15</v>
      </c>
      <c r="B452" s="1" t="s">
        <v>208</v>
      </c>
      <c r="C452">
        <v>1</v>
      </c>
      <c r="D452" t="s">
        <v>130</v>
      </c>
      <c r="E452" s="1" t="s">
        <v>131</v>
      </c>
      <c r="H452" t="s">
        <v>16</v>
      </c>
      <c r="I452" t="s">
        <v>17</v>
      </c>
      <c r="J452" t="s">
        <v>18</v>
      </c>
      <c r="K452" t="s">
        <v>19</v>
      </c>
      <c r="L452" t="s">
        <v>207</v>
      </c>
      <c r="M452" t="str">
        <f>CONCATENATE(E452,"-F-P-W")</f>
        <v>53069897_8-F-P-W</v>
      </c>
      <c r="N452" t="str">
        <f>$H$2</f>
        <v>F - 762 x 762</v>
      </c>
      <c r="O452" t="str">
        <f>$C$3</f>
        <v>Photographic Paper</v>
      </c>
      <c r="P452" t="str">
        <f>$D$4</f>
        <v>White</v>
      </c>
      <c r="Q452">
        <f>$H$4</f>
        <v>2387</v>
      </c>
      <c r="R452">
        <f t="shared" ref="R452" si="805">ROUND((1510*$N$2),0)</f>
        <v>1601</v>
      </c>
      <c r="S452">
        <f t="shared" ref="S452" si="806">ROUND((1150*$N$2),0)</f>
        <v>1219</v>
      </c>
      <c r="T452" t="s">
        <v>32</v>
      </c>
    </row>
    <row r="453" spans="1:20" x14ac:dyDescent="0.25">
      <c r="A453" t="s">
        <v>15</v>
      </c>
      <c r="B453" s="1" t="s">
        <v>208</v>
      </c>
      <c r="C453">
        <v>1</v>
      </c>
      <c r="D453" t="s">
        <v>130</v>
      </c>
      <c r="E453" s="1" t="s">
        <v>131</v>
      </c>
      <c r="H453" t="s">
        <v>16</v>
      </c>
      <c r="I453" t="s">
        <v>17</v>
      </c>
      <c r="J453" t="s">
        <v>18</v>
      </c>
      <c r="K453" t="s">
        <v>19</v>
      </c>
      <c r="L453" t="s">
        <v>207</v>
      </c>
      <c r="M453" t="str">
        <f>CONCATENATE(E453,"-F-C-W")</f>
        <v>53069897_8-F-C-W</v>
      </c>
      <c r="N453" t="str">
        <f>$H$2</f>
        <v>F - 762 x 762</v>
      </c>
      <c r="O453" t="str">
        <f>$C$15</f>
        <v>Canvas</v>
      </c>
      <c r="P453" t="str">
        <f>$D$16</f>
        <v xml:space="preserve">White </v>
      </c>
      <c r="Q453">
        <f>$H$16</f>
        <v>2625</v>
      </c>
      <c r="R453">
        <f t="shared" ref="R453" si="807">ROUND((1760*$N$2),0)</f>
        <v>1866</v>
      </c>
      <c r="S453">
        <f t="shared" ref="S453" si="808">ROUND((1100*$N$2),0)</f>
        <v>1166</v>
      </c>
      <c r="T453" t="s">
        <v>32</v>
      </c>
    </row>
    <row r="454" spans="1:20" x14ac:dyDescent="0.25">
      <c r="A454" t="s">
        <v>15</v>
      </c>
      <c r="B454" s="1" t="s">
        <v>208</v>
      </c>
      <c r="C454">
        <v>1</v>
      </c>
      <c r="D454" t="s">
        <v>130</v>
      </c>
      <c r="E454" s="1" t="s">
        <v>131</v>
      </c>
      <c r="H454" t="s">
        <v>16</v>
      </c>
      <c r="I454" t="s">
        <v>17</v>
      </c>
      <c r="J454" t="s">
        <v>18</v>
      </c>
      <c r="K454" t="s">
        <v>19</v>
      </c>
      <c r="L454" t="s">
        <v>207</v>
      </c>
      <c r="M454" t="str">
        <f>CONCATENATE(E454,"-G-P-N")</f>
        <v>53069897_8-G-P-N</v>
      </c>
      <c r="N454" t="str">
        <f>$I$2</f>
        <v>G - 1016 x 1016</v>
      </c>
      <c r="O454" t="str">
        <f>$C$3</f>
        <v>Photographic Paper</v>
      </c>
      <c r="P454" t="str">
        <f>$D$3</f>
        <v>None</v>
      </c>
      <c r="Q454">
        <f>$I$3</f>
        <v>1763</v>
      </c>
      <c r="R454">
        <f t="shared" ref="R454" si="809">ROUND((1180*$N$2),0)</f>
        <v>1251</v>
      </c>
      <c r="S454">
        <f t="shared" ref="S454" si="810">ROUND((735*$N$2),0)</f>
        <v>779</v>
      </c>
      <c r="T454" t="s">
        <v>32</v>
      </c>
    </row>
    <row r="455" spans="1:20" x14ac:dyDescent="0.25">
      <c r="A455" t="s">
        <v>15</v>
      </c>
      <c r="B455" s="1" t="s">
        <v>208</v>
      </c>
      <c r="C455">
        <v>1</v>
      </c>
      <c r="D455" t="s">
        <v>130</v>
      </c>
      <c r="E455" s="1" t="s">
        <v>131</v>
      </c>
      <c r="H455" t="s">
        <v>16</v>
      </c>
      <c r="I455" t="s">
        <v>17</v>
      </c>
      <c r="J455" t="s">
        <v>18</v>
      </c>
      <c r="K455" t="s">
        <v>19</v>
      </c>
      <c r="L455" t="s">
        <v>207</v>
      </c>
      <c r="M455" t="str">
        <f>CONCATENATE(E455,"-G-C-N")</f>
        <v>53069897_8-G-C-N</v>
      </c>
      <c r="N455" t="str">
        <f>$I$2</f>
        <v>G - 1016 x 1016</v>
      </c>
      <c r="O455" t="str">
        <f>$C$15</f>
        <v>Canvas</v>
      </c>
      <c r="P455" t="str">
        <f>$D$15</f>
        <v>None</v>
      </c>
      <c r="Q455">
        <f>$I$15</f>
        <v>2029</v>
      </c>
      <c r="R455">
        <f t="shared" ref="R455" si="811">ROUND((1275*$N$2),0)</f>
        <v>1352</v>
      </c>
      <c r="S455">
        <f t="shared" ref="S455" si="812">ROUND((850*$N$2),0)</f>
        <v>901</v>
      </c>
      <c r="T455" t="s">
        <v>32</v>
      </c>
    </row>
    <row r="456" spans="1:20" x14ac:dyDescent="0.25">
      <c r="A456" t="s">
        <v>15</v>
      </c>
      <c r="B456" s="1" t="s">
        <v>208</v>
      </c>
      <c r="C456">
        <v>1</v>
      </c>
      <c r="D456" t="s">
        <v>130</v>
      </c>
      <c r="E456" s="1" t="s">
        <v>131</v>
      </c>
      <c r="H456" t="s">
        <v>16</v>
      </c>
      <c r="I456" t="s">
        <v>17</v>
      </c>
      <c r="J456" t="s">
        <v>18</v>
      </c>
      <c r="K456" t="s">
        <v>19</v>
      </c>
      <c r="L456" t="s">
        <v>207</v>
      </c>
      <c r="M456" t="str">
        <f>CONCATENATE(E456,"-G-P-W")</f>
        <v>53069897_8-G-P-W</v>
      </c>
      <c r="N456" t="str">
        <f>$I$2</f>
        <v>G - 1016 x 1016</v>
      </c>
      <c r="O456" t="str">
        <f>$C$3</f>
        <v>Photographic Paper</v>
      </c>
      <c r="P456" t="str">
        <f>$D$4</f>
        <v>White</v>
      </c>
      <c r="Q456">
        <f>$I$4</f>
        <v>3200</v>
      </c>
      <c r="R456">
        <f t="shared" ref="R456:R457" si="813">ROUND((2000*$N$2),0)</f>
        <v>2120</v>
      </c>
      <c r="S456">
        <f t="shared" ref="S456" si="814">ROUND((1535*$N$2),0)</f>
        <v>1627</v>
      </c>
      <c r="T456" t="s">
        <v>32</v>
      </c>
    </row>
    <row r="457" spans="1:20" x14ac:dyDescent="0.25">
      <c r="A457" t="s">
        <v>15</v>
      </c>
      <c r="B457" s="1" t="s">
        <v>208</v>
      </c>
      <c r="C457">
        <v>1</v>
      </c>
      <c r="D457" t="s">
        <v>130</v>
      </c>
      <c r="E457" s="1" t="s">
        <v>131</v>
      </c>
      <c r="H457" t="s">
        <v>16</v>
      </c>
      <c r="I457" t="s">
        <v>17</v>
      </c>
      <c r="J457" t="s">
        <v>18</v>
      </c>
      <c r="K457" t="s">
        <v>19</v>
      </c>
      <c r="L457" t="s">
        <v>207</v>
      </c>
      <c r="M457" t="str">
        <f>CONCATENATE(E457,"-G-C-W")</f>
        <v>53069897_8-G-C-W</v>
      </c>
      <c r="N457" t="str">
        <f>$I$2</f>
        <v>G - 1016 x 1016</v>
      </c>
      <c r="O457" t="str">
        <f>$C$15</f>
        <v>Canvas</v>
      </c>
      <c r="P457" t="str">
        <f>$D$16</f>
        <v xml:space="preserve">White </v>
      </c>
      <c r="Q457">
        <f>$I$16</f>
        <v>2984</v>
      </c>
      <c r="R457">
        <f t="shared" si="813"/>
        <v>2120</v>
      </c>
      <c r="S457">
        <f t="shared" ref="S457" si="815">ROUND((1250*$N$2),0)</f>
        <v>1325</v>
      </c>
      <c r="T457" t="s">
        <v>32</v>
      </c>
    </row>
    <row r="458" spans="1:20" x14ac:dyDescent="0.25">
      <c r="A458" t="s">
        <v>15</v>
      </c>
      <c r="B458" s="1" t="s">
        <v>208</v>
      </c>
      <c r="C458">
        <v>1</v>
      </c>
      <c r="D458" t="s">
        <v>132</v>
      </c>
      <c r="E458" s="1" t="s">
        <v>133</v>
      </c>
      <c r="H458" t="s">
        <v>16</v>
      </c>
      <c r="I458" t="s">
        <v>17</v>
      </c>
      <c r="J458" t="s">
        <v>18</v>
      </c>
      <c r="K458" t="s">
        <v>19</v>
      </c>
      <c r="L458" t="s">
        <v>207</v>
      </c>
      <c r="M458" t="str">
        <f>CONCATENATE(E458,"-C-P-N")</f>
        <v>77440243_8-C-P-N</v>
      </c>
      <c r="N458" t="str">
        <f>$E$2</f>
        <v>C - 406 x 406</v>
      </c>
      <c r="O458" t="str">
        <f>$C$3</f>
        <v>Photographic Paper</v>
      </c>
      <c r="P458" t="str">
        <f>$D$3</f>
        <v>None</v>
      </c>
      <c r="Q458">
        <f>$E$3</f>
        <v>553</v>
      </c>
      <c r="R458">
        <f t="shared" ref="R458" si="816">ROUND((360*$N$2),0)</f>
        <v>382</v>
      </c>
      <c r="S458">
        <f t="shared" ref="S458" si="817">ROUND((230*$N$2),0)</f>
        <v>244</v>
      </c>
      <c r="T458" t="s">
        <v>32</v>
      </c>
    </row>
    <row r="459" spans="1:20" x14ac:dyDescent="0.25">
      <c r="A459" t="s">
        <v>15</v>
      </c>
      <c r="B459" s="1" t="s">
        <v>208</v>
      </c>
      <c r="C459">
        <v>1</v>
      </c>
      <c r="D459" t="s">
        <v>132</v>
      </c>
      <c r="E459" s="1" t="s">
        <v>133</v>
      </c>
      <c r="H459" t="s">
        <v>16</v>
      </c>
      <c r="I459" t="s">
        <v>17</v>
      </c>
      <c r="J459" t="s">
        <v>18</v>
      </c>
      <c r="K459" t="s">
        <v>19</v>
      </c>
      <c r="L459" t="s">
        <v>207</v>
      </c>
      <c r="M459" t="str">
        <f>CONCATENATE(E459,"-C-P-W")</f>
        <v>77440243_8-C-P-W</v>
      </c>
      <c r="N459" t="str">
        <f>$E$2</f>
        <v>C - 406 x 406</v>
      </c>
      <c r="O459" t="str">
        <f>$C$3</f>
        <v>Photographic Paper</v>
      </c>
      <c r="P459" t="str">
        <f>$D$4</f>
        <v>White</v>
      </c>
      <c r="Q459">
        <f>$E$4</f>
        <v>1052</v>
      </c>
      <c r="R459">
        <f t="shared" ref="R459" si="818">ROUND((704*$N$2),0)</f>
        <v>746</v>
      </c>
      <c r="S459">
        <f t="shared" ref="S459" si="819">ROUND((440*$N$2),0)</f>
        <v>466</v>
      </c>
      <c r="T459" t="s">
        <v>32</v>
      </c>
    </row>
    <row r="460" spans="1:20" x14ac:dyDescent="0.25">
      <c r="A460" t="s">
        <v>15</v>
      </c>
      <c r="B460" s="1" t="s">
        <v>208</v>
      </c>
      <c r="C460">
        <v>1</v>
      </c>
      <c r="D460" t="s">
        <v>132</v>
      </c>
      <c r="E460" s="1" t="s">
        <v>133</v>
      </c>
      <c r="H460" t="s">
        <v>16</v>
      </c>
      <c r="I460" t="s">
        <v>17</v>
      </c>
      <c r="J460" t="s">
        <v>18</v>
      </c>
      <c r="K460" t="s">
        <v>19</v>
      </c>
      <c r="L460" t="s">
        <v>207</v>
      </c>
      <c r="M460" t="str">
        <f>CONCATENATE(E460,"-D-P-N")</f>
        <v>77440243_8-D-P-N</v>
      </c>
      <c r="N460" t="str">
        <f>$F$2</f>
        <v>D - 508 x 508</v>
      </c>
      <c r="O460" t="str">
        <f>$C$3</f>
        <v>Photographic Paper</v>
      </c>
      <c r="P460" t="str">
        <f>$D$3</f>
        <v>None</v>
      </c>
      <c r="Q460">
        <f>$F$3</f>
        <v>646</v>
      </c>
      <c r="R460">
        <f t="shared" ref="R460" si="820">ROUND((432*$N$2),0)</f>
        <v>458</v>
      </c>
      <c r="S460">
        <f t="shared" ref="S460" si="821">ROUND((270*$N$2),0)</f>
        <v>286</v>
      </c>
      <c r="T460" t="s">
        <v>32</v>
      </c>
    </row>
    <row r="461" spans="1:20" x14ac:dyDescent="0.25">
      <c r="A461" t="s">
        <v>15</v>
      </c>
      <c r="B461" s="1" t="s">
        <v>208</v>
      </c>
      <c r="C461">
        <v>1</v>
      </c>
      <c r="D461" t="s">
        <v>132</v>
      </c>
      <c r="E461" s="1" t="s">
        <v>133</v>
      </c>
      <c r="H461" t="s">
        <v>16</v>
      </c>
      <c r="I461" t="s">
        <v>17</v>
      </c>
      <c r="J461" t="s">
        <v>18</v>
      </c>
      <c r="K461" t="s">
        <v>19</v>
      </c>
      <c r="L461" t="s">
        <v>207</v>
      </c>
      <c r="M461" t="str">
        <f>CONCATENATE(E461,"-D-C-N")</f>
        <v>77440243_8-D-C-N</v>
      </c>
      <c r="N461" t="str">
        <f>$F$2</f>
        <v>D - 508 x 508</v>
      </c>
      <c r="O461" t="str">
        <f>$C$15</f>
        <v>Canvas</v>
      </c>
      <c r="P461" t="str">
        <f>$D$15</f>
        <v>None</v>
      </c>
      <c r="Q461">
        <f>$F$15</f>
        <v>1324</v>
      </c>
      <c r="R461">
        <f t="shared" ref="R461" si="822">ROUND((832*$N$2),0)</f>
        <v>882</v>
      </c>
      <c r="S461">
        <f t="shared" ref="S461" si="823">ROUND((550*$N$2),0)</f>
        <v>583</v>
      </c>
      <c r="T461" t="s">
        <v>32</v>
      </c>
    </row>
    <row r="462" spans="1:20" x14ac:dyDescent="0.25">
      <c r="A462" t="s">
        <v>15</v>
      </c>
      <c r="B462" s="1" t="s">
        <v>208</v>
      </c>
      <c r="C462">
        <v>1</v>
      </c>
      <c r="D462" t="s">
        <v>132</v>
      </c>
      <c r="E462" s="1" t="s">
        <v>133</v>
      </c>
      <c r="H462" t="s">
        <v>16</v>
      </c>
      <c r="I462" t="s">
        <v>17</v>
      </c>
      <c r="J462" t="s">
        <v>18</v>
      </c>
      <c r="K462" t="s">
        <v>19</v>
      </c>
      <c r="L462" t="s">
        <v>207</v>
      </c>
      <c r="M462" t="str">
        <f>CONCATENATE(E462,"-D-P-W")</f>
        <v>77440243_8-D-P-W</v>
      </c>
      <c r="N462" t="str">
        <f>$F$2</f>
        <v>D - 508 x 508</v>
      </c>
      <c r="O462" t="str">
        <f>$C$3</f>
        <v>Photographic Paper</v>
      </c>
      <c r="P462" t="str">
        <f>$D$4</f>
        <v>White</v>
      </c>
      <c r="Q462">
        <f>$F$4</f>
        <v>1313</v>
      </c>
      <c r="R462">
        <f t="shared" ref="R462" si="824">ROUND((880*$N$2),0)</f>
        <v>933</v>
      </c>
      <c r="S462">
        <f t="shared" ref="S462" si="825">ROUND((560*$N$2),0)</f>
        <v>594</v>
      </c>
      <c r="T462" t="s">
        <v>32</v>
      </c>
    </row>
    <row r="463" spans="1:20" x14ac:dyDescent="0.25">
      <c r="A463" t="s">
        <v>15</v>
      </c>
      <c r="B463" s="1" t="s">
        <v>208</v>
      </c>
      <c r="C463">
        <v>1</v>
      </c>
      <c r="D463" t="s">
        <v>132</v>
      </c>
      <c r="E463" s="1" t="s">
        <v>133</v>
      </c>
      <c r="H463" t="s">
        <v>16</v>
      </c>
      <c r="I463" t="s">
        <v>17</v>
      </c>
      <c r="J463" t="s">
        <v>18</v>
      </c>
      <c r="K463" t="s">
        <v>19</v>
      </c>
      <c r="L463" t="s">
        <v>207</v>
      </c>
      <c r="M463" t="str">
        <f>CONCATENATE(E463,"-D-C-W")</f>
        <v>77440243_8-D-C-W</v>
      </c>
      <c r="N463" t="str">
        <f>$F$2</f>
        <v>D - 508 x 508</v>
      </c>
      <c r="O463" t="str">
        <f>$C$15</f>
        <v>Canvas</v>
      </c>
      <c r="P463" t="str">
        <f>$D$16</f>
        <v xml:space="preserve">White </v>
      </c>
      <c r="Q463">
        <f>$F$16</f>
        <v>1964</v>
      </c>
      <c r="R463">
        <f t="shared" ref="R463" si="826">ROUND((1320*$N$2),0)</f>
        <v>1399</v>
      </c>
      <c r="S463">
        <f t="shared" ref="S463" si="827">ROUND((825*$N$2),0)</f>
        <v>875</v>
      </c>
      <c r="T463" t="s">
        <v>32</v>
      </c>
    </row>
    <row r="464" spans="1:20" x14ac:dyDescent="0.25">
      <c r="A464" t="s">
        <v>15</v>
      </c>
      <c r="B464" s="1" t="s">
        <v>208</v>
      </c>
      <c r="C464">
        <v>1</v>
      </c>
      <c r="D464" t="s">
        <v>132</v>
      </c>
      <c r="E464" s="1" t="s">
        <v>133</v>
      </c>
      <c r="H464" t="s">
        <v>16</v>
      </c>
      <c r="I464" t="s">
        <v>17</v>
      </c>
      <c r="J464" t="s">
        <v>18</v>
      </c>
      <c r="K464" t="s">
        <v>19</v>
      </c>
      <c r="L464" t="s">
        <v>207</v>
      </c>
      <c r="M464" t="str">
        <f>CONCATENATE(E464,"-F-P-N")</f>
        <v>77440243_8-F-P-N</v>
      </c>
      <c r="N464" t="str">
        <f>$H$2</f>
        <v>F - 762 x 762</v>
      </c>
      <c r="O464" t="str">
        <f>$C$3</f>
        <v>Photographic Paper</v>
      </c>
      <c r="P464" t="str">
        <f>$D$3</f>
        <v>None</v>
      </c>
      <c r="Q464">
        <f>$H$3</f>
        <v>1410</v>
      </c>
      <c r="R464">
        <f t="shared" ref="R464" si="828">ROUND((944*$N$2),0)</f>
        <v>1001</v>
      </c>
      <c r="S464">
        <f t="shared" ref="S464" si="829">ROUND((590*$N$2),0)</f>
        <v>625</v>
      </c>
      <c r="T464" t="s">
        <v>32</v>
      </c>
    </row>
    <row r="465" spans="1:20" x14ac:dyDescent="0.25">
      <c r="A465" t="s">
        <v>15</v>
      </c>
      <c r="B465" s="1" t="s">
        <v>208</v>
      </c>
      <c r="C465">
        <v>1</v>
      </c>
      <c r="D465" t="s">
        <v>132</v>
      </c>
      <c r="E465" s="1" t="s">
        <v>133</v>
      </c>
      <c r="H465" t="s">
        <v>16</v>
      </c>
      <c r="I465" t="s">
        <v>17</v>
      </c>
      <c r="J465" t="s">
        <v>18</v>
      </c>
      <c r="K465" t="s">
        <v>19</v>
      </c>
      <c r="L465" t="s">
        <v>207</v>
      </c>
      <c r="M465" t="str">
        <f>CONCATENATE(E465,"-F-C-N")</f>
        <v>77440243_8-F-C-N</v>
      </c>
      <c r="N465" t="str">
        <f>$H$2</f>
        <v>F - 762 x 762</v>
      </c>
      <c r="O465" t="str">
        <f>$C$15</f>
        <v>Canvas</v>
      </c>
      <c r="P465" t="str">
        <f>$D$15</f>
        <v>None</v>
      </c>
      <c r="Q465">
        <f>$H$15</f>
        <v>1909</v>
      </c>
      <c r="R465">
        <f t="shared" ref="R465" si="830">ROUND((1200*$N$2),0)</f>
        <v>1272</v>
      </c>
      <c r="S465">
        <f t="shared" ref="S465" si="831">ROUND((800*$N$2),0)</f>
        <v>848</v>
      </c>
      <c r="T465" t="s">
        <v>32</v>
      </c>
    </row>
    <row r="466" spans="1:20" x14ac:dyDescent="0.25">
      <c r="A466" t="s">
        <v>15</v>
      </c>
      <c r="B466" s="1" t="s">
        <v>208</v>
      </c>
      <c r="C466">
        <v>1</v>
      </c>
      <c r="D466" t="s">
        <v>132</v>
      </c>
      <c r="E466" s="1" t="s">
        <v>133</v>
      </c>
      <c r="H466" t="s">
        <v>16</v>
      </c>
      <c r="I466" t="s">
        <v>17</v>
      </c>
      <c r="J466" t="s">
        <v>18</v>
      </c>
      <c r="K466" t="s">
        <v>19</v>
      </c>
      <c r="L466" t="s">
        <v>207</v>
      </c>
      <c r="M466" t="str">
        <f>CONCATENATE(E466,"-F-P-W")</f>
        <v>77440243_8-F-P-W</v>
      </c>
      <c r="N466" t="str">
        <f>$H$2</f>
        <v>F - 762 x 762</v>
      </c>
      <c r="O466" t="str">
        <f>$C$3</f>
        <v>Photographic Paper</v>
      </c>
      <c r="P466" t="str">
        <f>$D$4</f>
        <v>White</v>
      </c>
      <c r="Q466">
        <f>$H$4</f>
        <v>2387</v>
      </c>
      <c r="R466">
        <f t="shared" ref="R466" si="832">ROUND((1510*$N$2),0)</f>
        <v>1601</v>
      </c>
      <c r="S466">
        <f t="shared" ref="S466" si="833">ROUND((1150*$N$2),0)</f>
        <v>1219</v>
      </c>
      <c r="T466" t="s">
        <v>32</v>
      </c>
    </row>
    <row r="467" spans="1:20" x14ac:dyDescent="0.25">
      <c r="A467" t="s">
        <v>15</v>
      </c>
      <c r="B467" s="1" t="s">
        <v>208</v>
      </c>
      <c r="C467">
        <v>1</v>
      </c>
      <c r="D467" t="s">
        <v>132</v>
      </c>
      <c r="E467" s="1" t="s">
        <v>133</v>
      </c>
      <c r="H467" t="s">
        <v>16</v>
      </c>
      <c r="I467" t="s">
        <v>17</v>
      </c>
      <c r="J467" t="s">
        <v>18</v>
      </c>
      <c r="K467" t="s">
        <v>19</v>
      </c>
      <c r="L467" t="s">
        <v>207</v>
      </c>
      <c r="M467" t="str">
        <f>CONCATENATE(E467,"-F-C-W")</f>
        <v>77440243_8-F-C-W</v>
      </c>
      <c r="N467" t="str">
        <f>$H$2</f>
        <v>F - 762 x 762</v>
      </c>
      <c r="O467" t="str">
        <f>$C$15</f>
        <v>Canvas</v>
      </c>
      <c r="P467" t="str">
        <f>$D$16</f>
        <v xml:space="preserve">White </v>
      </c>
      <c r="Q467">
        <f>$H$16</f>
        <v>2625</v>
      </c>
      <c r="R467">
        <f t="shared" ref="R467" si="834">ROUND((1760*$N$2),0)</f>
        <v>1866</v>
      </c>
      <c r="S467">
        <f t="shared" ref="S467" si="835">ROUND((1100*$N$2),0)</f>
        <v>1166</v>
      </c>
      <c r="T467" t="s">
        <v>32</v>
      </c>
    </row>
    <row r="468" spans="1:20" x14ac:dyDescent="0.25">
      <c r="A468" t="s">
        <v>15</v>
      </c>
      <c r="B468" s="1" t="s">
        <v>208</v>
      </c>
      <c r="C468">
        <v>1</v>
      </c>
      <c r="D468" t="s">
        <v>132</v>
      </c>
      <c r="E468" s="1" t="s">
        <v>133</v>
      </c>
      <c r="H468" t="s">
        <v>16</v>
      </c>
      <c r="I468" t="s">
        <v>17</v>
      </c>
      <c r="J468" t="s">
        <v>18</v>
      </c>
      <c r="K468" t="s">
        <v>19</v>
      </c>
      <c r="L468" t="s">
        <v>207</v>
      </c>
      <c r="M468" t="str">
        <f>CONCATENATE(E468,"-G-P-N")</f>
        <v>77440243_8-G-P-N</v>
      </c>
      <c r="N468" t="str">
        <f>$I$2</f>
        <v>G - 1016 x 1016</v>
      </c>
      <c r="O468" t="str">
        <f>$C$3</f>
        <v>Photographic Paper</v>
      </c>
      <c r="P468" t="str">
        <f>$D$3</f>
        <v>None</v>
      </c>
      <c r="Q468">
        <f>$I$3</f>
        <v>1763</v>
      </c>
      <c r="R468">
        <f t="shared" ref="R468" si="836">ROUND((1180*$N$2),0)</f>
        <v>1251</v>
      </c>
      <c r="S468">
        <f t="shared" ref="S468" si="837">ROUND((735*$N$2),0)</f>
        <v>779</v>
      </c>
      <c r="T468" t="s">
        <v>32</v>
      </c>
    </row>
    <row r="469" spans="1:20" x14ac:dyDescent="0.25">
      <c r="A469" t="s">
        <v>15</v>
      </c>
      <c r="B469" s="1" t="s">
        <v>208</v>
      </c>
      <c r="C469">
        <v>1</v>
      </c>
      <c r="D469" t="s">
        <v>132</v>
      </c>
      <c r="E469" s="1" t="s">
        <v>133</v>
      </c>
      <c r="H469" t="s">
        <v>16</v>
      </c>
      <c r="I469" t="s">
        <v>17</v>
      </c>
      <c r="J469" t="s">
        <v>18</v>
      </c>
      <c r="K469" t="s">
        <v>19</v>
      </c>
      <c r="L469" t="s">
        <v>207</v>
      </c>
      <c r="M469" t="str">
        <f>CONCATENATE(E469,"-G-C-N")</f>
        <v>77440243_8-G-C-N</v>
      </c>
      <c r="N469" t="str">
        <f>$I$2</f>
        <v>G - 1016 x 1016</v>
      </c>
      <c r="O469" t="str">
        <f>$C$15</f>
        <v>Canvas</v>
      </c>
      <c r="P469" t="str">
        <f>$D$15</f>
        <v>None</v>
      </c>
      <c r="Q469">
        <f>$I$15</f>
        <v>2029</v>
      </c>
      <c r="R469">
        <f t="shared" ref="R469" si="838">ROUND((1275*$N$2),0)</f>
        <v>1352</v>
      </c>
      <c r="S469">
        <f t="shared" ref="S469" si="839">ROUND((850*$N$2),0)</f>
        <v>901</v>
      </c>
      <c r="T469" t="s">
        <v>32</v>
      </c>
    </row>
    <row r="470" spans="1:20" x14ac:dyDescent="0.25">
      <c r="A470" t="s">
        <v>15</v>
      </c>
      <c r="B470" s="1" t="s">
        <v>208</v>
      </c>
      <c r="C470">
        <v>1</v>
      </c>
      <c r="D470" t="s">
        <v>132</v>
      </c>
      <c r="E470" s="1" t="s">
        <v>133</v>
      </c>
      <c r="H470" t="s">
        <v>16</v>
      </c>
      <c r="I470" t="s">
        <v>17</v>
      </c>
      <c r="J470" t="s">
        <v>18</v>
      </c>
      <c r="K470" t="s">
        <v>19</v>
      </c>
      <c r="L470" t="s">
        <v>207</v>
      </c>
      <c r="M470" t="str">
        <f>CONCATENATE(E470,"-G-P-W")</f>
        <v>77440243_8-G-P-W</v>
      </c>
      <c r="N470" t="str">
        <f>$I$2</f>
        <v>G - 1016 x 1016</v>
      </c>
      <c r="O470" t="str">
        <f>$C$3</f>
        <v>Photographic Paper</v>
      </c>
      <c r="P470" t="str">
        <f>$D$4</f>
        <v>White</v>
      </c>
      <c r="Q470">
        <f>$I$4</f>
        <v>3200</v>
      </c>
      <c r="R470">
        <f t="shared" ref="R470:R471" si="840">ROUND((2000*$N$2),0)</f>
        <v>2120</v>
      </c>
      <c r="S470">
        <f t="shared" ref="S470" si="841">ROUND((1535*$N$2),0)</f>
        <v>1627</v>
      </c>
      <c r="T470" t="s">
        <v>32</v>
      </c>
    </row>
    <row r="471" spans="1:20" x14ac:dyDescent="0.25">
      <c r="A471" t="s">
        <v>15</v>
      </c>
      <c r="B471" s="1" t="s">
        <v>208</v>
      </c>
      <c r="C471">
        <v>1</v>
      </c>
      <c r="D471" t="s">
        <v>132</v>
      </c>
      <c r="E471" s="1" t="s">
        <v>133</v>
      </c>
      <c r="H471" t="s">
        <v>16</v>
      </c>
      <c r="I471" t="s">
        <v>17</v>
      </c>
      <c r="J471" t="s">
        <v>18</v>
      </c>
      <c r="K471" t="s">
        <v>19</v>
      </c>
      <c r="L471" t="s">
        <v>207</v>
      </c>
      <c r="M471" t="str">
        <f>CONCATENATE(E471,"-G-C-W")</f>
        <v>77440243_8-G-C-W</v>
      </c>
      <c r="N471" t="str">
        <f>$I$2</f>
        <v>G - 1016 x 1016</v>
      </c>
      <c r="O471" t="str">
        <f>$C$15</f>
        <v>Canvas</v>
      </c>
      <c r="P471" t="str">
        <f>$D$16</f>
        <v xml:space="preserve">White </v>
      </c>
      <c r="Q471">
        <f>$I$16</f>
        <v>2984</v>
      </c>
      <c r="R471">
        <f t="shared" si="840"/>
        <v>2120</v>
      </c>
      <c r="S471">
        <f t="shared" ref="S471" si="842">ROUND((1250*$N$2),0)</f>
        <v>1325</v>
      </c>
      <c r="T471" t="s">
        <v>32</v>
      </c>
    </row>
    <row r="472" spans="1:20" x14ac:dyDescent="0.25">
      <c r="A472" t="s">
        <v>15</v>
      </c>
      <c r="B472" s="1" t="s">
        <v>208</v>
      </c>
      <c r="C472">
        <v>1</v>
      </c>
      <c r="D472" t="s">
        <v>134</v>
      </c>
      <c r="E472" s="1">
        <v>475374143</v>
      </c>
      <c r="H472" t="s">
        <v>16</v>
      </c>
      <c r="I472" t="s">
        <v>17</v>
      </c>
      <c r="J472" t="s">
        <v>18</v>
      </c>
      <c r="K472" t="s">
        <v>19</v>
      </c>
      <c r="L472" t="s">
        <v>207</v>
      </c>
      <c r="M472" t="str">
        <f>CONCATENATE(E472,"-C-P-N")</f>
        <v>475374143-C-P-N</v>
      </c>
      <c r="N472" t="str">
        <f>$E$2</f>
        <v>C - 406 x 406</v>
      </c>
      <c r="O472" t="str">
        <f>$C$3</f>
        <v>Photographic Paper</v>
      </c>
      <c r="P472" t="str">
        <f>$D$3</f>
        <v>None</v>
      </c>
      <c r="Q472">
        <f>$E$3</f>
        <v>553</v>
      </c>
      <c r="R472">
        <f t="shared" ref="R472" si="843">ROUND((360*$N$2),0)</f>
        <v>382</v>
      </c>
      <c r="S472">
        <f t="shared" ref="S472" si="844">ROUND((230*$N$2),0)</f>
        <v>244</v>
      </c>
      <c r="T472" t="s">
        <v>32</v>
      </c>
    </row>
    <row r="473" spans="1:20" x14ac:dyDescent="0.25">
      <c r="A473" t="s">
        <v>15</v>
      </c>
      <c r="B473" s="1" t="s">
        <v>208</v>
      </c>
      <c r="C473">
        <v>1</v>
      </c>
      <c r="D473" t="s">
        <v>134</v>
      </c>
      <c r="E473" s="1">
        <v>475374143</v>
      </c>
      <c r="H473" t="s">
        <v>16</v>
      </c>
      <c r="I473" t="s">
        <v>17</v>
      </c>
      <c r="J473" t="s">
        <v>18</v>
      </c>
      <c r="K473" t="s">
        <v>19</v>
      </c>
      <c r="L473" t="s">
        <v>207</v>
      </c>
      <c r="M473" t="str">
        <f>CONCATENATE(E473,"-C-P-W")</f>
        <v>475374143-C-P-W</v>
      </c>
      <c r="N473" t="str">
        <f>$E$2</f>
        <v>C - 406 x 406</v>
      </c>
      <c r="O473" t="str">
        <f>$C$3</f>
        <v>Photographic Paper</v>
      </c>
      <c r="P473" t="str">
        <f>$D$4</f>
        <v>White</v>
      </c>
      <c r="Q473">
        <f>$E$4</f>
        <v>1052</v>
      </c>
      <c r="R473">
        <f t="shared" ref="R473" si="845">ROUND((704*$N$2),0)</f>
        <v>746</v>
      </c>
      <c r="S473">
        <f t="shared" ref="S473" si="846">ROUND((440*$N$2),0)</f>
        <v>466</v>
      </c>
      <c r="T473" t="s">
        <v>32</v>
      </c>
    </row>
    <row r="474" spans="1:20" x14ac:dyDescent="0.25">
      <c r="A474" t="s">
        <v>15</v>
      </c>
      <c r="B474" s="1" t="s">
        <v>208</v>
      </c>
      <c r="C474">
        <v>1</v>
      </c>
      <c r="D474" t="s">
        <v>134</v>
      </c>
      <c r="E474" s="1">
        <v>475374143</v>
      </c>
      <c r="H474" t="s">
        <v>16</v>
      </c>
      <c r="I474" t="s">
        <v>17</v>
      </c>
      <c r="J474" t="s">
        <v>18</v>
      </c>
      <c r="K474" t="s">
        <v>19</v>
      </c>
      <c r="L474" t="s">
        <v>207</v>
      </c>
      <c r="M474" t="str">
        <f>CONCATENATE(E474,"-D-P-N")</f>
        <v>475374143-D-P-N</v>
      </c>
      <c r="N474" t="str">
        <f>$F$2</f>
        <v>D - 508 x 508</v>
      </c>
      <c r="O474" t="str">
        <f>$C$3</f>
        <v>Photographic Paper</v>
      </c>
      <c r="P474" t="str">
        <f>$D$3</f>
        <v>None</v>
      </c>
      <c r="Q474">
        <f>$F$3</f>
        <v>646</v>
      </c>
      <c r="R474">
        <f t="shared" ref="R474" si="847">ROUND((432*$N$2),0)</f>
        <v>458</v>
      </c>
      <c r="S474">
        <f t="shared" ref="S474" si="848">ROUND((270*$N$2),0)</f>
        <v>286</v>
      </c>
      <c r="T474" t="s">
        <v>32</v>
      </c>
    </row>
    <row r="475" spans="1:20" x14ac:dyDescent="0.25">
      <c r="A475" t="s">
        <v>15</v>
      </c>
      <c r="B475" s="1" t="s">
        <v>208</v>
      </c>
      <c r="C475">
        <v>1</v>
      </c>
      <c r="D475" t="s">
        <v>134</v>
      </c>
      <c r="E475" s="1">
        <v>475374143</v>
      </c>
      <c r="H475" t="s">
        <v>16</v>
      </c>
      <c r="I475" t="s">
        <v>17</v>
      </c>
      <c r="J475" t="s">
        <v>18</v>
      </c>
      <c r="K475" t="s">
        <v>19</v>
      </c>
      <c r="L475" t="s">
        <v>207</v>
      </c>
      <c r="M475" t="str">
        <f>CONCATENATE(E475,"-D-C-N")</f>
        <v>475374143-D-C-N</v>
      </c>
      <c r="N475" t="str">
        <f>$F$2</f>
        <v>D - 508 x 508</v>
      </c>
      <c r="O475" t="str">
        <f>$C$15</f>
        <v>Canvas</v>
      </c>
      <c r="P475" t="str">
        <f>$D$15</f>
        <v>None</v>
      </c>
      <c r="Q475">
        <f>$F$15</f>
        <v>1324</v>
      </c>
      <c r="R475">
        <f t="shared" ref="R475" si="849">ROUND((832*$N$2),0)</f>
        <v>882</v>
      </c>
      <c r="S475">
        <f t="shared" ref="S475" si="850">ROUND((550*$N$2),0)</f>
        <v>583</v>
      </c>
      <c r="T475" t="s">
        <v>32</v>
      </c>
    </row>
    <row r="476" spans="1:20" x14ac:dyDescent="0.25">
      <c r="A476" t="s">
        <v>15</v>
      </c>
      <c r="B476" s="1" t="s">
        <v>208</v>
      </c>
      <c r="C476">
        <v>1</v>
      </c>
      <c r="D476" t="s">
        <v>134</v>
      </c>
      <c r="E476" s="1">
        <v>475374143</v>
      </c>
      <c r="H476" t="s">
        <v>16</v>
      </c>
      <c r="I476" t="s">
        <v>17</v>
      </c>
      <c r="J476" t="s">
        <v>18</v>
      </c>
      <c r="K476" t="s">
        <v>19</v>
      </c>
      <c r="L476" t="s">
        <v>207</v>
      </c>
      <c r="M476" t="str">
        <f>CONCATENATE(E476,"-D-P-W")</f>
        <v>475374143-D-P-W</v>
      </c>
      <c r="N476" t="str">
        <f>$F$2</f>
        <v>D - 508 x 508</v>
      </c>
      <c r="O476" t="str">
        <f>$C$3</f>
        <v>Photographic Paper</v>
      </c>
      <c r="P476" t="str">
        <f>$D$4</f>
        <v>White</v>
      </c>
      <c r="Q476">
        <f>$F$4</f>
        <v>1313</v>
      </c>
      <c r="R476">
        <f t="shared" ref="R476" si="851">ROUND((880*$N$2),0)</f>
        <v>933</v>
      </c>
      <c r="S476">
        <f t="shared" ref="S476" si="852">ROUND((560*$N$2),0)</f>
        <v>594</v>
      </c>
      <c r="T476" t="s">
        <v>32</v>
      </c>
    </row>
    <row r="477" spans="1:20" x14ac:dyDescent="0.25">
      <c r="A477" t="s">
        <v>15</v>
      </c>
      <c r="B477" s="1" t="s">
        <v>208</v>
      </c>
      <c r="C477">
        <v>1</v>
      </c>
      <c r="D477" t="s">
        <v>134</v>
      </c>
      <c r="E477" s="1">
        <v>475374143</v>
      </c>
      <c r="H477" t="s">
        <v>16</v>
      </c>
      <c r="I477" t="s">
        <v>17</v>
      </c>
      <c r="J477" t="s">
        <v>18</v>
      </c>
      <c r="K477" t="s">
        <v>19</v>
      </c>
      <c r="L477" t="s">
        <v>207</v>
      </c>
      <c r="M477" t="str">
        <f>CONCATENATE(E477,"-D-C-W")</f>
        <v>475374143-D-C-W</v>
      </c>
      <c r="N477" t="str">
        <f>$F$2</f>
        <v>D - 508 x 508</v>
      </c>
      <c r="O477" t="str">
        <f>$C$15</f>
        <v>Canvas</v>
      </c>
      <c r="P477" t="str">
        <f>$D$16</f>
        <v xml:space="preserve">White </v>
      </c>
      <c r="Q477">
        <f>$F$16</f>
        <v>1964</v>
      </c>
      <c r="R477">
        <f t="shared" ref="R477" si="853">ROUND((1320*$N$2),0)</f>
        <v>1399</v>
      </c>
      <c r="S477">
        <f t="shared" ref="S477" si="854">ROUND((825*$N$2),0)</f>
        <v>875</v>
      </c>
      <c r="T477" t="s">
        <v>32</v>
      </c>
    </row>
    <row r="478" spans="1:20" x14ac:dyDescent="0.25">
      <c r="A478" t="s">
        <v>15</v>
      </c>
      <c r="B478" s="1" t="s">
        <v>208</v>
      </c>
      <c r="C478">
        <v>1</v>
      </c>
      <c r="D478" t="s">
        <v>134</v>
      </c>
      <c r="E478" s="1">
        <v>475374143</v>
      </c>
      <c r="H478" t="s">
        <v>16</v>
      </c>
      <c r="I478" t="s">
        <v>17</v>
      </c>
      <c r="J478" t="s">
        <v>18</v>
      </c>
      <c r="K478" t="s">
        <v>19</v>
      </c>
      <c r="L478" t="s">
        <v>207</v>
      </c>
      <c r="M478" t="str">
        <f>CONCATENATE(E478,"-F-P-N")</f>
        <v>475374143-F-P-N</v>
      </c>
      <c r="N478" t="str">
        <f>$H$2</f>
        <v>F - 762 x 762</v>
      </c>
      <c r="O478" t="str">
        <f>$C$3</f>
        <v>Photographic Paper</v>
      </c>
      <c r="P478" t="str">
        <f>$D$3</f>
        <v>None</v>
      </c>
      <c r="Q478">
        <f>$H$3</f>
        <v>1410</v>
      </c>
      <c r="R478">
        <f t="shared" ref="R478" si="855">ROUND((944*$N$2),0)</f>
        <v>1001</v>
      </c>
      <c r="S478">
        <f t="shared" ref="S478" si="856">ROUND((590*$N$2),0)</f>
        <v>625</v>
      </c>
      <c r="T478" t="s">
        <v>32</v>
      </c>
    </row>
    <row r="479" spans="1:20" x14ac:dyDescent="0.25">
      <c r="A479" t="s">
        <v>15</v>
      </c>
      <c r="B479" s="1" t="s">
        <v>208</v>
      </c>
      <c r="C479">
        <v>1</v>
      </c>
      <c r="D479" t="s">
        <v>134</v>
      </c>
      <c r="E479" s="1">
        <v>475374143</v>
      </c>
      <c r="H479" t="s">
        <v>16</v>
      </c>
      <c r="I479" t="s">
        <v>17</v>
      </c>
      <c r="J479" t="s">
        <v>18</v>
      </c>
      <c r="K479" t="s">
        <v>19</v>
      </c>
      <c r="L479" t="s">
        <v>207</v>
      </c>
      <c r="M479" t="str">
        <f>CONCATENATE(E479,"-F-C-N")</f>
        <v>475374143-F-C-N</v>
      </c>
      <c r="N479" t="str">
        <f>$H$2</f>
        <v>F - 762 x 762</v>
      </c>
      <c r="O479" t="str">
        <f>$C$15</f>
        <v>Canvas</v>
      </c>
      <c r="P479" t="str">
        <f>$D$15</f>
        <v>None</v>
      </c>
      <c r="Q479">
        <f>$H$15</f>
        <v>1909</v>
      </c>
      <c r="R479">
        <f t="shared" ref="R479" si="857">ROUND((1200*$N$2),0)</f>
        <v>1272</v>
      </c>
      <c r="S479">
        <f t="shared" ref="S479" si="858">ROUND((800*$N$2),0)</f>
        <v>848</v>
      </c>
      <c r="T479" t="s">
        <v>32</v>
      </c>
    </row>
    <row r="480" spans="1:20" x14ac:dyDescent="0.25">
      <c r="A480" t="s">
        <v>15</v>
      </c>
      <c r="B480" s="1" t="s">
        <v>208</v>
      </c>
      <c r="C480">
        <v>1</v>
      </c>
      <c r="D480" t="s">
        <v>134</v>
      </c>
      <c r="E480" s="1">
        <v>475374143</v>
      </c>
      <c r="H480" t="s">
        <v>16</v>
      </c>
      <c r="I480" t="s">
        <v>17</v>
      </c>
      <c r="J480" t="s">
        <v>18</v>
      </c>
      <c r="K480" t="s">
        <v>19</v>
      </c>
      <c r="L480" t="s">
        <v>207</v>
      </c>
      <c r="M480" t="str">
        <f>CONCATENATE(E480,"-F-P-W")</f>
        <v>475374143-F-P-W</v>
      </c>
      <c r="N480" t="str">
        <f>$H$2</f>
        <v>F - 762 x 762</v>
      </c>
      <c r="O480" t="str">
        <f>$C$3</f>
        <v>Photographic Paper</v>
      </c>
      <c r="P480" t="str">
        <f>$D$4</f>
        <v>White</v>
      </c>
      <c r="Q480">
        <f>$H$4</f>
        <v>2387</v>
      </c>
      <c r="R480">
        <f t="shared" ref="R480" si="859">ROUND((1510*$N$2),0)</f>
        <v>1601</v>
      </c>
      <c r="S480">
        <f t="shared" ref="S480" si="860">ROUND((1150*$N$2),0)</f>
        <v>1219</v>
      </c>
      <c r="T480" t="s">
        <v>32</v>
      </c>
    </row>
    <row r="481" spans="1:20" x14ac:dyDescent="0.25">
      <c r="A481" t="s">
        <v>15</v>
      </c>
      <c r="B481" s="1" t="s">
        <v>208</v>
      </c>
      <c r="C481">
        <v>1</v>
      </c>
      <c r="D481" t="s">
        <v>134</v>
      </c>
      <c r="E481" s="1">
        <v>475374143</v>
      </c>
      <c r="H481" t="s">
        <v>16</v>
      </c>
      <c r="I481" t="s">
        <v>17</v>
      </c>
      <c r="J481" t="s">
        <v>18</v>
      </c>
      <c r="K481" t="s">
        <v>19</v>
      </c>
      <c r="L481" t="s">
        <v>207</v>
      </c>
      <c r="M481" t="str">
        <f>CONCATENATE(E481,"-F-C-W")</f>
        <v>475374143-F-C-W</v>
      </c>
      <c r="N481" t="str">
        <f>$H$2</f>
        <v>F - 762 x 762</v>
      </c>
      <c r="O481" t="str">
        <f>$C$15</f>
        <v>Canvas</v>
      </c>
      <c r="P481" t="str">
        <f>$D$16</f>
        <v xml:space="preserve">White </v>
      </c>
      <c r="Q481">
        <f>$H$16</f>
        <v>2625</v>
      </c>
      <c r="R481">
        <f t="shared" ref="R481" si="861">ROUND((1760*$N$2),0)</f>
        <v>1866</v>
      </c>
      <c r="S481">
        <f t="shared" ref="S481" si="862">ROUND((1100*$N$2),0)</f>
        <v>1166</v>
      </c>
      <c r="T481" t="s">
        <v>32</v>
      </c>
    </row>
    <row r="482" spans="1:20" x14ac:dyDescent="0.25">
      <c r="A482" t="s">
        <v>15</v>
      </c>
      <c r="B482" s="1" t="s">
        <v>208</v>
      </c>
      <c r="C482">
        <v>1</v>
      </c>
      <c r="D482" t="s">
        <v>134</v>
      </c>
      <c r="E482" s="1">
        <v>475374143</v>
      </c>
      <c r="H482" t="s">
        <v>16</v>
      </c>
      <c r="I482" t="s">
        <v>17</v>
      </c>
      <c r="J482" t="s">
        <v>18</v>
      </c>
      <c r="K482" t="s">
        <v>19</v>
      </c>
      <c r="L482" t="s">
        <v>207</v>
      </c>
      <c r="M482" t="str">
        <f>CONCATENATE(E482,"-G-P-N")</f>
        <v>475374143-G-P-N</v>
      </c>
      <c r="N482" t="str">
        <f>$I$2</f>
        <v>G - 1016 x 1016</v>
      </c>
      <c r="O482" t="str">
        <f>$C$3</f>
        <v>Photographic Paper</v>
      </c>
      <c r="P482" t="str">
        <f>$D$3</f>
        <v>None</v>
      </c>
      <c r="Q482">
        <f>$I$3</f>
        <v>1763</v>
      </c>
      <c r="R482">
        <f t="shared" ref="R482" si="863">ROUND((1180*$N$2),0)</f>
        <v>1251</v>
      </c>
      <c r="S482">
        <f t="shared" ref="S482" si="864">ROUND((735*$N$2),0)</f>
        <v>779</v>
      </c>
      <c r="T482" t="s">
        <v>32</v>
      </c>
    </row>
    <row r="483" spans="1:20" x14ac:dyDescent="0.25">
      <c r="A483" t="s">
        <v>15</v>
      </c>
      <c r="B483" s="1" t="s">
        <v>208</v>
      </c>
      <c r="C483">
        <v>1</v>
      </c>
      <c r="D483" t="s">
        <v>134</v>
      </c>
      <c r="E483" s="1">
        <v>475374143</v>
      </c>
      <c r="H483" t="s">
        <v>16</v>
      </c>
      <c r="I483" t="s">
        <v>17</v>
      </c>
      <c r="J483" t="s">
        <v>18</v>
      </c>
      <c r="K483" t="s">
        <v>19</v>
      </c>
      <c r="L483" t="s">
        <v>207</v>
      </c>
      <c r="M483" t="str">
        <f>CONCATENATE(E483,"-G-C-N")</f>
        <v>475374143-G-C-N</v>
      </c>
      <c r="N483" t="str">
        <f>$I$2</f>
        <v>G - 1016 x 1016</v>
      </c>
      <c r="O483" t="str">
        <f>$C$15</f>
        <v>Canvas</v>
      </c>
      <c r="P483" t="str">
        <f>$D$15</f>
        <v>None</v>
      </c>
      <c r="Q483">
        <f>$I$15</f>
        <v>2029</v>
      </c>
      <c r="R483">
        <f t="shared" ref="R483" si="865">ROUND((1275*$N$2),0)</f>
        <v>1352</v>
      </c>
      <c r="S483">
        <f t="shared" ref="S483" si="866">ROUND((850*$N$2),0)</f>
        <v>901</v>
      </c>
      <c r="T483" t="s">
        <v>32</v>
      </c>
    </row>
    <row r="484" spans="1:20" x14ac:dyDescent="0.25">
      <c r="A484" t="s">
        <v>15</v>
      </c>
      <c r="B484" s="1" t="s">
        <v>208</v>
      </c>
      <c r="C484">
        <v>1</v>
      </c>
      <c r="D484" t="s">
        <v>134</v>
      </c>
      <c r="E484" s="1">
        <v>475374143</v>
      </c>
      <c r="H484" t="s">
        <v>16</v>
      </c>
      <c r="I484" t="s">
        <v>17</v>
      </c>
      <c r="J484" t="s">
        <v>18</v>
      </c>
      <c r="K484" t="s">
        <v>19</v>
      </c>
      <c r="L484" t="s">
        <v>207</v>
      </c>
      <c r="M484" t="str">
        <f>CONCATENATE(E484,"-G-P-W")</f>
        <v>475374143-G-P-W</v>
      </c>
      <c r="N484" t="str">
        <f>$I$2</f>
        <v>G - 1016 x 1016</v>
      </c>
      <c r="O484" t="str">
        <f>$C$3</f>
        <v>Photographic Paper</v>
      </c>
      <c r="P484" t="str">
        <f>$D$4</f>
        <v>White</v>
      </c>
      <c r="Q484">
        <f>$I$4</f>
        <v>3200</v>
      </c>
      <c r="R484">
        <f t="shared" ref="R484:R485" si="867">ROUND((2000*$N$2),0)</f>
        <v>2120</v>
      </c>
      <c r="S484">
        <f t="shared" ref="S484" si="868">ROUND((1535*$N$2),0)</f>
        <v>1627</v>
      </c>
      <c r="T484" t="s">
        <v>32</v>
      </c>
    </row>
    <row r="485" spans="1:20" x14ac:dyDescent="0.25">
      <c r="A485" t="s">
        <v>15</v>
      </c>
      <c r="B485" s="1" t="s">
        <v>208</v>
      </c>
      <c r="C485">
        <v>1</v>
      </c>
      <c r="D485" t="s">
        <v>134</v>
      </c>
      <c r="E485" s="1">
        <v>475374143</v>
      </c>
      <c r="H485" t="s">
        <v>16</v>
      </c>
      <c r="I485" t="s">
        <v>17</v>
      </c>
      <c r="J485" t="s">
        <v>18</v>
      </c>
      <c r="K485" t="s">
        <v>19</v>
      </c>
      <c r="L485" t="s">
        <v>207</v>
      </c>
      <c r="M485" t="str">
        <f>CONCATENATE(E485,"-G-C-W")</f>
        <v>475374143-G-C-W</v>
      </c>
      <c r="N485" t="str">
        <f>$I$2</f>
        <v>G - 1016 x 1016</v>
      </c>
      <c r="O485" t="str">
        <f>$C$15</f>
        <v>Canvas</v>
      </c>
      <c r="P485" t="str">
        <f>$D$16</f>
        <v xml:space="preserve">White </v>
      </c>
      <c r="Q485">
        <f>$I$16</f>
        <v>2984</v>
      </c>
      <c r="R485">
        <f t="shared" si="867"/>
        <v>2120</v>
      </c>
      <c r="S485">
        <f t="shared" ref="S485" si="869">ROUND((1250*$N$2),0)</f>
        <v>1325</v>
      </c>
      <c r="T485" t="s">
        <v>32</v>
      </c>
    </row>
    <row r="486" spans="1:20" x14ac:dyDescent="0.25">
      <c r="A486" t="s">
        <v>15</v>
      </c>
      <c r="B486" s="1" t="s">
        <v>208</v>
      </c>
      <c r="C486">
        <v>1</v>
      </c>
      <c r="D486" t="s">
        <v>138</v>
      </c>
      <c r="E486" s="1">
        <v>77442754</v>
      </c>
      <c r="H486" t="s">
        <v>16</v>
      </c>
      <c r="I486" t="s">
        <v>17</v>
      </c>
      <c r="J486" t="s">
        <v>18</v>
      </c>
      <c r="K486" t="s">
        <v>19</v>
      </c>
      <c r="L486" t="s">
        <v>207</v>
      </c>
      <c r="M486" t="str">
        <f>CONCATENATE(E486,"-C-P-N")</f>
        <v>77442754-C-P-N</v>
      </c>
      <c r="N486" t="str">
        <f>$E$2</f>
        <v>C - 406 x 406</v>
      </c>
      <c r="O486" t="str">
        <f>$C$3</f>
        <v>Photographic Paper</v>
      </c>
      <c r="P486" t="str">
        <f>$D$3</f>
        <v>None</v>
      </c>
      <c r="Q486">
        <f>$E$3</f>
        <v>553</v>
      </c>
      <c r="R486">
        <f t="shared" ref="R486" si="870">ROUND((360*$N$2),0)</f>
        <v>382</v>
      </c>
      <c r="S486">
        <f t="shared" ref="S486" si="871">ROUND((230*$N$2),0)</f>
        <v>244</v>
      </c>
      <c r="T486" t="s">
        <v>32</v>
      </c>
    </row>
    <row r="487" spans="1:20" x14ac:dyDescent="0.25">
      <c r="A487" t="s">
        <v>15</v>
      </c>
      <c r="B487" s="1" t="s">
        <v>208</v>
      </c>
      <c r="C487">
        <v>1</v>
      </c>
      <c r="D487" t="s">
        <v>138</v>
      </c>
      <c r="E487" s="1">
        <v>77442754</v>
      </c>
      <c r="H487" t="s">
        <v>16</v>
      </c>
      <c r="I487" t="s">
        <v>17</v>
      </c>
      <c r="J487" t="s">
        <v>18</v>
      </c>
      <c r="K487" t="s">
        <v>19</v>
      </c>
      <c r="L487" t="s">
        <v>207</v>
      </c>
      <c r="M487" t="str">
        <f>CONCATENATE(E487,"-C-P-W")</f>
        <v>77442754-C-P-W</v>
      </c>
      <c r="N487" t="str">
        <f>$E$2</f>
        <v>C - 406 x 406</v>
      </c>
      <c r="O487" t="str">
        <f>$C$3</f>
        <v>Photographic Paper</v>
      </c>
      <c r="P487" t="str">
        <f>$D$4</f>
        <v>White</v>
      </c>
      <c r="Q487">
        <f>$E$4</f>
        <v>1052</v>
      </c>
      <c r="R487">
        <f t="shared" ref="R487" si="872">ROUND((704*$N$2),0)</f>
        <v>746</v>
      </c>
      <c r="S487">
        <f t="shared" ref="S487" si="873">ROUND((440*$N$2),0)</f>
        <v>466</v>
      </c>
      <c r="T487" t="s">
        <v>32</v>
      </c>
    </row>
    <row r="488" spans="1:20" x14ac:dyDescent="0.25">
      <c r="A488" t="s">
        <v>15</v>
      </c>
      <c r="B488" s="1" t="s">
        <v>208</v>
      </c>
      <c r="C488">
        <v>1</v>
      </c>
      <c r="D488" t="s">
        <v>138</v>
      </c>
      <c r="E488" s="1">
        <v>77442754</v>
      </c>
      <c r="H488" t="s">
        <v>16</v>
      </c>
      <c r="I488" t="s">
        <v>17</v>
      </c>
      <c r="J488" t="s">
        <v>18</v>
      </c>
      <c r="K488" t="s">
        <v>19</v>
      </c>
      <c r="L488" t="s">
        <v>207</v>
      </c>
      <c r="M488" t="str">
        <f>CONCATENATE(E488,"-D-P-N")</f>
        <v>77442754-D-P-N</v>
      </c>
      <c r="N488" t="str">
        <f>$F$2</f>
        <v>D - 508 x 508</v>
      </c>
      <c r="O488" t="str">
        <f>$C$3</f>
        <v>Photographic Paper</v>
      </c>
      <c r="P488" t="str">
        <f>$D$3</f>
        <v>None</v>
      </c>
      <c r="Q488">
        <f>$F$3</f>
        <v>646</v>
      </c>
      <c r="R488">
        <f t="shared" ref="R488" si="874">ROUND((432*$N$2),0)</f>
        <v>458</v>
      </c>
      <c r="S488">
        <f t="shared" ref="S488" si="875">ROUND((270*$N$2),0)</f>
        <v>286</v>
      </c>
      <c r="T488" t="s">
        <v>32</v>
      </c>
    </row>
    <row r="489" spans="1:20" x14ac:dyDescent="0.25">
      <c r="A489" t="s">
        <v>15</v>
      </c>
      <c r="B489" s="1" t="s">
        <v>208</v>
      </c>
      <c r="C489">
        <v>1</v>
      </c>
      <c r="D489" t="s">
        <v>138</v>
      </c>
      <c r="E489" s="1">
        <v>77442754</v>
      </c>
      <c r="H489" t="s">
        <v>16</v>
      </c>
      <c r="I489" t="s">
        <v>17</v>
      </c>
      <c r="J489" t="s">
        <v>18</v>
      </c>
      <c r="K489" t="s">
        <v>19</v>
      </c>
      <c r="L489" t="s">
        <v>207</v>
      </c>
      <c r="M489" t="str">
        <f>CONCATENATE(E489,"-D-C-N")</f>
        <v>77442754-D-C-N</v>
      </c>
      <c r="N489" t="str">
        <f>$F$2</f>
        <v>D - 508 x 508</v>
      </c>
      <c r="O489" t="str">
        <f>$C$15</f>
        <v>Canvas</v>
      </c>
      <c r="P489" t="str">
        <f>$D$15</f>
        <v>None</v>
      </c>
      <c r="Q489">
        <f>$F$15</f>
        <v>1324</v>
      </c>
      <c r="R489">
        <f t="shared" ref="R489" si="876">ROUND((832*$N$2),0)</f>
        <v>882</v>
      </c>
      <c r="S489">
        <f t="shared" ref="S489" si="877">ROUND((550*$N$2),0)</f>
        <v>583</v>
      </c>
      <c r="T489" t="s">
        <v>32</v>
      </c>
    </row>
    <row r="490" spans="1:20" x14ac:dyDescent="0.25">
      <c r="A490" t="s">
        <v>15</v>
      </c>
      <c r="B490" s="1" t="s">
        <v>208</v>
      </c>
      <c r="C490">
        <v>1</v>
      </c>
      <c r="D490" t="s">
        <v>138</v>
      </c>
      <c r="E490" s="1">
        <v>77442754</v>
      </c>
      <c r="H490" t="s">
        <v>16</v>
      </c>
      <c r="I490" t="s">
        <v>17</v>
      </c>
      <c r="J490" t="s">
        <v>18</v>
      </c>
      <c r="K490" t="s">
        <v>19</v>
      </c>
      <c r="L490" t="s">
        <v>207</v>
      </c>
      <c r="M490" t="str">
        <f>CONCATENATE(E490,"-D-P-W")</f>
        <v>77442754-D-P-W</v>
      </c>
      <c r="N490" t="str">
        <f>$F$2</f>
        <v>D - 508 x 508</v>
      </c>
      <c r="O490" t="str">
        <f>$C$3</f>
        <v>Photographic Paper</v>
      </c>
      <c r="P490" t="str">
        <f>$D$4</f>
        <v>White</v>
      </c>
      <c r="Q490">
        <f>$F$4</f>
        <v>1313</v>
      </c>
      <c r="R490">
        <f t="shared" ref="R490" si="878">ROUND((880*$N$2),0)</f>
        <v>933</v>
      </c>
      <c r="S490">
        <f t="shared" ref="S490" si="879">ROUND((560*$N$2),0)</f>
        <v>594</v>
      </c>
      <c r="T490" t="s">
        <v>32</v>
      </c>
    </row>
    <row r="491" spans="1:20" x14ac:dyDescent="0.25">
      <c r="A491" t="s">
        <v>15</v>
      </c>
      <c r="B491" s="1" t="s">
        <v>208</v>
      </c>
      <c r="C491">
        <v>1</v>
      </c>
      <c r="D491" t="s">
        <v>138</v>
      </c>
      <c r="E491" s="1">
        <v>77442754</v>
      </c>
      <c r="H491" t="s">
        <v>16</v>
      </c>
      <c r="I491" t="s">
        <v>17</v>
      </c>
      <c r="J491" t="s">
        <v>18</v>
      </c>
      <c r="K491" t="s">
        <v>19</v>
      </c>
      <c r="L491" t="s">
        <v>207</v>
      </c>
      <c r="M491" t="str">
        <f>CONCATENATE(E491,"-D-C-W")</f>
        <v>77442754-D-C-W</v>
      </c>
      <c r="N491" t="str">
        <f>$F$2</f>
        <v>D - 508 x 508</v>
      </c>
      <c r="O491" t="str">
        <f>$C$15</f>
        <v>Canvas</v>
      </c>
      <c r="P491" t="str">
        <f>$D$16</f>
        <v xml:space="preserve">White </v>
      </c>
      <c r="Q491">
        <f>$F$16</f>
        <v>1964</v>
      </c>
      <c r="R491">
        <f t="shared" ref="R491" si="880">ROUND((1320*$N$2),0)</f>
        <v>1399</v>
      </c>
      <c r="S491">
        <f t="shared" ref="S491" si="881">ROUND((825*$N$2),0)</f>
        <v>875</v>
      </c>
      <c r="T491" t="s">
        <v>32</v>
      </c>
    </row>
    <row r="492" spans="1:20" x14ac:dyDescent="0.25">
      <c r="A492" t="s">
        <v>15</v>
      </c>
      <c r="B492" s="1" t="s">
        <v>208</v>
      </c>
      <c r="C492">
        <v>1</v>
      </c>
      <c r="D492" t="s">
        <v>138</v>
      </c>
      <c r="E492" s="1">
        <v>77442754</v>
      </c>
      <c r="H492" t="s">
        <v>16</v>
      </c>
      <c r="I492" t="s">
        <v>17</v>
      </c>
      <c r="J492" t="s">
        <v>18</v>
      </c>
      <c r="K492" t="s">
        <v>19</v>
      </c>
      <c r="L492" t="s">
        <v>207</v>
      </c>
      <c r="M492" t="str">
        <f>CONCATENATE(E492,"-F-P-N")</f>
        <v>77442754-F-P-N</v>
      </c>
      <c r="N492" t="str">
        <f>$H$2</f>
        <v>F - 762 x 762</v>
      </c>
      <c r="O492" t="str">
        <f>$C$3</f>
        <v>Photographic Paper</v>
      </c>
      <c r="P492" t="str">
        <f>$D$3</f>
        <v>None</v>
      </c>
      <c r="Q492">
        <f>$H$3</f>
        <v>1410</v>
      </c>
      <c r="R492">
        <f t="shared" ref="R492" si="882">ROUND((944*$N$2),0)</f>
        <v>1001</v>
      </c>
      <c r="S492">
        <f t="shared" ref="S492" si="883">ROUND((590*$N$2),0)</f>
        <v>625</v>
      </c>
      <c r="T492" t="s">
        <v>32</v>
      </c>
    </row>
    <row r="493" spans="1:20" x14ac:dyDescent="0.25">
      <c r="A493" t="s">
        <v>15</v>
      </c>
      <c r="B493" s="1" t="s">
        <v>208</v>
      </c>
      <c r="C493">
        <v>1</v>
      </c>
      <c r="D493" t="s">
        <v>138</v>
      </c>
      <c r="E493" s="1">
        <v>77442754</v>
      </c>
      <c r="H493" t="s">
        <v>16</v>
      </c>
      <c r="I493" t="s">
        <v>17</v>
      </c>
      <c r="J493" t="s">
        <v>18</v>
      </c>
      <c r="K493" t="s">
        <v>19</v>
      </c>
      <c r="L493" t="s">
        <v>207</v>
      </c>
      <c r="M493" t="str">
        <f>CONCATENATE(E493,"-F-C-N")</f>
        <v>77442754-F-C-N</v>
      </c>
      <c r="N493" t="str">
        <f>$H$2</f>
        <v>F - 762 x 762</v>
      </c>
      <c r="O493" t="str">
        <f>$C$15</f>
        <v>Canvas</v>
      </c>
      <c r="P493" t="str">
        <f>$D$15</f>
        <v>None</v>
      </c>
      <c r="Q493">
        <f>$H$15</f>
        <v>1909</v>
      </c>
      <c r="R493">
        <f t="shared" ref="R493" si="884">ROUND((1200*$N$2),0)</f>
        <v>1272</v>
      </c>
      <c r="S493">
        <f t="shared" ref="S493" si="885">ROUND((800*$N$2),0)</f>
        <v>848</v>
      </c>
      <c r="T493" t="s">
        <v>32</v>
      </c>
    </row>
    <row r="494" spans="1:20" x14ac:dyDescent="0.25">
      <c r="A494" t="s">
        <v>15</v>
      </c>
      <c r="B494" s="1" t="s">
        <v>208</v>
      </c>
      <c r="C494">
        <v>1</v>
      </c>
      <c r="D494" t="s">
        <v>138</v>
      </c>
      <c r="E494" s="1">
        <v>77442754</v>
      </c>
      <c r="H494" t="s">
        <v>16</v>
      </c>
      <c r="I494" t="s">
        <v>17</v>
      </c>
      <c r="J494" t="s">
        <v>18</v>
      </c>
      <c r="K494" t="s">
        <v>19</v>
      </c>
      <c r="L494" t="s">
        <v>207</v>
      </c>
      <c r="M494" t="str">
        <f>CONCATENATE(E494,"-F-P-W")</f>
        <v>77442754-F-P-W</v>
      </c>
      <c r="N494" t="str">
        <f>$H$2</f>
        <v>F - 762 x 762</v>
      </c>
      <c r="O494" t="str">
        <f>$C$3</f>
        <v>Photographic Paper</v>
      </c>
      <c r="P494" t="str">
        <f>$D$4</f>
        <v>White</v>
      </c>
      <c r="Q494">
        <f>$H$4</f>
        <v>2387</v>
      </c>
      <c r="R494">
        <f t="shared" ref="R494" si="886">ROUND((1510*$N$2),0)</f>
        <v>1601</v>
      </c>
      <c r="S494">
        <f t="shared" ref="S494" si="887">ROUND((1150*$N$2),0)</f>
        <v>1219</v>
      </c>
      <c r="T494" t="s">
        <v>32</v>
      </c>
    </row>
    <row r="495" spans="1:20" x14ac:dyDescent="0.25">
      <c r="A495" t="s">
        <v>15</v>
      </c>
      <c r="B495" s="1" t="s">
        <v>208</v>
      </c>
      <c r="C495">
        <v>1</v>
      </c>
      <c r="D495" t="s">
        <v>138</v>
      </c>
      <c r="E495" s="1">
        <v>77442754</v>
      </c>
      <c r="H495" t="s">
        <v>16</v>
      </c>
      <c r="I495" t="s">
        <v>17</v>
      </c>
      <c r="J495" t="s">
        <v>18</v>
      </c>
      <c r="K495" t="s">
        <v>19</v>
      </c>
      <c r="L495" t="s">
        <v>207</v>
      </c>
      <c r="M495" t="str">
        <f>CONCATENATE(E495,"-F-C-W")</f>
        <v>77442754-F-C-W</v>
      </c>
      <c r="N495" t="str">
        <f>$H$2</f>
        <v>F - 762 x 762</v>
      </c>
      <c r="O495" t="str">
        <f>$C$15</f>
        <v>Canvas</v>
      </c>
      <c r="P495" t="str">
        <f>$D$16</f>
        <v xml:space="preserve">White </v>
      </c>
      <c r="Q495">
        <f>$H$16</f>
        <v>2625</v>
      </c>
      <c r="R495">
        <f t="shared" ref="R495" si="888">ROUND((1760*$N$2),0)</f>
        <v>1866</v>
      </c>
      <c r="S495">
        <f t="shared" ref="S495" si="889">ROUND((1100*$N$2),0)</f>
        <v>1166</v>
      </c>
      <c r="T495" t="s">
        <v>32</v>
      </c>
    </row>
    <row r="496" spans="1:20" x14ac:dyDescent="0.25">
      <c r="A496" t="s">
        <v>15</v>
      </c>
      <c r="B496" s="1" t="s">
        <v>208</v>
      </c>
      <c r="C496">
        <v>1</v>
      </c>
      <c r="D496" t="s">
        <v>138</v>
      </c>
      <c r="E496" s="1">
        <v>77442754</v>
      </c>
      <c r="H496" t="s">
        <v>16</v>
      </c>
      <c r="I496" t="s">
        <v>17</v>
      </c>
      <c r="J496" t="s">
        <v>18</v>
      </c>
      <c r="K496" t="s">
        <v>19</v>
      </c>
      <c r="L496" t="s">
        <v>207</v>
      </c>
      <c r="M496" t="str">
        <f>CONCATENATE(E496,"-G-P-N")</f>
        <v>77442754-G-P-N</v>
      </c>
      <c r="N496" t="str">
        <f>$I$2</f>
        <v>G - 1016 x 1016</v>
      </c>
      <c r="O496" t="str">
        <f>$C$3</f>
        <v>Photographic Paper</v>
      </c>
      <c r="P496" t="str">
        <f>$D$3</f>
        <v>None</v>
      </c>
      <c r="Q496">
        <f>$I$3</f>
        <v>1763</v>
      </c>
      <c r="R496">
        <f t="shared" ref="R496" si="890">ROUND((1180*$N$2),0)</f>
        <v>1251</v>
      </c>
      <c r="S496">
        <f t="shared" ref="S496" si="891">ROUND((735*$N$2),0)</f>
        <v>779</v>
      </c>
      <c r="T496" t="s">
        <v>32</v>
      </c>
    </row>
    <row r="497" spans="1:20" x14ac:dyDescent="0.25">
      <c r="A497" t="s">
        <v>15</v>
      </c>
      <c r="B497" s="1" t="s">
        <v>208</v>
      </c>
      <c r="C497">
        <v>1</v>
      </c>
      <c r="D497" t="s">
        <v>138</v>
      </c>
      <c r="E497" s="1">
        <v>77442754</v>
      </c>
      <c r="H497" t="s">
        <v>16</v>
      </c>
      <c r="I497" t="s">
        <v>17</v>
      </c>
      <c r="J497" t="s">
        <v>18</v>
      </c>
      <c r="K497" t="s">
        <v>19</v>
      </c>
      <c r="L497" t="s">
        <v>207</v>
      </c>
      <c r="M497" t="str">
        <f>CONCATENATE(E497,"-G-C-N")</f>
        <v>77442754-G-C-N</v>
      </c>
      <c r="N497" t="str">
        <f>$I$2</f>
        <v>G - 1016 x 1016</v>
      </c>
      <c r="O497" t="str">
        <f>$C$15</f>
        <v>Canvas</v>
      </c>
      <c r="P497" t="str">
        <f>$D$15</f>
        <v>None</v>
      </c>
      <c r="Q497">
        <f>$I$15</f>
        <v>2029</v>
      </c>
      <c r="R497">
        <f t="shared" ref="R497" si="892">ROUND((1275*$N$2),0)</f>
        <v>1352</v>
      </c>
      <c r="S497">
        <f t="shared" ref="S497" si="893">ROUND((850*$N$2),0)</f>
        <v>901</v>
      </c>
      <c r="T497" t="s">
        <v>32</v>
      </c>
    </row>
    <row r="498" spans="1:20" x14ac:dyDescent="0.25">
      <c r="A498" t="s">
        <v>15</v>
      </c>
      <c r="B498" s="1" t="s">
        <v>208</v>
      </c>
      <c r="C498">
        <v>1</v>
      </c>
      <c r="D498" t="s">
        <v>138</v>
      </c>
      <c r="E498" s="1">
        <v>77442754</v>
      </c>
      <c r="H498" t="s">
        <v>16</v>
      </c>
      <c r="I498" t="s">
        <v>17</v>
      </c>
      <c r="J498" t="s">
        <v>18</v>
      </c>
      <c r="K498" t="s">
        <v>19</v>
      </c>
      <c r="L498" t="s">
        <v>207</v>
      </c>
      <c r="M498" t="str">
        <f>CONCATENATE(E498,"-G-P-W")</f>
        <v>77442754-G-P-W</v>
      </c>
      <c r="N498" t="str">
        <f>$I$2</f>
        <v>G - 1016 x 1016</v>
      </c>
      <c r="O498" t="str">
        <f>$C$3</f>
        <v>Photographic Paper</v>
      </c>
      <c r="P498" t="str">
        <f>$D$4</f>
        <v>White</v>
      </c>
      <c r="Q498">
        <f>$I$4</f>
        <v>3200</v>
      </c>
      <c r="R498">
        <f t="shared" ref="R498:R499" si="894">ROUND((2000*$N$2),0)</f>
        <v>2120</v>
      </c>
      <c r="S498">
        <f t="shared" ref="S498" si="895">ROUND((1535*$N$2),0)</f>
        <v>1627</v>
      </c>
      <c r="T498" t="s">
        <v>32</v>
      </c>
    </row>
    <row r="499" spans="1:20" x14ac:dyDescent="0.25">
      <c r="A499" t="s">
        <v>15</v>
      </c>
      <c r="B499" s="1" t="s">
        <v>208</v>
      </c>
      <c r="C499">
        <v>1</v>
      </c>
      <c r="D499" t="s">
        <v>138</v>
      </c>
      <c r="E499" s="1">
        <v>77442754</v>
      </c>
      <c r="H499" t="s">
        <v>16</v>
      </c>
      <c r="I499" t="s">
        <v>17</v>
      </c>
      <c r="J499" t="s">
        <v>18</v>
      </c>
      <c r="K499" t="s">
        <v>19</v>
      </c>
      <c r="L499" t="s">
        <v>207</v>
      </c>
      <c r="M499" t="str">
        <f>CONCATENATE(E499,"-G-C-W")</f>
        <v>77442754-G-C-W</v>
      </c>
      <c r="N499" t="str">
        <f>$I$2</f>
        <v>G - 1016 x 1016</v>
      </c>
      <c r="O499" t="str">
        <f>$C$15</f>
        <v>Canvas</v>
      </c>
      <c r="P499" t="str">
        <f>$D$16</f>
        <v xml:space="preserve">White </v>
      </c>
      <c r="Q499">
        <f>$I$16</f>
        <v>2984</v>
      </c>
      <c r="R499">
        <f t="shared" si="894"/>
        <v>2120</v>
      </c>
      <c r="S499">
        <f t="shared" ref="S499" si="896">ROUND((1250*$N$2),0)</f>
        <v>1325</v>
      </c>
      <c r="T499" t="s">
        <v>32</v>
      </c>
    </row>
    <row r="500" spans="1:20" x14ac:dyDescent="0.25">
      <c r="A500" t="s">
        <v>15</v>
      </c>
      <c r="B500" s="1" t="s">
        <v>208</v>
      </c>
      <c r="C500">
        <v>1</v>
      </c>
      <c r="D500" t="s">
        <v>150</v>
      </c>
      <c r="E500" s="1">
        <v>77442752</v>
      </c>
      <c r="H500" t="s">
        <v>16</v>
      </c>
      <c r="I500" t="s">
        <v>17</v>
      </c>
      <c r="J500" t="s">
        <v>18</v>
      </c>
      <c r="K500" t="s">
        <v>19</v>
      </c>
      <c r="L500" t="s">
        <v>207</v>
      </c>
      <c r="M500" t="str">
        <f>CONCATENATE(E500,"-C-P-N")</f>
        <v>77442752-C-P-N</v>
      </c>
      <c r="N500" t="str">
        <f>$E$2</f>
        <v>C - 406 x 406</v>
      </c>
      <c r="O500" t="str">
        <f>$C$3</f>
        <v>Photographic Paper</v>
      </c>
      <c r="P500" t="str">
        <f>$D$3</f>
        <v>None</v>
      </c>
      <c r="Q500">
        <f>$E$3</f>
        <v>553</v>
      </c>
      <c r="R500">
        <f t="shared" ref="R500" si="897">ROUND((360*$N$2),0)</f>
        <v>382</v>
      </c>
      <c r="S500">
        <f t="shared" ref="S500" si="898">ROUND((230*$N$2),0)</f>
        <v>244</v>
      </c>
      <c r="T500" t="s">
        <v>32</v>
      </c>
    </row>
    <row r="501" spans="1:20" x14ac:dyDescent="0.25">
      <c r="A501" t="s">
        <v>15</v>
      </c>
      <c r="B501" s="1" t="s">
        <v>208</v>
      </c>
      <c r="C501">
        <v>1</v>
      </c>
      <c r="D501" t="s">
        <v>150</v>
      </c>
      <c r="E501" s="1">
        <v>77442752</v>
      </c>
      <c r="H501" t="s">
        <v>16</v>
      </c>
      <c r="I501" t="s">
        <v>17</v>
      </c>
      <c r="J501" t="s">
        <v>18</v>
      </c>
      <c r="K501" t="s">
        <v>19</v>
      </c>
      <c r="L501" t="s">
        <v>207</v>
      </c>
      <c r="M501" t="str">
        <f>CONCATENATE(E501,"-C-P-W")</f>
        <v>77442752-C-P-W</v>
      </c>
      <c r="N501" t="str">
        <f>$E$2</f>
        <v>C - 406 x 406</v>
      </c>
      <c r="O501" t="str">
        <f>$C$3</f>
        <v>Photographic Paper</v>
      </c>
      <c r="P501" t="str">
        <f>$D$4</f>
        <v>White</v>
      </c>
      <c r="Q501">
        <f>$E$4</f>
        <v>1052</v>
      </c>
      <c r="R501">
        <f t="shared" ref="R501" si="899">ROUND((704*$N$2),0)</f>
        <v>746</v>
      </c>
      <c r="S501">
        <f t="shared" ref="S501" si="900">ROUND((440*$N$2),0)</f>
        <v>466</v>
      </c>
      <c r="T501" t="s">
        <v>32</v>
      </c>
    </row>
    <row r="502" spans="1:20" x14ac:dyDescent="0.25">
      <c r="A502" t="s">
        <v>15</v>
      </c>
      <c r="B502" s="1" t="s">
        <v>208</v>
      </c>
      <c r="C502">
        <v>1</v>
      </c>
      <c r="D502" t="s">
        <v>150</v>
      </c>
      <c r="E502" s="1">
        <v>77442752</v>
      </c>
      <c r="H502" t="s">
        <v>16</v>
      </c>
      <c r="I502" t="s">
        <v>17</v>
      </c>
      <c r="J502" t="s">
        <v>18</v>
      </c>
      <c r="K502" t="s">
        <v>19</v>
      </c>
      <c r="L502" t="s">
        <v>207</v>
      </c>
      <c r="M502" t="str">
        <f>CONCATENATE(E502,"-D-P-N")</f>
        <v>77442752-D-P-N</v>
      </c>
      <c r="N502" t="str">
        <f>$F$2</f>
        <v>D - 508 x 508</v>
      </c>
      <c r="O502" t="str">
        <f>$C$3</f>
        <v>Photographic Paper</v>
      </c>
      <c r="P502" t="str">
        <f>$D$3</f>
        <v>None</v>
      </c>
      <c r="Q502">
        <f>$F$3</f>
        <v>646</v>
      </c>
      <c r="R502">
        <f t="shared" ref="R502" si="901">ROUND((432*$N$2),0)</f>
        <v>458</v>
      </c>
      <c r="S502">
        <f t="shared" ref="S502" si="902">ROUND((270*$N$2),0)</f>
        <v>286</v>
      </c>
      <c r="T502" t="s">
        <v>32</v>
      </c>
    </row>
    <row r="503" spans="1:20" x14ac:dyDescent="0.25">
      <c r="A503" t="s">
        <v>15</v>
      </c>
      <c r="B503" s="1" t="s">
        <v>208</v>
      </c>
      <c r="C503">
        <v>1</v>
      </c>
      <c r="D503" t="s">
        <v>150</v>
      </c>
      <c r="E503" s="1">
        <v>77442752</v>
      </c>
      <c r="H503" t="s">
        <v>16</v>
      </c>
      <c r="I503" t="s">
        <v>17</v>
      </c>
      <c r="J503" t="s">
        <v>18</v>
      </c>
      <c r="K503" t="s">
        <v>19</v>
      </c>
      <c r="L503" t="s">
        <v>207</v>
      </c>
      <c r="M503" t="str">
        <f>CONCATENATE(E503,"-D-C-N")</f>
        <v>77442752-D-C-N</v>
      </c>
      <c r="N503" t="str">
        <f>$F$2</f>
        <v>D - 508 x 508</v>
      </c>
      <c r="O503" t="str">
        <f>$C$15</f>
        <v>Canvas</v>
      </c>
      <c r="P503" t="str">
        <f>$D$15</f>
        <v>None</v>
      </c>
      <c r="Q503">
        <f>$F$15</f>
        <v>1324</v>
      </c>
      <c r="R503">
        <f t="shared" ref="R503" si="903">ROUND((832*$N$2),0)</f>
        <v>882</v>
      </c>
      <c r="S503">
        <f t="shared" ref="S503" si="904">ROUND((550*$N$2),0)</f>
        <v>583</v>
      </c>
      <c r="T503" t="s">
        <v>32</v>
      </c>
    </row>
    <row r="504" spans="1:20" x14ac:dyDescent="0.25">
      <c r="A504" t="s">
        <v>15</v>
      </c>
      <c r="B504" s="1" t="s">
        <v>208</v>
      </c>
      <c r="C504">
        <v>1</v>
      </c>
      <c r="D504" t="s">
        <v>150</v>
      </c>
      <c r="E504" s="1">
        <v>77442752</v>
      </c>
      <c r="H504" t="s">
        <v>16</v>
      </c>
      <c r="I504" t="s">
        <v>17</v>
      </c>
      <c r="J504" t="s">
        <v>18</v>
      </c>
      <c r="K504" t="s">
        <v>19</v>
      </c>
      <c r="L504" t="s">
        <v>207</v>
      </c>
      <c r="M504" t="str">
        <f>CONCATENATE(E504,"-D-P-W")</f>
        <v>77442752-D-P-W</v>
      </c>
      <c r="N504" t="str">
        <f>$F$2</f>
        <v>D - 508 x 508</v>
      </c>
      <c r="O504" t="str">
        <f>$C$3</f>
        <v>Photographic Paper</v>
      </c>
      <c r="P504" t="str">
        <f>$D$4</f>
        <v>White</v>
      </c>
      <c r="Q504">
        <f>$F$4</f>
        <v>1313</v>
      </c>
      <c r="R504">
        <f t="shared" ref="R504" si="905">ROUND((880*$N$2),0)</f>
        <v>933</v>
      </c>
      <c r="S504">
        <f t="shared" ref="S504" si="906">ROUND((560*$N$2),0)</f>
        <v>594</v>
      </c>
      <c r="T504" t="s">
        <v>32</v>
      </c>
    </row>
    <row r="505" spans="1:20" x14ac:dyDescent="0.25">
      <c r="A505" t="s">
        <v>15</v>
      </c>
      <c r="B505" s="1" t="s">
        <v>208</v>
      </c>
      <c r="C505">
        <v>1</v>
      </c>
      <c r="D505" t="s">
        <v>150</v>
      </c>
      <c r="E505" s="1">
        <v>77442752</v>
      </c>
      <c r="H505" t="s">
        <v>16</v>
      </c>
      <c r="I505" t="s">
        <v>17</v>
      </c>
      <c r="J505" t="s">
        <v>18</v>
      </c>
      <c r="K505" t="s">
        <v>19</v>
      </c>
      <c r="L505" t="s">
        <v>207</v>
      </c>
      <c r="M505" t="str">
        <f>CONCATENATE(E505,"-D-C-W")</f>
        <v>77442752-D-C-W</v>
      </c>
      <c r="N505" t="str">
        <f>$F$2</f>
        <v>D - 508 x 508</v>
      </c>
      <c r="O505" t="str">
        <f>$C$15</f>
        <v>Canvas</v>
      </c>
      <c r="P505" t="str">
        <f>$D$16</f>
        <v xml:space="preserve">White </v>
      </c>
      <c r="Q505">
        <f>$F$16</f>
        <v>1964</v>
      </c>
      <c r="R505">
        <f t="shared" ref="R505" si="907">ROUND((1320*$N$2),0)</f>
        <v>1399</v>
      </c>
      <c r="S505">
        <f t="shared" ref="S505" si="908">ROUND((825*$N$2),0)</f>
        <v>875</v>
      </c>
      <c r="T505" t="s">
        <v>32</v>
      </c>
    </row>
    <row r="506" spans="1:20" x14ac:dyDescent="0.25">
      <c r="A506" t="s">
        <v>15</v>
      </c>
      <c r="B506" s="1" t="s">
        <v>208</v>
      </c>
      <c r="C506">
        <v>1</v>
      </c>
      <c r="D506" t="s">
        <v>150</v>
      </c>
      <c r="E506" s="1">
        <v>77442752</v>
      </c>
      <c r="H506" t="s">
        <v>16</v>
      </c>
      <c r="I506" t="s">
        <v>17</v>
      </c>
      <c r="J506" t="s">
        <v>18</v>
      </c>
      <c r="K506" t="s">
        <v>19</v>
      </c>
      <c r="L506" t="s">
        <v>207</v>
      </c>
      <c r="M506" t="str">
        <f>CONCATENATE(E506,"-F-P-N")</f>
        <v>77442752-F-P-N</v>
      </c>
      <c r="N506" t="str">
        <f>$H$2</f>
        <v>F - 762 x 762</v>
      </c>
      <c r="O506" t="str">
        <f>$C$3</f>
        <v>Photographic Paper</v>
      </c>
      <c r="P506" t="str">
        <f>$D$3</f>
        <v>None</v>
      </c>
      <c r="Q506">
        <f>$H$3</f>
        <v>1410</v>
      </c>
      <c r="R506">
        <f t="shared" ref="R506" si="909">ROUND((944*$N$2),0)</f>
        <v>1001</v>
      </c>
      <c r="S506">
        <f t="shared" ref="S506" si="910">ROUND((590*$N$2),0)</f>
        <v>625</v>
      </c>
      <c r="T506" t="s">
        <v>32</v>
      </c>
    </row>
    <row r="507" spans="1:20" x14ac:dyDescent="0.25">
      <c r="A507" t="s">
        <v>15</v>
      </c>
      <c r="B507" s="1" t="s">
        <v>208</v>
      </c>
      <c r="C507">
        <v>1</v>
      </c>
      <c r="D507" t="s">
        <v>150</v>
      </c>
      <c r="E507" s="1">
        <v>77442752</v>
      </c>
      <c r="H507" t="s">
        <v>16</v>
      </c>
      <c r="I507" t="s">
        <v>17</v>
      </c>
      <c r="J507" t="s">
        <v>18</v>
      </c>
      <c r="K507" t="s">
        <v>19</v>
      </c>
      <c r="L507" t="s">
        <v>207</v>
      </c>
      <c r="M507" t="str">
        <f>CONCATENATE(E507,"-F-C-N")</f>
        <v>77442752-F-C-N</v>
      </c>
      <c r="N507" t="str">
        <f>$H$2</f>
        <v>F - 762 x 762</v>
      </c>
      <c r="O507" t="str">
        <f>$C$15</f>
        <v>Canvas</v>
      </c>
      <c r="P507" t="str">
        <f>$D$15</f>
        <v>None</v>
      </c>
      <c r="Q507">
        <f>$H$15</f>
        <v>1909</v>
      </c>
      <c r="R507">
        <f t="shared" ref="R507" si="911">ROUND((1200*$N$2),0)</f>
        <v>1272</v>
      </c>
      <c r="S507">
        <f t="shared" ref="S507" si="912">ROUND((800*$N$2),0)</f>
        <v>848</v>
      </c>
      <c r="T507" t="s">
        <v>32</v>
      </c>
    </row>
    <row r="508" spans="1:20" x14ac:dyDescent="0.25">
      <c r="A508" t="s">
        <v>15</v>
      </c>
      <c r="B508" s="1" t="s">
        <v>208</v>
      </c>
      <c r="C508">
        <v>1</v>
      </c>
      <c r="D508" t="s">
        <v>150</v>
      </c>
      <c r="E508" s="1">
        <v>77442752</v>
      </c>
      <c r="H508" t="s">
        <v>16</v>
      </c>
      <c r="I508" t="s">
        <v>17</v>
      </c>
      <c r="J508" t="s">
        <v>18</v>
      </c>
      <c r="K508" t="s">
        <v>19</v>
      </c>
      <c r="L508" t="s">
        <v>207</v>
      </c>
      <c r="M508" t="str">
        <f>CONCATENATE(E508,"-F-P-W")</f>
        <v>77442752-F-P-W</v>
      </c>
      <c r="N508" t="str">
        <f>$H$2</f>
        <v>F - 762 x 762</v>
      </c>
      <c r="O508" t="str">
        <f>$C$3</f>
        <v>Photographic Paper</v>
      </c>
      <c r="P508" t="str">
        <f>$D$4</f>
        <v>White</v>
      </c>
      <c r="Q508">
        <f>$H$4</f>
        <v>2387</v>
      </c>
      <c r="R508">
        <f t="shared" ref="R508" si="913">ROUND((1510*$N$2),0)</f>
        <v>1601</v>
      </c>
      <c r="S508">
        <f t="shared" ref="S508" si="914">ROUND((1150*$N$2),0)</f>
        <v>1219</v>
      </c>
      <c r="T508" t="s">
        <v>32</v>
      </c>
    </row>
    <row r="509" spans="1:20" x14ac:dyDescent="0.25">
      <c r="A509" t="s">
        <v>15</v>
      </c>
      <c r="B509" s="1" t="s">
        <v>208</v>
      </c>
      <c r="C509">
        <v>1</v>
      </c>
      <c r="D509" t="s">
        <v>150</v>
      </c>
      <c r="E509" s="1">
        <v>77442752</v>
      </c>
      <c r="H509" t="s">
        <v>16</v>
      </c>
      <c r="I509" t="s">
        <v>17</v>
      </c>
      <c r="J509" t="s">
        <v>18</v>
      </c>
      <c r="K509" t="s">
        <v>19</v>
      </c>
      <c r="L509" t="s">
        <v>207</v>
      </c>
      <c r="M509" t="str">
        <f>CONCATENATE(E509,"-F-C-W")</f>
        <v>77442752-F-C-W</v>
      </c>
      <c r="N509" t="str">
        <f>$H$2</f>
        <v>F - 762 x 762</v>
      </c>
      <c r="O509" t="str">
        <f>$C$15</f>
        <v>Canvas</v>
      </c>
      <c r="P509" t="str">
        <f>$D$16</f>
        <v xml:space="preserve">White </v>
      </c>
      <c r="Q509">
        <f>$H$16</f>
        <v>2625</v>
      </c>
      <c r="R509">
        <f t="shared" ref="R509" si="915">ROUND((1760*$N$2),0)</f>
        <v>1866</v>
      </c>
      <c r="S509">
        <f t="shared" ref="S509" si="916">ROUND((1100*$N$2),0)</f>
        <v>1166</v>
      </c>
      <c r="T509" t="s">
        <v>32</v>
      </c>
    </row>
    <row r="510" spans="1:20" x14ac:dyDescent="0.25">
      <c r="A510" t="s">
        <v>15</v>
      </c>
      <c r="B510" s="1" t="s">
        <v>208</v>
      </c>
      <c r="C510">
        <v>1</v>
      </c>
      <c r="D510" t="s">
        <v>150</v>
      </c>
      <c r="E510" s="1">
        <v>77442752</v>
      </c>
      <c r="H510" t="s">
        <v>16</v>
      </c>
      <c r="I510" t="s">
        <v>17</v>
      </c>
      <c r="J510" t="s">
        <v>18</v>
      </c>
      <c r="K510" t="s">
        <v>19</v>
      </c>
      <c r="L510" t="s">
        <v>207</v>
      </c>
      <c r="M510" t="str">
        <f>CONCATENATE(E510,"-G-P-N")</f>
        <v>77442752-G-P-N</v>
      </c>
      <c r="N510" t="str">
        <f>$I$2</f>
        <v>G - 1016 x 1016</v>
      </c>
      <c r="O510" t="str">
        <f>$C$3</f>
        <v>Photographic Paper</v>
      </c>
      <c r="P510" t="str">
        <f>$D$3</f>
        <v>None</v>
      </c>
      <c r="Q510">
        <f>$I$3</f>
        <v>1763</v>
      </c>
      <c r="R510">
        <f t="shared" ref="R510" si="917">ROUND((1180*$N$2),0)</f>
        <v>1251</v>
      </c>
      <c r="S510">
        <f t="shared" ref="S510" si="918">ROUND((735*$N$2),0)</f>
        <v>779</v>
      </c>
      <c r="T510" t="s">
        <v>32</v>
      </c>
    </row>
    <row r="511" spans="1:20" x14ac:dyDescent="0.25">
      <c r="A511" t="s">
        <v>15</v>
      </c>
      <c r="B511" s="1" t="s">
        <v>208</v>
      </c>
      <c r="C511">
        <v>1</v>
      </c>
      <c r="D511" t="s">
        <v>150</v>
      </c>
      <c r="E511" s="1">
        <v>77442752</v>
      </c>
      <c r="H511" t="s">
        <v>16</v>
      </c>
      <c r="I511" t="s">
        <v>17</v>
      </c>
      <c r="J511" t="s">
        <v>18</v>
      </c>
      <c r="K511" t="s">
        <v>19</v>
      </c>
      <c r="L511" t="s">
        <v>207</v>
      </c>
      <c r="M511" t="str">
        <f>CONCATENATE(E511,"-G-C-N")</f>
        <v>77442752-G-C-N</v>
      </c>
      <c r="N511" t="str">
        <f>$I$2</f>
        <v>G - 1016 x 1016</v>
      </c>
      <c r="O511" t="str">
        <f>$C$15</f>
        <v>Canvas</v>
      </c>
      <c r="P511" t="str">
        <f>$D$15</f>
        <v>None</v>
      </c>
      <c r="Q511">
        <f>$I$15</f>
        <v>2029</v>
      </c>
      <c r="R511">
        <f t="shared" ref="R511" si="919">ROUND((1275*$N$2),0)</f>
        <v>1352</v>
      </c>
      <c r="S511">
        <f t="shared" ref="S511" si="920">ROUND((850*$N$2),0)</f>
        <v>901</v>
      </c>
      <c r="T511" t="s">
        <v>32</v>
      </c>
    </row>
    <row r="512" spans="1:20" x14ac:dyDescent="0.25">
      <c r="A512" t="s">
        <v>15</v>
      </c>
      <c r="B512" s="1" t="s">
        <v>208</v>
      </c>
      <c r="C512">
        <v>1</v>
      </c>
      <c r="D512" t="s">
        <v>150</v>
      </c>
      <c r="E512" s="1">
        <v>77442752</v>
      </c>
      <c r="H512" t="s">
        <v>16</v>
      </c>
      <c r="I512" t="s">
        <v>17</v>
      </c>
      <c r="J512" t="s">
        <v>18</v>
      </c>
      <c r="K512" t="s">
        <v>19</v>
      </c>
      <c r="L512" t="s">
        <v>207</v>
      </c>
      <c r="M512" t="str">
        <f>CONCATENATE(E512,"-G-P-W")</f>
        <v>77442752-G-P-W</v>
      </c>
      <c r="N512" t="str">
        <f>$I$2</f>
        <v>G - 1016 x 1016</v>
      </c>
      <c r="O512" t="str">
        <f>$C$3</f>
        <v>Photographic Paper</v>
      </c>
      <c r="P512" t="str">
        <f>$D$4</f>
        <v>White</v>
      </c>
      <c r="Q512">
        <f>$I$4</f>
        <v>3200</v>
      </c>
      <c r="R512">
        <f t="shared" ref="R512:R513" si="921">ROUND((2000*$N$2),0)</f>
        <v>2120</v>
      </c>
      <c r="S512">
        <f t="shared" ref="S512" si="922">ROUND((1535*$N$2),0)</f>
        <v>1627</v>
      </c>
      <c r="T512" t="s">
        <v>32</v>
      </c>
    </row>
    <row r="513" spans="1:20" x14ac:dyDescent="0.25">
      <c r="A513" t="s">
        <v>15</v>
      </c>
      <c r="B513" s="1" t="s">
        <v>208</v>
      </c>
      <c r="C513">
        <v>1</v>
      </c>
      <c r="D513" t="s">
        <v>150</v>
      </c>
      <c r="E513" s="1">
        <v>77442752</v>
      </c>
      <c r="H513" t="s">
        <v>16</v>
      </c>
      <c r="I513" t="s">
        <v>17</v>
      </c>
      <c r="J513" t="s">
        <v>18</v>
      </c>
      <c r="K513" t="s">
        <v>19</v>
      </c>
      <c r="L513" t="s">
        <v>207</v>
      </c>
      <c r="M513" t="str">
        <f>CONCATENATE(E513,"-G-C-W")</f>
        <v>77442752-G-C-W</v>
      </c>
      <c r="N513" t="str">
        <f>$I$2</f>
        <v>G - 1016 x 1016</v>
      </c>
      <c r="O513" t="str">
        <f>$C$15</f>
        <v>Canvas</v>
      </c>
      <c r="P513" t="str">
        <f>$D$16</f>
        <v xml:space="preserve">White </v>
      </c>
      <c r="Q513">
        <f>$I$16</f>
        <v>2984</v>
      </c>
      <c r="R513">
        <f t="shared" si="921"/>
        <v>2120</v>
      </c>
      <c r="S513">
        <f t="shared" ref="S513" si="923">ROUND((1250*$N$2),0)</f>
        <v>1325</v>
      </c>
      <c r="T513" t="s">
        <v>32</v>
      </c>
    </row>
    <row r="514" spans="1:20" x14ac:dyDescent="0.25">
      <c r="A514" t="s">
        <v>15</v>
      </c>
      <c r="B514" s="1" t="s">
        <v>208</v>
      </c>
      <c r="C514">
        <v>1</v>
      </c>
      <c r="D514" t="s">
        <v>151</v>
      </c>
      <c r="E514" s="1">
        <v>120817062</v>
      </c>
      <c r="H514" t="s">
        <v>16</v>
      </c>
      <c r="I514" t="s">
        <v>17</v>
      </c>
      <c r="J514" t="s">
        <v>18</v>
      </c>
      <c r="K514" t="s">
        <v>19</v>
      </c>
      <c r="L514" t="s">
        <v>207</v>
      </c>
      <c r="M514" t="str">
        <f>CONCATENATE(E514,"-C-P-N")</f>
        <v>120817062-C-P-N</v>
      </c>
      <c r="N514" t="str">
        <f>$E$2</f>
        <v>C - 406 x 406</v>
      </c>
      <c r="O514" t="str">
        <f>$C$3</f>
        <v>Photographic Paper</v>
      </c>
      <c r="P514" t="str">
        <f>$D$3</f>
        <v>None</v>
      </c>
      <c r="Q514">
        <f>$E$3</f>
        <v>553</v>
      </c>
      <c r="R514">
        <f t="shared" ref="R514" si="924">ROUND((360*$N$2),0)</f>
        <v>382</v>
      </c>
      <c r="S514">
        <f t="shared" ref="S514" si="925">ROUND((230*$N$2),0)</f>
        <v>244</v>
      </c>
      <c r="T514" t="s">
        <v>32</v>
      </c>
    </row>
    <row r="515" spans="1:20" x14ac:dyDescent="0.25">
      <c r="A515" t="s">
        <v>15</v>
      </c>
      <c r="B515" s="1" t="s">
        <v>208</v>
      </c>
      <c r="C515">
        <v>1</v>
      </c>
      <c r="D515" t="s">
        <v>151</v>
      </c>
      <c r="E515" s="1">
        <v>120817062</v>
      </c>
      <c r="H515" t="s">
        <v>16</v>
      </c>
      <c r="I515" t="s">
        <v>17</v>
      </c>
      <c r="J515" t="s">
        <v>18</v>
      </c>
      <c r="K515" t="s">
        <v>19</v>
      </c>
      <c r="L515" t="s">
        <v>207</v>
      </c>
      <c r="M515" t="str">
        <f>CONCATENATE(E515,"-C-P-W")</f>
        <v>120817062-C-P-W</v>
      </c>
      <c r="N515" t="str">
        <f>$E$2</f>
        <v>C - 406 x 406</v>
      </c>
      <c r="O515" t="str">
        <f>$C$3</f>
        <v>Photographic Paper</v>
      </c>
      <c r="P515" t="str">
        <f>$D$4</f>
        <v>White</v>
      </c>
      <c r="Q515">
        <f>$E$4</f>
        <v>1052</v>
      </c>
      <c r="R515">
        <f t="shared" ref="R515" si="926">ROUND((704*$N$2),0)</f>
        <v>746</v>
      </c>
      <c r="S515">
        <f t="shared" ref="S515" si="927">ROUND((440*$N$2),0)</f>
        <v>466</v>
      </c>
      <c r="T515" t="s">
        <v>32</v>
      </c>
    </row>
    <row r="516" spans="1:20" x14ac:dyDescent="0.25">
      <c r="A516" t="s">
        <v>15</v>
      </c>
      <c r="B516" s="1" t="s">
        <v>208</v>
      </c>
      <c r="C516">
        <v>1</v>
      </c>
      <c r="D516" t="s">
        <v>151</v>
      </c>
      <c r="E516" s="1">
        <v>120817062</v>
      </c>
      <c r="H516" t="s">
        <v>16</v>
      </c>
      <c r="I516" t="s">
        <v>17</v>
      </c>
      <c r="J516" t="s">
        <v>18</v>
      </c>
      <c r="K516" t="s">
        <v>19</v>
      </c>
      <c r="L516" t="s">
        <v>207</v>
      </c>
      <c r="M516" t="str">
        <f>CONCATENATE(E516,"-D-P-N")</f>
        <v>120817062-D-P-N</v>
      </c>
      <c r="N516" t="str">
        <f>$F$2</f>
        <v>D - 508 x 508</v>
      </c>
      <c r="O516" t="str">
        <f>$C$3</f>
        <v>Photographic Paper</v>
      </c>
      <c r="P516" t="str">
        <f>$D$3</f>
        <v>None</v>
      </c>
      <c r="Q516">
        <f>$F$3</f>
        <v>646</v>
      </c>
      <c r="R516">
        <f t="shared" ref="R516" si="928">ROUND((432*$N$2),0)</f>
        <v>458</v>
      </c>
      <c r="S516">
        <f t="shared" ref="S516" si="929">ROUND((270*$N$2),0)</f>
        <v>286</v>
      </c>
      <c r="T516" t="s">
        <v>32</v>
      </c>
    </row>
    <row r="517" spans="1:20" x14ac:dyDescent="0.25">
      <c r="A517" t="s">
        <v>15</v>
      </c>
      <c r="B517" s="1" t="s">
        <v>208</v>
      </c>
      <c r="C517">
        <v>1</v>
      </c>
      <c r="D517" t="s">
        <v>151</v>
      </c>
      <c r="E517" s="1">
        <v>120817062</v>
      </c>
      <c r="H517" t="s">
        <v>16</v>
      </c>
      <c r="I517" t="s">
        <v>17</v>
      </c>
      <c r="J517" t="s">
        <v>18</v>
      </c>
      <c r="K517" t="s">
        <v>19</v>
      </c>
      <c r="L517" t="s">
        <v>207</v>
      </c>
      <c r="M517" t="str">
        <f>CONCATENATE(E517,"-D-C-N")</f>
        <v>120817062-D-C-N</v>
      </c>
      <c r="N517" t="str">
        <f>$F$2</f>
        <v>D - 508 x 508</v>
      </c>
      <c r="O517" t="str">
        <f>$C$15</f>
        <v>Canvas</v>
      </c>
      <c r="P517" t="str">
        <f>$D$15</f>
        <v>None</v>
      </c>
      <c r="Q517">
        <f>$F$15</f>
        <v>1324</v>
      </c>
      <c r="R517">
        <f t="shared" ref="R517" si="930">ROUND((832*$N$2),0)</f>
        <v>882</v>
      </c>
      <c r="S517">
        <f t="shared" ref="S517" si="931">ROUND((550*$N$2),0)</f>
        <v>583</v>
      </c>
      <c r="T517" t="s">
        <v>32</v>
      </c>
    </row>
    <row r="518" spans="1:20" x14ac:dyDescent="0.25">
      <c r="A518" t="s">
        <v>15</v>
      </c>
      <c r="B518" s="1" t="s">
        <v>208</v>
      </c>
      <c r="C518">
        <v>1</v>
      </c>
      <c r="D518" t="s">
        <v>151</v>
      </c>
      <c r="E518" s="1">
        <v>120817062</v>
      </c>
      <c r="H518" t="s">
        <v>16</v>
      </c>
      <c r="I518" t="s">
        <v>17</v>
      </c>
      <c r="J518" t="s">
        <v>18</v>
      </c>
      <c r="K518" t="s">
        <v>19</v>
      </c>
      <c r="L518" t="s">
        <v>207</v>
      </c>
      <c r="M518" t="str">
        <f>CONCATENATE(E518,"-D-P-W")</f>
        <v>120817062-D-P-W</v>
      </c>
      <c r="N518" t="str">
        <f>$F$2</f>
        <v>D - 508 x 508</v>
      </c>
      <c r="O518" t="str">
        <f>$C$3</f>
        <v>Photographic Paper</v>
      </c>
      <c r="P518" t="str">
        <f>$D$4</f>
        <v>White</v>
      </c>
      <c r="Q518">
        <f>$F$4</f>
        <v>1313</v>
      </c>
      <c r="R518">
        <f t="shared" ref="R518" si="932">ROUND((880*$N$2),0)</f>
        <v>933</v>
      </c>
      <c r="S518">
        <f t="shared" ref="S518" si="933">ROUND((560*$N$2),0)</f>
        <v>594</v>
      </c>
      <c r="T518" t="s">
        <v>32</v>
      </c>
    </row>
    <row r="519" spans="1:20" x14ac:dyDescent="0.25">
      <c r="A519" t="s">
        <v>15</v>
      </c>
      <c r="B519" s="1" t="s">
        <v>208</v>
      </c>
      <c r="C519">
        <v>1</v>
      </c>
      <c r="D519" t="s">
        <v>151</v>
      </c>
      <c r="E519" s="1">
        <v>120817062</v>
      </c>
      <c r="H519" t="s">
        <v>16</v>
      </c>
      <c r="I519" t="s">
        <v>17</v>
      </c>
      <c r="J519" t="s">
        <v>18</v>
      </c>
      <c r="K519" t="s">
        <v>19</v>
      </c>
      <c r="L519" t="s">
        <v>207</v>
      </c>
      <c r="M519" t="str">
        <f>CONCATENATE(E519,"-D-C-W")</f>
        <v>120817062-D-C-W</v>
      </c>
      <c r="N519" t="str">
        <f>$F$2</f>
        <v>D - 508 x 508</v>
      </c>
      <c r="O519" t="str">
        <f>$C$15</f>
        <v>Canvas</v>
      </c>
      <c r="P519" t="str">
        <f>$D$16</f>
        <v xml:space="preserve">White </v>
      </c>
      <c r="Q519">
        <f>$F$16</f>
        <v>1964</v>
      </c>
      <c r="R519">
        <f t="shared" ref="R519" si="934">ROUND((1320*$N$2),0)</f>
        <v>1399</v>
      </c>
      <c r="S519">
        <f t="shared" ref="S519" si="935">ROUND((825*$N$2),0)</f>
        <v>875</v>
      </c>
      <c r="T519" t="s">
        <v>32</v>
      </c>
    </row>
    <row r="520" spans="1:20" x14ac:dyDescent="0.25">
      <c r="A520" t="s">
        <v>15</v>
      </c>
      <c r="B520" s="1" t="s">
        <v>208</v>
      </c>
      <c r="C520">
        <v>1</v>
      </c>
      <c r="D520" t="s">
        <v>151</v>
      </c>
      <c r="E520" s="1">
        <v>120817062</v>
      </c>
      <c r="H520" t="s">
        <v>16</v>
      </c>
      <c r="I520" t="s">
        <v>17</v>
      </c>
      <c r="J520" t="s">
        <v>18</v>
      </c>
      <c r="K520" t="s">
        <v>19</v>
      </c>
      <c r="L520" t="s">
        <v>207</v>
      </c>
      <c r="M520" t="str">
        <f>CONCATENATE(E520,"-F-P-N")</f>
        <v>120817062-F-P-N</v>
      </c>
      <c r="N520" t="str">
        <f>$H$2</f>
        <v>F - 762 x 762</v>
      </c>
      <c r="O520" t="str">
        <f>$C$3</f>
        <v>Photographic Paper</v>
      </c>
      <c r="P520" t="str">
        <f>$D$3</f>
        <v>None</v>
      </c>
      <c r="Q520">
        <f>$H$3</f>
        <v>1410</v>
      </c>
      <c r="R520">
        <f t="shared" ref="R520" si="936">ROUND((944*$N$2),0)</f>
        <v>1001</v>
      </c>
      <c r="S520">
        <f t="shared" ref="S520" si="937">ROUND((590*$N$2),0)</f>
        <v>625</v>
      </c>
      <c r="T520" t="s">
        <v>32</v>
      </c>
    </row>
    <row r="521" spans="1:20" x14ac:dyDescent="0.25">
      <c r="A521" t="s">
        <v>15</v>
      </c>
      <c r="B521" s="1" t="s">
        <v>208</v>
      </c>
      <c r="C521">
        <v>1</v>
      </c>
      <c r="D521" t="s">
        <v>151</v>
      </c>
      <c r="E521" s="1">
        <v>120817062</v>
      </c>
      <c r="H521" t="s">
        <v>16</v>
      </c>
      <c r="I521" t="s">
        <v>17</v>
      </c>
      <c r="J521" t="s">
        <v>18</v>
      </c>
      <c r="K521" t="s">
        <v>19</v>
      </c>
      <c r="L521" t="s">
        <v>207</v>
      </c>
      <c r="M521" t="str">
        <f>CONCATENATE(E521,"-F-C-N")</f>
        <v>120817062-F-C-N</v>
      </c>
      <c r="N521" t="str">
        <f>$H$2</f>
        <v>F - 762 x 762</v>
      </c>
      <c r="O521" t="str">
        <f>$C$15</f>
        <v>Canvas</v>
      </c>
      <c r="P521" t="str">
        <f>$D$15</f>
        <v>None</v>
      </c>
      <c r="Q521">
        <f>$H$15</f>
        <v>1909</v>
      </c>
      <c r="R521">
        <f t="shared" ref="R521" si="938">ROUND((1200*$N$2),0)</f>
        <v>1272</v>
      </c>
      <c r="S521">
        <f t="shared" ref="S521" si="939">ROUND((800*$N$2),0)</f>
        <v>848</v>
      </c>
      <c r="T521" t="s">
        <v>32</v>
      </c>
    </row>
    <row r="522" spans="1:20" x14ac:dyDescent="0.25">
      <c r="A522" t="s">
        <v>15</v>
      </c>
      <c r="B522" s="1" t="s">
        <v>208</v>
      </c>
      <c r="C522">
        <v>1</v>
      </c>
      <c r="D522" t="s">
        <v>151</v>
      </c>
      <c r="E522" s="1">
        <v>120817062</v>
      </c>
      <c r="H522" t="s">
        <v>16</v>
      </c>
      <c r="I522" t="s">
        <v>17</v>
      </c>
      <c r="J522" t="s">
        <v>18</v>
      </c>
      <c r="K522" t="s">
        <v>19</v>
      </c>
      <c r="L522" t="s">
        <v>207</v>
      </c>
      <c r="M522" t="str">
        <f>CONCATENATE(E522,"-F-P-W")</f>
        <v>120817062-F-P-W</v>
      </c>
      <c r="N522" t="str">
        <f>$H$2</f>
        <v>F - 762 x 762</v>
      </c>
      <c r="O522" t="str">
        <f>$C$3</f>
        <v>Photographic Paper</v>
      </c>
      <c r="P522" t="str">
        <f>$D$4</f>
        <v>White</v>
      </c>
      <c r="Q522">
        <f>$H$4</f>
        <v>2387</v>
      </c>
      <c r="R522">
        <f t="shared" ref="R522" si="940">ROUND((1510*$N$2),0)</f>
        <v>1601</v>
      </c>
      <c r="S522">
        <f t="shared" ref="S522" si="941">ROUND((1150*$N$2),0)</f>
        <v>1219</v>
      </c>
      <c r="T522" t="s">
        <v>32</v>
      </c>
    </row>
    <row r="523" spans="1:20" x14ac:dyDescent="0.25">
      <c r="A523" t="s">
        <v>15</v>
      </c>
      <c r="B523" s="1" t="s">
        <v>208</v>
      </c>
      <c r="C523">
        <v>1</v>
      </c>
      <c r="D523" t="s">
        <v>151</v>
      </c>
      <c r="E523" s="1">
        <v>120817062</v>
      </c>
      <c r="H523" t="s">
        <v>16</v>
      </c>
      <c r="I523" t="s">
        <v>17</v>
      </c>
      <c r="J523" t="s">
        <v>18</v>
      </c>
      <c r="K523" t="s">
        <v>19</v>
      </c>
      <c r="L523" t="s">
        <v>207</v>
      </c>
      <c r="M523" t="str">
        <f>CONCATENATE(E523,"-F-C-W")</f>
        <v>120817062-F-C-W</v>
      </c>
      <c r="N523" t="str">
        <f>$H$2</f>
        <v>F - 762 x 762</v>
      </c>
      <c r="O523" t="str">
        <f>$C$15</f>
        <v>Canvas</v>
      </c>
      <c r="P523" t="str">
        <f>$D$16</f>
        <v xml:space="preserve">White </v>
      </c>
      <c r="Q523">
        <f>$H$16</f>
        <v>2625</v>
      </c>
      <c r="R523">
        <f t="shared" ref="R523" si="942">ROUND((1760*$N$2),0)</f>
        <v>1866</v>
      </c>
      <c r="S523">
        <f t="shared" ref="S523" si="943">ROUND((1100*$N$2),0)</f>
        <v>1166</v>
      </c>
      <c r="T523" t="s">
        <v>32</v>
      </c>
    </row>
    <row r="524" spans="1:20" x14ac:dyDescent="0.25">
      <c r="A524" t="s">
        <v>15</v>
      </c>
      <c r="B524" s="1" t="s">
        <v>208</v>
      </c>
      <c r="C524">
        <v>1</v>
      </c>
      <c r="D524" t="s">
        <v>151</v>
      </c>
      <c r="E524" s="1">
        <v>120817062</v>
      </c>
      <c r="H524" t="s">
        <v>16</v>
      </c>
      <c r="I524" t="s">
        <v>17</v>
      </c>
      <c r="J524" t="s">
        <v>18</v>
      </c>
      <c r="K524" t="s">
        <v>19</v>
      </c>
      <c r="L524" t="s">
        <v>207</v>
      </c>
      <c r="M524" t="str">
        <f>CONCATENATE(E524,"-G-P-N")</f>
        <v>120817062-G-P-N</v>
      </c>
      <c r="N524" t="str">
        <f>$I$2</f>
        <v>G - 1016 x 1016</v>
      </c>
      <c r="O524" t="str">
        <f>$C$3</f>
        <v>Photographic Paper</v>
      </c>
      <c r="P524" t="str">
        <f>$D$3</f>
        <v>None</v>
      </c>
      <c r="Q524">
        <f>$I$3</f>
        <v>1763</v>
      </c>
      <c r="R524">
        <f t="shared" ref="R524" si="944">ROUND((1180*$N$2),0)</f>
        <v>1251</v>
      </c>
      <c r="S524">
        <f t="shared" ref="S524" si="945">ROUND((735*$N$2),0)</f>
        <v>779</v>
      </c>
      <c r="T524" t="s">
        <v>32</v>
      </c>
    </row>
    <row r="525" spans="1:20" x14ac:dyDescent="0.25">
      <c r="A525" t="s">
        <v>15</v>
      </c>
      <c r="B525" s="1" t="s">
        <v>208</v>
      </c>
      <c r="C525">
        <v>1</v>
      </c>
      <c r="D525" t="s">
        <v>151</v>
      </c>
      <c r="E525" s="1">
        <v>120817062</v>
      </c>
      <c r="H525" t="s">
        <v>16</v>
      </c>
      <c r="I525" t="s">
        <v>17</v>
      </c>
      <c r="J525" t="s">
        <v>18</v>
      </c>
      <c r="K525" t="s">
        <v>19</v>
      </c>
      <c r="L525" t="s">
        <v>207</v>
      </c>
      <c r="M525" t="str">
        <f>CONCATENATE(E525,"-G-C-N")</f>
        <v>120817062-G-C-N</v>
      </c>
      <c r="N525" t="str">
        <f>$I$2</f>
        <v>G - 1016 x 1016</v>
      </c>
      <c r="O525" t="str">
        <f>$C$15</f>
        <v>Canvas</v>
      </c>
      <c r="P525" t="str">
        <f>$D$15</f>
        <v>None</v>
      </c>
      <c r="Q525">
        <f>$I$15</f>
        <v>2029</v>
      </c>
      <c r="R525">
        <f t="shared" ref="R525" si="946">ROUND((1275*$N$2),0)</f>
        <v>1352</v>
      </c>
      <c r="S525">
        <f t="shared" ref="S525" si="947">ROUND((850*$N$2),0)</f>
        <v>901</v>
      </c>
      <c r="T525" t="s">
        <v>32</v>
      </c>
    </row>
    <row r="526" spans="1:20" x14ac:dyDescent="0.25">
      <c r="A526" t="s">
        <v>15</v>
      </c>
      <c r="B526" s="1" t="s">
        <v>208</v>
      </c>
      <c r="C526">
        <v>1</v>
      </c>
      <c r="D526" t="s">
        <v>151</v>
      </c>
      <c r="E526" s="1">
        <v>120817062</v>
      </c>
      <c r="H526" t="s">
        <v>16</v>
      </c>
      <c r="I526" t="s">
        <v>17</v>
      </c>
      <c r="J526" t="s">
        <v>18</v>
      </c>
      <c r="K526" t="s">
        <v>19</v>
      </c>
      <c r="L526" t="s">
        <v>207</v>
      </c>
      <c r="M526" t="str">
        <f>CONCATENATE(E526,"-G-P-W")</f>
        <v>120817062-G-P-W</v>
      </c>
      <c r="N526" t="str">
        <f>$I$2</f>
        <v>G - 1016 x 1016</v>
      </c>
      <c r="O526" t="str">
        <f>$C$3</f>
        <v>Photographic Paper</v>
      </c>
      <c r="P526" t="str">
        <f>$D$4</f>
        <v>White</v>
      </c>
      <c r="Q526">
        <f>$I$4</f>
        <v>3200</v>
      </c>
      <c r="R526">
        <f t="shared" ref="R526:R527" si="948">ROUND((2000*$N$2),0)</f>
        <v>2120</v>
      </c>
      <c r="S526">
        <f t="shared" ref="S526" si="949">ROUND((1535*$N$2),0)</f>
        <v>1627</v>
      </c>
      <c r="T526" t="s">
        <v>32</v>
      </c>
    </row>
    <row r="527" spans="1:20" x14ac:dyDescent="0.25">
      <c r="A527" t="s">
        <v>15</v>
      </c>
      <c r="B527" s="1" t="s">
        <v>208</v>
      </c>
      <c r="C527">
        <v>1</v>
      </c>
      <c r="D527" t="s">
        <v>151</v>
      </c>
      <c r="E527" s="1">
        <v>120817062</v>
      </c>
      <c r="H527" t="s">
        <v>16</v>
      </c>
      <c r="I527" t="s">
        <v>17</v>
      </c>
      <c r="J527" t="s">
        <v>18</v>
      </c>
      <c r="K527" t="s">
        <v>19</v>
      </c>
      <c r="L527" t="s">
        <v>207</v>
      </c>
      <c r="M527" t="str">
        <f>CONCATENATE(E527,"-G-C-W")</f>
        <v>120817062-G-C-W</v>
      </c>
      <c r="N527" t="str">
        <f>$I$2</f>
        <v>G - 1016 x 1016</v>
      </c>
      <c r="O527" t="str">
        <f>$C$15</f>
        <v>Canvas</v>
      </c>
      <c r="P527" t="str">
        <f>$D$16</f>
        <v xml:space="preserve">White </v>
      </c>
      <c r="Q527">
        <f>$I$16</f>
        <v>2984</v>
      </c>
      <c r="R527">
        <f t="shared" si="948"/>
        <v>2120</v>
      </c>
      <c r="S527">
        <f t="shared" ref="S527" si="950">ROUND((1250*$N$2),0)</f>
        <v>1325</v>
      </c>
      <c r="T527" t="s">
        <v>32</v>
      </c>
    </row>
    <row r="528" spans="1:20" x14ac:dyDescent="0.25">
      <c r="A528" t="s">
        <v>15</v>
      </c>
      <c r="B528" s="1" t="s">
        <v>208</v>
      </c>
      <c r="C528">
        <v>1</v>
      </c>
      <c r="D528" t="s">
        <v>165</v>
      </c>
      <c r="E528" s="1">
        <v>114211819</v>
      </c>
      <c r="H528" t="s">
        <v>16</v>
      </c>
      <c r="I528" t="s">
        <v>17</v>
      </c>
      <c r="J528" t="s">
        <v>18</v>
      </c>
      <c r="K528" t="s">
        <v>19</v>
      </c>
      <c r="L528" t="s">
        <v>207</v>
      </c>
      <c r="M528" t="str">
        <f>CONCATENATE(E528,"-C-P-N")</f>
        <v>114211819-C-P-N</v>
      </c>
      <c r="N528" t="str">
        <f>$E$2</f>
        <v>C - 406 x 406</v>
      </c>
      <c r="O528" t="str">
        <f>$C$3</f>
        <v>Photographic Paper</v>
      </c>
      <c r="P528" t="str">
        <f>$D$3</f>
        <v>None</v>
      </c>
      <c r="Q528">
        <f>$E$3</f>
        <v>553</v>
      </c>
      <c r="R528">
        <f t="shared" ref="R528" si="951">ROUND((360*$N$2),0)</f>
        <v>382</v>
      </c>
      <c r="S528">
        <f t="shared" ref="S528" si="952">ROUND((230*$N$2),0)</f>
        <v>244</v>
      </c>
      <c r="T528" t="s">
        <v>32</v>
      </c>
    </row>
    <row r="529" spans="1:20" x14ac:dyDescent="0.25">
      <c r="A529" t="s">
        <v>15</v>
      </c>
      <c r="B529" s="1" t="s">
        <v>208</v>
      </c>
      <c r="C529">
        <v>1</v>
      </c>
      <c r="D529" t="s">
        <v>165</v>
      </c>
      <c r="E529" s="1">
        <v>114211819</v>
      </c>
      <c r="H529" t="s">
        <v>16</v>
      </c>
      <c r="I529" t="s">
        <v>17</v>
      </c>
      <c r="J529" t="s">
        <v>18</v>
      </c>
      <c r="K529" t="s">
        <v>19</v>
      </c>
      <c r="L529" t="s">
        <v>207</v>
      </c>
      <c r="M529" t="str">
        <f>CONCATENATE(E529,"-C-P-W")</f>
        <v>114211819-C-P-W</v>
      </c>
      <c r="N529" t="str">
        <f>$E$2</f>
        <v>C - 406 x 406</v>
      </c>
      <c r="O529" t="str">
        <f>$C$3</f>
        <v>Photographic Paper</v>
      </c>
      <c r="P529" t="str">
        <f>$D$4</f>
        <v>White</v>
      </c>
      <c r="Q529">
        <f>$E$4</f>
        <v>1052</v>
      </c>
      <c r="R529">
        <f t="shared" ref="R529" si="953">ROUND((704*$N$2),0)</f>
        <v>746</v>
      </c>
      <c r="S529">
        <f t="shared" ref="S529" si="954">ROUND((440*$N$2),0)</f>
        <v>466</v>
      </c>
      <c r="T529" t="s">
        <v>32</v>
      </c>
    </row>
    <row r="530" spans="1:20" x14ac:dyDescent="0.25">
      <c r="A530" t="s">
        <v>15</v>
      </c>
      <c r="B530" s="1" t="s">
        <v>208</v>
      </c>
      <c r="C530">
        <v>1</v>
      </c>
      <c r="D530" t="s">
        <v>165</v>
      </c>
      <c r="E530" s="1">
        <v>114211819</v>
      </c>
      <c r="H530" t="s">
        <v>16</v>
      </c>
      <c r="I530" t="s">
        <v>17</v>
      </c>
      <c r="J530" t="s">
        <v>18</v>
      </c>
      <c r="K530" t="s">
        <v>19</v>
      </c>
      <c r="L530" t="s">
        <v>207</v>
      </c>
      <c r="M530" t="str">
        <f>CONCATENATE(E530,"-D-P-N")</f>
        <v>114211819-D-P-N</v>
      </c>
      <c r="N530" t="str">
        <f>$F$2</f>
        <v>D - 508 x 508</v>
      </c>
      <c r="O530" t="str">
        <f>$C$3</f>
        <v>Photographic Paper</v>
      </c>
      <c r="P530" t="str">
        <f>$D$3</f>
        <v>None</v>
      </c>
      <c r="Q530">
        <f>$F$3</f>
        <v>646</v>
      </c>
      <c r="R530">
        <f t="shared" ref="R530" si="955">ROUND((432*$N$2),0)</f>
        <v>458</v>
      </c>
      <c r="S530">
        <f t="shared" ref="S530" si="956">ROUND((270*$N$2),0)</f>
        <v>286</v>
      </c>
      <c r="T530" t="s">
        <v>32</v>
      </c>
    </row>
    <row r="531" spans="1:20" x14ac:dyDescent="0.25">
      <c r="A531" t="s">
        <v>15</v>
      </c>
      <c r="B531" s="1" t="s">
        <v>208</v>
      </c>
      <c r="C531">
        <v>1</v>
      </c>
      <c r="D531" t="s">
        <v>165</v>
      </c>
      <c r="E531" s="1">
        <v>114211819</v>
      </c>
      <c r="H531" t="s">
        <v>16</v>
      </c>
      <c r="I531" t="s">
        <v>17</v>
      </c>
      <c r="J531" t="s">
        <v>18</v>
      </c>
      <c r="K531" t="s">
        <v>19</v>
      </c>
      <c r="L531" t="s">
        <v>207</v>
      </c>
      <c r="M531" t="str">
        <f>CONCATENATE(E531,"-D-C-N")</f>
        <v>114211819-D-C-N</v>
      </c>
      <c r="N531" t="str">
        <f>$F$2</f>
        <v>D - 508 x 508</v>
      </c>
      <c r="O531" t="str">
        <f>$C$15</f>
        <v>Canvas</v>
      </c>
      <c r="P531" t="str">
        <f>$D$15</f>
        <v>None</v>
      </c>
      <c r="Q531">
        <f>$F$15</f>
        <v>1324</v>
      </c>
      <c r="R531">
        <f t="shared" ref="R531" si="957">ROUND((832*$N$2),0)</f>
        <v>882</v>
      </c>
      <c r="S531">
        <f t="shared" ref="S531" si="958">ROUND((550*$N$2),0)</f>
        <v>583</v>
      </c>
      <c r="T531" t="s">
        <v>32</v>
      </c>
    </row>
    <row r="532" spans="1:20" x14ac:dyDescent="0.25">
      <c r="A532" t="s">
        <v>15</v>
      </c>
      <c r="B532" s="1" t="s">
        <v>208</v>
      </c>
      <c r="C532">
        <v>1</v>
      </c>
      <c r="D532" t="s">
        <v>165</v>
      </c>
      <c r="E532" s="1">
        <v>114211819</v>
      </c>
      <c r="H532" t="s">
        <v>16</v>
      </c>
      <c r="I532" t="s">
        <v>17</v>
      </c>
      <c r="J532" t="s">
        <v>18</v>
      </c>
      <c r="K532" t="s">
        <v>19</v>
      </c>
      <c r="L532" t="s">
        <v>207</v>
      </c>
      <c r="M532" t="str">
        <f>CONCATENATE(E532,"-D-P-W")</f>
        <v>114211819-D-P-W</v>
      </c>
      <c r="N532" t="str">
        <f>$F$2</f>
        <v>D - 508 x 508</v>
      </c>
      <c r="O532" t="str">
        <f>$C$3</f>
        <v>Photographic Paper</v>
      </c>
      <c r="P532" t="str">
        <f>$D$4</f>
        <v>White</v>
      </c>
      <c r="Q532">
        <f>$F$4</f>
        <v>1313</v>
      </c>
      <c r="R532">
        <f t="shared" ref="R532" si="959">ROUND((880*$N$2),0)</f>
        <v>933</v>
      </c>
      <c r="S532">
        <f t="shared" ref="S532" si="960">ROUND((560*$N$2),0)</f>
        <v>594</v>
      </c>
      <c r="T532" t="s">
        <v>32</v>
      </c>
    </row>
    <row r="533" spans="1:20" x14ac:dyDescent="0.25">
      <c r="A533" t="s">
        <v>15</v>
      </c>
      <c r="B533" s="1" t="s">
        <v>208</v>
      </c>
      <c r="C533">
        <v>1</v>
      </c>
      <c r="D533" t="s">
        <v>165</v>
      </c>
      <c r="E533" s="1">
        <v>114211819</v>
      </c>
      <c r="H533" t="s">
        <v>16</v>
      </c>
      <c r="I533" t="s">
        <v>17</v>
      </c>
      <c r="J533" t="s">
        <v>18</v>
      </c>
      <c r="K533" t="s">
        <v>19</v>
      </c>
      <c r="L533" t="s">
        <v>207</v>
      </c>
      <c r="M533" t="str">
        <f>CONCATENATE(E533,"-D-C-W")</f>
        <v>114211819-D-C-W</v>
      </c>
      <c r="N533" t="str">
        <f>$F$2</f>
        <v>D - 508 x 508</v>
      </c>
      <c r="O533" t="str">
        <f>$C$15</f>
        <v>Canvas</v>
      </c>
      <c r="P533" t="str">
        <f>$D$16</f>
        <v xml:space="preserve">White </v>
      </c>
      <c r="Q533">
        <f>$F$16</f>
        <v>1964</v>
      </c>
      <c r="R533">
        <f t="shared" ref="R533" si="961">ROUND((1320*$N$2),0)</f>
        <v>1399</v>
      </c>
      <c r="S533">
        <f t="shared" ref="S533" si="962">ROUND((825*$N$2),0)</f>
        <v>875</v>
      </c>
      <c r="T533" t="s">
        <v>32</v>
      </c>
    </row>
    <row r="534" spans="1:20" x14ac:dyDescent="0.25">
      <c r="A534" t="s">
        <v>15</v>
      </c>
      <c r="B534" s="1" t="s">
        <v>208</v>
      </c>
      <c r="C534">
        <v>1</v>
      </c>
      <c r="D534" t="s">
        <v>165</v>
      </c>
      <c r="E534" s="1">
        <v>114211819</v>
      </c>
      <c r="H534" t="s">
        <v>16</v>
      </c>
      <c r="I534" t="s">
        <v>17</v>
      </c>
      <c r="J534" t="s">
        <v>18</v>
      </c>
      <c r="K534" t="s">
        <v>19</v>
      </c>
      <c r="L534" t="s">
        <v>207</v>
      </c>
      <c r="M534" t="str">
        <f>CONCATENATE(E534,"-F-P-N")</f>
        <v>114211819-F-P-N</v>
      </c>
      <c r="N534" t="str">
        <f>$H$2</f>
        <v>F - 762 x 762</v>
      </c>
      <c r="O534" t="str">
        <f>$C$3</f>
        <v>Photographic Paper</v>
      </c>
      <c r="P534" t="str">
        <f>$D$3</f>
        <v>None</v>
      </c>
      <c r="Q534">
        <f>$H$3</f>
        <v>1410</v>
      </c>
      <c r="R534">
        <f t="shared" ref="R534" si="963">ROUND((944*$N$2),0)</f>
        <v>1001</v>
      </c>
      <c r="S534">
        <f t="shared" ref="S534" si="964">ROUND((590*$N$2),0)</f>
        <v>625</v>
      </c>
      <c r="T534" t="s">
        <v>32</v>
      </c>
    </row>
    <row r="535" spans="1:20" x14ac:dyDescent="0.25">
      <c r="A535" t="s">
        <v>15</v>
      </c>
      <c r="B535" s="1" t="s">
        <v>208</v>
      </c>
      <c r="C535">
        <v>1</v>
      </c>
      <c r="D535" t="s">
        <v>165</v>
      </c>
      <c r="E535" s="1">
        <v>114211819</v>
      </c>
      <c r="H535" t="s">
        <v>16</v>
      </c>
      <c r="I535" t="s">
        <v>17</v>
      </c>
      <c r="J535" t="s">
        <v>18</v>
      </c>
      <c r="K535" t="s">
        <v>19</v>
      </c>
      <c r="L535" t="s">
        <v>207</v>
      </c>
      <c r="M535" t="str">
        <f>CONCATENATE(E535,"-F-C-N")</f>
        <v>114211819-F-C-N</v>
      </c>
      <c r="N535" t="str">
        <f>$H$2</f>
        <v>F - 762 x 762</v>
      </c>
      <c r="O535" t="str">
        <f>$C$15</f>
        <v>Canvas</v>
      </c>
      <c r="P535" t="str">
        <f>$D$15</f>
        <v>None</v>
      </c>
      <c r="Q535">
        <f>$H$15</f>
        <v>1909</v>
      </c>
      <c r="R535">
        <f t="shared" ref="R535" si="965">ROUND((1200*$N$2),0)</f>
        <v>1272</v>
      </c>
      <c r="S535">
        <f t="shared" ref="S535" si="966">ROUND((800*$N$2),0)</f>
        <v>848</v>
      </c>
      <c r="T535" t="s">
        <v>32</v>
      </c>
    </row>
    <row r="536" spans="1:20" x14ac:dyDescent="0.25">
      <c r="A536" t="s">
        <v>15</v>
      </c>
      <c r="B536" s="1" t="s">
        <v>208</v>
      </c>
      <c r="C536">
        <v>1</v>
      </c>
      <c r="D536" t="s">
        <v>165</v>
      </c>
      <c r="E536" s="1">
        <v>114211819</v>
      </c>
      <c r="H536" t="s">
        <v>16</v>
      </c>
      <c r="I536" t="s">
        <v>17</v>
      </c>
      <c r="J536" t="s">
        <v>18</v>
      </c>
      <c r="K536" t="s">
        <v>19</v>
      </c>
      <c r="L536" t="s">
        <v>207</v>
      </c>
      <c r="M536" t="str">
        <f>CONCATENATE(E536,"-F-P-W")</f>
        <v>114211819-F-P-W</v>
      </c>
      <c r="N536" t="str">
        <f>$H$2</f>
        <v>F - 762 x 762</v>
      </c>
      <c r="O536" t="str">
        <f>$C$3</f>
        <v>Photographic Paper</v>
      </c>
      <c r="P536" t="str">
        <f>$D$4</f>
        <v>White</v>
      </c>
      <c r="Q536">
        <f>$H$4</f>
        <v>2387</v>
      </c>
      <c r="R536">
        <f t="shared" ref="R536" si="967">ROUND((1510*$N$2),0)</f>
        <v>1601</v>
      </c>
      <c r="S536">
        <f t="shared" ref="S536" si="968">ROUND((1150*$N$2),0)</f>
        <v>1219</v>
      </c>
      <c r="T536" t="s">
        <v>32</v>
      </c>
    </row>
    <row r="537" spans="1:20" x14ac:dyDescent="0.25">
      <c r="A537" t="s">
        <v>15</v>
      </c>
      <c r="B537" s="1" t="s">
        <v>208</v>
      </c>
      <c r="C537">
        <v>1</v>
      </c>
      <c r="D537" t="s">
        <v>165</v>
      </c>
      <c r="E537" s="1">
        <v>114211819</v>
      </c>
      <c r="H537" t="s">
        <v>16</v>
      </c>
      <c r="I537" t="s">
        <v>17</v>
      </c>
      <c r="J537" t="s">
        <v>18</v>
      </c>
      <c r="K537" t="s">
        <v>19</v>
      </c>
      <c r="L537" t="s">
        <v>207</v>
      </c>
      <c r="M537" t="str">
        <f>CONCATENATE(E537,"-F-C-W")</f>
        <v>114211819-F-C-W</v>
      </c>
      <c r="N537" t="str">
        <f>$H$2</f>
        <v>F - 762 x 762</v>
      </c>
      <c r="O537" t="str">
        <f>$C$15</f>
        <v>Canvas</v>
      </c>
      <c r="P537" t="str">
        <f>$D$16</f>
        <v xml:space="preserve">White </v>
      </c>
      <c r="Q537">
        <f>$H$16</f>
        <v>2625</v>
      </c>
      <c r="R537">
        <f t="shared" ref="R537" si="969">ROUND((1760*$N$2),0)</f>
        <v>1866</v>
      </c>
      <c r="S537">
        <f t="shared" ref="S537" si="970">ROUND((1100*$N$2),0)</f>
        <v>1166</v>
      </c>
      <c r="T537" t="s">
        <v>32</v>
      </c>
    </row>
    <row r="538" spans="1:20" x14ac:dyDescent="0.25">
      <c r="A538" t="s">
        <v>15</v>
      </c>
      <c r="B538" s="1" t="s">
        <v>208</v>
      </c>
      <c r="C538">
        <v>1</v>
      </c>
      <c r="D538" t="s">
        <v>165</v>
      </c>
      <c r="E538" s="1">
        <v>114211819</v>
      </c>
      <c r="H538" t="s">
        <v>16</v>
      </c>
      <c r="I538" t="s">
        <v>17</v>
      </c>
      <c r="J538" t="s">
        <v>18</v>
      </c>
      <c r="K538" t="s">
        <v>19</v>
      </c>
      <c r="L538" t="s">
        <v>207</v>
      </c>
      <c r="M538" t="str">
        <f>CONCATENATE(E538,"-G-P-N")</f>
        <v>114211819-G-P-N</v>
      </c>
      <c r="N538" t="str">
        <f>$I$2</f>
        <v>G - 1016 x 1016</v>
      </c>
      <c r="O538" t="str">
        <f>$C$3</f>
        <v>Photographic Paper</v>
      </c>
      <c r="P538" t="str">
        <f>$D$3</f>
        <v>None</v>
      </c>
      <c r="Q538">
        <f>$I$3</f>
        <v>1763</v>
      </c>
      <c r="R538">
        <f t="shared" ref="R538" si="971">ROUND((1180*$N$2),0)</f>
        <v>1251</v>
      </c>
      <c r="S538">
        <f t="shared" ref="S538" si="972">ROUND((735*$N$2),0)</f>
        <v>779</v>
      </c>
      <c r="T538" t="s">
        <v>32</v>
      </c>
    </row>
    <row r="539" spans="1:20" x14ac:dyDescent="0.25">
      <c r="A539" t="s">
        <v>15</v>
      </c>
      <c r="B539" s="1" t="s">
        <v>208</v>
      </c>
      <c r="C539">
        <v>1</v>
      </c>
      <c r="D539" t="s">
        <v>165</v>
      </c>
      <c r="E539" s="1">
        <v>114211819</v>
      </c>
      <c r="H539" t="s">
        <v>16</v>
      </c>
      <c r="I539" t="s">
        <v>17</v>
      </c>
      <c r="J539" t="s">
        <v>18</v>
      </c>
      <c r="K539" t="s">
        <v>19</v>
      </c>
      <c r="L539" t="s">
        <v>207</v>
      </c>
      <c r="M539" t="str">
        <f>CONCATENATE(E539,"-G-C-N")</f>
        <v>114211819-G-C-N</v>
      </c>
      <c r="N539" t="str">
        <f>$I$2</f>
        <v>G - 1016 x 1016</v>
      </c>
      <c r="O539" t="str">
        <f>$C$15</f>
        <v>Canvas</v>
      </c>
      <c r="P539" t="str">
        <f>$D$15</f>
        <v>None</v>
      </c>
      <c r="Q539">
        <f>$I$15</f>
        <v>2029</v>
      </c>
      <c r="R539">
        <f t="shared" ref="R539" si="973">ROUND((1275*$N$2),0)</f>
        <v>1352</v>
      </c>
      <c r="S539">
        <f t="shared" ref="S539" si="974">ROUND((850*$N$2),0)</f>
        <v>901</v>
      </c>
      <c r="T539" t="s">
        <v>32</v>
      </c>
    </row>
    <row r="540" spans="1:20" x14ac:dyDescent="0.25">
      <c r="A540" t="s">
        <v>15</v>
      </c>
      <c r="B540" s="1" t="s">
        <v>208</v>
      </c>
      <c r="C540">
        <v>1</v>
      </c>
      <c r="D540" t="s">
        <v>165</v>
      </c>
      <c r="E540" s="1">
        <v>114211819</v>
      </c>
      <c r="H540" t="s">
        <v>16</v>
      </c>
      <c r="I540" t="s">
        <v>17</v>
      </c>
      <c r="J540" t="s">
        <v>18</v>
      </c>
      <c r="K540" t="s">
        <v>19</v>
      </c>
      <c r="L540" t="s">
        <v>207</v>
      </c>
      <c r="M540" t="str">
        <f>CONCATENATE(E540,"-G-P-W")</f>
        <v>114211819-G-P-W</v>
      </c>
      <c r="N540" t="str">
        <f>$I$2</f>
        <v>G - 1016 x 1016</v>
      </c>
      <c r="O540" t="str">
        <f>$C$3</f>
        <v>Photographic Paper</v>
      </c>
      <c r="P540" t="str">
        <f>$D$4</f>
        <v>White</v>
      </c>
      <c r="Q540">
        <f>$I$4</f>
        <v>3200</v>
      </c>
      <c r="R540">
        <f t="shared" ref="R540:R541" si="975">ROUND((2000*$N$2),0)</f>
        <v>2120</v>
      </c>
      <c r="S540">
        <f t="shared" ref="S540" si="976">ROUND((1535*$N$2),0)</f>
        <v>1627</v>
      </c>
      <c r="T540" t="s">
        <v>32</v>
      </c>
    </row>
    <row r="541" spans="1:20" x14ac:dyDescent="0.25">
      <c r="A541" t="s">
        <v>15</v>
      </c>
      <c r="B541" s="1" t="s">
        <v>208</v>
      </c>
      <c r="C541">
        <v>1</v>
      </c>
      <c r="D541" t="s">
        <v>165</v>
      </c>
      <c r="E541" s="1">
        <v>114211819</v>
      </c>
      <c r="H541" t="s">
        <v>16</v>
      </c>
      <c r="I541" t="s">
        <v>17</v>
      </c>
      <c r="J541" t="s">
        <v>18</v>
      </c>
      <c r="K541" t="s">
        <v>19</v>
      </c>
      <c r="L541" t="s">
        <v>207</v>
      </c>
      <c r="M541" t="str">
        <f>CONCATENATE(E541,"-G-C-W")</f>
        <v>114211819-G-C-W</v>
      </c>
      <c r="N541" t="str">
        <f>$I$2</f>
        <v>G - 1016 x 1016</v>
      </c>
      <c r="O541" t="str">
        <f>$C$15</f>
        <v>Canvas</v>
      </c>
      <c r="P541" t="str">
        <f>$D$16</f>
        <v xml:space="preserve">White </v>
      </c>
      <c r="Q541">
        <f>$I$16</f>
        <v>2984</v>
      </c>
      <c r="R541">
        <f t="shared" si="975"/>
        <v>2120</v>
      </c>
      <c r="S541">
        <f t="shared" ref="S541" si="977">ROUND((1250*$N$2),0)</f>
        <v>1325</v>
      </c>
      <c r="T541" t="s">
        <v>32</v>
      </c>
    </row>
    <row r="542" spans="1:20" x14ac:dyDescent="0.25">
      <c r="A542" t="s">
        <v>15</v>
      </c>
      <c r="B542" s="1" t="s">
        <v>208</v>
      </c>
      <c r="C542">
        <v>1</v>
      </c>
      <c r="D542" t="s">
        <v>166</v>
      </c>
      <c r="E542" s="1" t="s">
        <v>167</v>
      </c>
      <c r="H542" t="s">
        <v>16</v>
      </c>
      <c r="I542" t="s">
        <v>17</v>
      </c>
      <c r="J542" t="s">
        <v>18</v>
      </c>
      <c r="K542" t="s">
        <v>19</v>
      </c>
      <c r="L542" t="s">
        <v>207</v>
      </c>
      <c r="M542" t="str">
        <f>CONCATENATE(E542,"-C-P-N")</f>
        <v>84989741_8-C-P-N</v>
      </c>
      <c r="N542" t="str">
        <f>$E$2</f>
        <v>C - 406 x 406</v>
      </c>
      <c r="O542" t="str">
        <f>$C$3</f>
        <v>Photographic Paper</v>
      </c>
      <c r="P542" t="str">
        <f>$D$3</f>
        <v>None</v>
      </c>
      <c r="Q542">
        <f>$E$3</f>
        <v>553</v>
      </c>
      <c r="R542">
        <f t="shared" ref="R542" si="978">ROUND((360*$N$2),0)</f>
        <v>382</v>
      </c>
      <c r="S542">
        <f t="shared" ref="S542" si="979">ROUND((230*$N$2),0)</f>
        <v>244</v>
      </c>
      <c r="T542" t="s">
        <v>32</v>
      </c>
    </row>
    <row r="543" spans="1:20" x14ac:dyDescent="0.25">
      <c r="A543" t="s">
        <v>15</v>
      </c>
      <c r="B543" s="1" t="s">
        <v>208</v>
      </c>
      <c r="C543">
        <v>1</v>
      </c>
      <c r="D543" t="s">
        <v>166</v>
      </c>
      <c r="E543" s="1" t="s">
        <v>167</v>
      </c>
      <c r="H543" t="s">
        <v>16</v>
      </c>
      <c r="I543" t="s">
        <v>17</v>
      </c>
      <c r="J543" t="s">
        <v>18</v>
      </c>
      <c r="K543" t="s">
        <v>19</v>
      </c>
      <c r="L543" t="s">
        <v>207</v>
      </c>
      <c r="M543" t="str">
        <f>CONCATENATE(E543,"-C-P-W")</f>
        <v>84989741_8-C-P-W</v>
      </c>
      <c r="N543" t="str">
        <f>$E$2</f>
        <v>C - 406 x 406</v>
      </c>
      <c r="O543" t="str">
        <f>$C$3</f>
        <v>Photographic Paper</v>
      </c>
      <c r="P543" t="str">
        <f>$D$4</f>
        <v>White</v>
      </c>
      <c r="Q543">
        <f>$E$4</f>
        <v>1052</v>
      </c>
      <c r="R543">
        <f t="shared" ref="R543" si="980">ROUND((704*$N$2),0)</f>
        <v>746</v>
      </c>
      <c r="S543">
        <f t="shared" ref="S543" si="981">ROUND((440*$N$2),0)</f>
        <v>466</v>
      </c>
      <c r="T543" t="s">
        <v>32</v>
      </c>
    </row>
    <row r="544" spans="1:20" x14ac:dyDescent="0.25">
      <c r="A544" t="s">
        <v>15</v>
      </c>
      <c r="B544" s="1" t="s">
        <v>208</v>
      </c>
      <c r="C544">
        <v>1</v>
      </c>
      <c r="D544" t="s">
        <v>166</v>
      </c>
      <c r="E544" s="1" t="s">
        <v>167</v>
      </c>
      <c r="H544" t="s">
        <v>16</v>
      </c>
      <c r="I544" t="s">
        <v>17</v>
      </c>
      <c r="J544" t="s">
        <v>18</v>
      </c>
      <c r="K544" t="s">
        <v>19</v>
      </c>
      <c r="L544" t="s">
        <v>207</v>
      </c>
      <c r="M544" t="str">
        <f>CONCATENATE(E544,"-D-P-N")</f>
        <v>84989741_8-D-P-N</v>
      </c>
      <c r="N544" t="str">
        <f>$F$2</f>
        <v>D - 508 x 508</v>
      </c>
      <c r="O544" t="str">
        <f>$C$3</f>
        <v>Photographic Paper</v>
      </c>
      <c r="P544" t="str">
        <f>$D$3</f>
        <v>None</v>
      </c>
      <c r="Q544">
        <f>$F$3</f>
        <v>646</v>
      </c>
      <c r="R544">
        <f t="shared" ref="R544" si="982">ROUND((432*$N$2),0)</f>
        <v>458</v>
      </c>
      <c r="S544">
        <f t="shared" ref="S544" si="983">ROUND((270*$N$2),0)</f>
        <v>286</v>
      </c>
      <c r="T544" t="s">
        <v>32</v>
      </c>
    </row>
    <row r="545" spans="1:20" x14ac:dyDescent="0.25">
      <c r="A545" t="s">
        <v>15</v>
      </c>
      <c r="B545" s="1" t="s">
        <v>208</v>
      </c>
      <c r="C545">
        <v>1</v>
      </c>
      <c r="D545" t="s">
        <v>166</v>
      </c>
      <c r="E545" s="1" t="s">
        <v>167</v>
      </c>
      <c r="H545" t="s">
        <v>16</v>
      </c>
      <c r="I545" t="s">
        <v>17</v>
      </c>
      <c r="J545" t="s">
        <v>18</v>
      </c>
      <c r="K545" t="s">
        <v>19</v>
      </c>
      <c r="L545" t="s">
        <v>207</v>
      </c>
      <c r="M545" t="str">
        <f>CONCATENATE(E545,"-D-C-N")</f>
        <v>84989741_8-D-C-N</v>
      </c>
      <c r="N545" t="str">
        <f>$F$2</f>
        <v>D - 508 x 508</v>
      </c>
      <c r="O545" t="str">
        <f>$C$15</f>
        <v>Canvas</v>
      </c>
      <c r="P545" t="str">
        <f>$D$15</f>
        <v>None</v>
      </c>
      <c r="Q545">
        <f>$F$15</f>
        <v>1324</v>
      </c>
      <c r="R545">
        <f t="shared" ref="R545" si="984">ROUND((832*$N$2),0)</f>
        <v>882</v>
      </c>
      <c r="S545">
        <f t="shared" ref="S545" si="985">ROUND((550*$N$2),0)</f>
        <v>583</v>
      </c>
      <c r="T545" t="s">
        <v>32</v>
      </c>
    </row>
    <row r="546" spans="1:20" x14ac:dyDescent="0.25">
      <c r="A546" t="s">
        <v>15</v>
      </c>
      <c r="B546" s="1" t="s">
        <v>208</v>
      </c>
      <c r="C546">
        <v>1</v>
      </c>
      <c r="D546" t="s">
        <v>166</v>
      </c>
      <c r="E546" s="1" t="s">
        <v>167</v>
      </c>
      <c r="H546" t="s">
        <v>16</v>
      </c>
      <c r="I546" t="s">
        <v>17</v>
      </c>
      <c r="J546" t="s">
        <v>18</v>
      </c>
      <c r="K546" t="s">
        <v>19</v>
      </c>
      <c r="L546" t="s">
        <v>207</v>
      </c>
      <c r="M546" t="str">
        <f>CONCATENATE(E546,"-D-P-W")</f>
        <v>84989741_8-D-P-W</v>
      </c>
      <c r="N546" t="str">
        <f>$F$2</f>
        <v>D - 508 x 508</v>
      </c>
      <c r="O546" t="str">
        <f>$C$3</f>
        <v>Photographic Paper</v>
      </c>
      <c r="P546" t="str">
        <f>$D$4</f>
        <v>White</v>
      </c>
      <c r="Q546">
        <f>$F$4</f>
        <v>1313</v>
      </c>
      <c r="R546">
        <f t="shared" ref="R546" si="986">ROUND((880*$N$2),0)</f>
        <v>933</v>
      </c>
      <c r="S546">
        <f t="shared" ref="S546" si="987">ROUND((560*$N$2),0)</f>
        <v>594</v>
      </c>
      <c r="T546" t="s">
        <v>32</v>
      </c>
    </row>
    <row r="547" spans="1:20" x14ac:dyDescent="0.25">
      <c r="A547" t="s">
        <v>15</v>
      </c>
      <c r="B547" s="1" t="s">
        <v>208</v>
      </c>
      <c r="C547">
        <v>1</v>
      </c>
      <c r="D547" t="s">
        <v>166</v>
      </c>
      <c r="E547" s="1" t="s">
        <v>167</v>
      </c>
      <c r="H547" t="s">
        <v>16</v>
      </c>
      <c r="I547" t="s">
        <v>17</v>
      </c>
      <c r="J547" t="s">
        <v>18</v>
      </c>
      <c r="K547" t="s">
        <v>19</v>
      </c>
      <c r="L547" t="s">
        <v>207</v>
      </c>
      <c r="M547" t="str">
        <f>CONCATENATE(E547,"-D-C-W")</f>
        <v>84989741_8-D-C-W</v>
      </c>
      <c r="N547" t="str">
        <f>$F$2</f>
        <v>D - 508 x 508</v>
      </c>
      <c r="O547" t="str">
        <f>$C$15</f>
        <v>Canvas</v>
      </c>
      <c r="P547" t="str">
        <f>$D$16</f>
        <v xml:space="preserve">White </v>
      </c>
      <c r="Q547">
        <f>$F$16</f>
        <v>1964</v>
      </c>
      <c r="R547">
        <f t="shared" ref="R547" si="988">ROUND((1320*$N$2),0)</f>
        <v>1399</v>
      </c>
      <c r="S547">
        <f t="shared" ref="S547" si="989">ROUND((825*$N$2),0)</f>
        <v>875</v>
      </c>
      <c r="T547" t="s">
        <v>32</v>
      </c>
    </row>
    <row r="548" spans="1:20" x14ac:dyDescent="0.25">
      <c r="A548" t="s">
        <v>15</v>
      </c>
      <c r="B548" s="1" t="s">
        <v>208</v>
      </c>
      <c r="C548">
        <v>1</v>
      </c>
      <c r="D548" t="s">
        <v>166</v>
      </c>
      <c r="E548" s="1" t="s">
        <v>167</v>
      </c>
      <c r="H548" t="s">
        <v>16</v>
      </c>
      <c r="I548" t="s">
        <v>17</v>
      </c>
      <c r="J548" t="s">
        <v>18</v>
      </c>
      <c r="K548" t="s">
        <v>19</v>
      </c>
      <c r="L548" t="s">
        <v>207</v>
      </c>
      <c r="M548" t="str">
        <f>CONCATENATE(E548,"-F-P-N")</f>
        <v>84989741_8-F-P-N</v>
      </c>
      <c r="N548" t="str">
        <f>$H$2</f>
        <v>F - 762 x 762</v>
      </c>
      <c r="O548" t="str">
        <f>$C$3</f>
        <v>Photographic Paper</v>
      </c>
      <c r="P548" t="str">
        <f>$D$3</f>
        <v>None</v>
      </c>
      <c r="Q548">
        <f>$H$3</f>
        <v>1410</v>
      </c>
      <c r="R548">
        <f t="shared" ref="R548" si="990">ROUND((944*$N$2),0)</f>
        <v>1001</v>
      </c>
      <c r="S548">
        <f t="shared" ref="S548" si="991">ROUND((590*$N$2),0)</f>
        <v>625</v>
      </c>
      <c r="T548" t="s">
        <v>32</v>
      </c>
    </row>
    <row r="549" spans="1:20" x14ac:dyDescent="0.25">
      <c r="A549" t="s">
        <v>15</v>
      </c>
      <c r="B549" s="1" t="s">
        <v>208</v>
      </c>
      <c r="C549">
        <v>1</v>
      </c>
      <c r="D549" t="s">
        <v>166</v>
      </c>
      <c r="E549" s="1" t="s">
        <v>167</v>
      </c>
      <c r="H549" t="s">
        <v>16</v>
      </c>
      <c r="I549" t="s">
        <v>17</v>
      </c>
      <c r="J549" t="s">
        <v>18</v>
      </c>
      <c r="K549" t="s">
        <v>19</v>
      </c>
      <c r="L549" t="s">
        <v>207</v>
      </c>
      <c r="M549" t="str">
        <f>CONCATENATE(E549,"-F-C-N")</f>
        <v>84989741_8-F-C-N</v>
      </c>
      <c r="N549" t="str">
        <f>$H$2</f>
        <v>F - 762 x 762</v>
      </c>
      <c r="O549" t="str">
        <f>$C$15</f>
        <v>Canvas</v>
      </c>
      <c r="P549" t="str">
        <f>$D$15</f>
        <v>None</v>
      </c>
      <c r="Q549">
        <f>$H$15</f>
        <v>1909</v>
      </c>
      <c r="R549">
        <f t="shared" ref="R549" si="992">ROUND((1200*$N$2),0)</f>
        <v>1272</v>
      </c>
      <c r="S549">
        <f t="shared" ref="S549" si="993">ROUND((800*$N$2),0)</f>
        <v>848</v>
      </c>
      <c r="T549" t="s">
        <v>32</v>
      </c>
    </row>
    <row r="550" spans="1:20" x14ac:dyDescent="0.25">
      <c r="A550" t="s">
        <v>15</v>
      </c>
      <c r="B550" s="1" t="s">
        <v>208</v>
      </c>
      <c r="C550">
        <v>1</v>
      </c>
      <c r="D550" t="s">
        <v>166</v>
      </c>
      <c r="E550" s="1" t="s">
        <v>167</v>
      </c>
      <c r="H550" t="s">
        <v>16</v>
      </c>
      <c r="I550" t="s">
        <v>17</v>
      </c>
      <c r="J550" t="s">
        <v>18</v>
      </c>
      <c r="K550" t="s">
        <v>19</v>
      </c>
      <c r="L550" t="s">
        <v>207</v>
      </c>
      <c r="M550" t="str">
        <f>CONCATENATE(E550,"-F-P-W")</f>
        <v>84989741_8-F-P-W</v>
      </c>
      <c r="N550" t="str">
        <f>$H$2</f>
        <v>F - 762 x 762</v>
      </c>
      <c r="O550" t="str">
        <f>$C$3</f>
        <v>Photographic Paper</v>
      </c>
      <c r="P550" t="str">
        <f>$D$4</f>
        <v>White</v>
      </c>
      <c r="Q550">
        <f>$H$4</f>
        <v>2387</v>
      </c>
      <c r="R550">
        <f t="shared" ref="R550" si="994">ROUND((1510*$N$2),0)</f>
        <v>1601</v>
      </c>
      <c r="S550">
        <f t="shared" ref="S550" si="995">ROUND((1150*$N$2),0)</f>
        <v>1219</v>
      </c>
      <c r="T550" t="s">
        <v>32</v>
      </c>
    </row>
    <row r="551" spans="1:20" x14ac:dyDescent="0.25">
      <c r="A551" t="s">
        <v>15</v>
      </c>
      <c r="B551" s="1" t="s">
        <v>208</v>
      </c>
      <c r="C551">
        <v>1</v>
      </c>
      <c r="D551" t="s">
        <v>166</v>
      </c>
      <c r="E551" s="1" t="s">
        <v>167</v>
      </c>
      <c r="H551" t="s">
        <v>16</v>
      </c>
      <c r="I551" t="s">
        <v>17</v>
      </c>
      <c r="J551" t="s">
        <v>18</v>
      </c>
      <c r="K551" t="s">
        <v>19</v>
      </c>
      <c r="L551" t="s">
        <v>207</v>
      </c>
      <c r="M551" t="str">
        <f>CONCATENATE(E551,"-F-C-W")</f>
        <v>84989741_8-F-C-W</v>
      </c>
      <c r="N551" t="str">
        <f>$H$2</f>
        <v>F - 762 x 762</v>
      </c>
      <c r="O551" t="str">
        <f>$C$15</f>
        <v>Canvas</v>
      </c>
      <c r="P551" t="str">
        <f>$D$16</f>
        <v xml:space="preserve">White </v>
      </c>
      <c r="Q551">
        <f>$H$16</f>
        <v>2625</v>
      </c>
      <c r="R551">
        <f t="shared" ref="R551" si="996">ROUND((1760*$N$2),0)</f>
        <v>1866</v>
      </c>
      <c r="S551">
        <f t="shared" ref="S551" si="997">ROUND((1100*$N$2),0)</f>
        <v>1166</v>
      </c>
      <c r="T551" t="s">
        <v>32</v>
      </c>
    </row>
    <row r="552" spans="1:20" x14ac:dyDescent="0.25">
      <c r="A552" t="s">
        <v>15</v>
      </c>
      <c r="B552" s="1" t="s">
        <v>208</v>
      </c>
      <c r="C552">
        <v>1</v>
      </c>
      <c r="D552" t="s">
        <v>166</v>
      </c>
      <c r="E552" s="1" t="s">
        <v>167</v>
      </c>
      <c r="H552" t="s">
        <v>16</v>
      </c>
      <c r="I552" t="s">
        <v>17</v>
      </c>
      <c r="J552" t="s">
        <v>18</v>
      </c>
      <c r="K552" t="s">
        <v>19</v>
      </c>
      <c r="L552" t="s">
        <v>207</v>
      </c>
      <c r="M552" t="str">
        <f>CONCATENATE(E552,"-G-P-N")</f>
        <v>84989741_8-G-P-N</v>
      </c>
      <c r="N552" t="str">
        <f>$I$2</f>
        <v>G - 1016 x 1016</v>
      </c>
      <c r="O552" t="str">
        <f>$C$3</f>
        <v>Photographic Paper</v>
      </c>
      <c r="P552" t="str">
        <f>$D$3</f>
        <v>None</v>
      </c>
      <c r="Q552">
        <f>$I$3</f>
        <v>1763</v>
      </c>
      <c r="R552">
        <f t="shared" ref="R552" si="998">ROUND((1180*$N$2),0)</f>
        <v>1251</v>
      </c>
      <c r="S552">
        <f t="shared" ref="S552" si="999">ROUND((735*$N$2),0)</f>
        <v>779</v>
      </c>
      <c r="T552" t="s">
        <v>32</v>
      </c>
    </row>
    <row r="553" spans="1:20" x14ac:dyDescent="0.25">
      <c r="A553" t="s">
        <v>15</v>
      </c>
      <c r="B553" s="1" t="s">
        <v>208</v>
      </c>
      <c r="C553">
        <v>1</v>
      </c>
      <c r="D553" t="s">
        <v>166</v>
      </c>
      <c r="E553" s="1" t="s">
        <v>167</v>
      </c>
      <c r="H553" t="s">
        <v>16</v>
      </c>
      <c r="I553" t="s">
        <v>17</v>
      </c>
      <c r="J553" t="s">
        <v>18</v>
      </c>
      <c r="K553" t="s">
        <v>19</v>
      </c>
      <c r="L553" t="s">
        <v>207</v>
      </c>
      <c r="M553" t="str">
        <f>CONCATENATE(E553,"-G-C-N")</f>
        <v>84989741_8-G-C-N</v>
      </c>
      <c r="N553" t="str">
        <f>$I$2</f>
        <v>G - 1016 x 1016</v>
      </c>
      <c r="O553" t="str">
        <f>$C$15</f>
        <v>Canvas</v>
      </c>
      <c r="P553" t="str">
        <f>$D$15</f>
        <v>None</v>
      </c>
      <c r="Q553">
        <f>$I$15</f>
        <v>2029</v>
      </c>
      <c r="R553">
        <f t="shared" ref="R553" si="1000">ROUND((1275*$N$2),0)</f>
        <v>1352</v>
      </c>
      <c r="S553">
        <f t="shared" ref="S553" si="1001">ROUND((850*$N$2),0)</f>
        <v>901</v>
      </c>
      <c r="T553" t="s">
        <v>32</v>
      </c>
    </row>
    <row r="554" spans="1:20" x14ac:dyDescent="0.25">
      <c r="A554" t="s">
        <v>15</v>
      </c>
      <c r="B554" s="1" t="s">
        <v>208</v>
      </c>
      <c r="C554">
        <v>1</v>
      </c>
      <c r="D554" t="s">
        <v>166</v>
      </c>
      <c r="E554" s="1" t="s">
        <v>167</v>
      </c>
      <c r="H554" t="s">
        <v>16</v>
      </c>
      <c r="I554" t="s">
        <v>17</v>
      </c>
      <c r="J554" t="s">
        <v>18</v>
      </c>
      <c r="K554" t="s">
        <v>19</v>
      </c>
      <c r="L554" t="s">
        <v>207</v>
      </c>
      <c r="M554" t="str">
        <f>CONCATENATE(E554,"-G-P-W")</f>
        <v>84989741_8-G-P-W</v>
      </c>
      <c r="N554" t="str">
        <f>$I$2</f>
        <v>G - 1016 x 1016</v>
      </c>
      <c r="O554" t="str">
        <f>$C$3</f>
        <v>Photographic Paper</v>
      </c>
      <c r="P554" t="str">
        <f>$D$4</f>
        <v>White</v>
      </c>
      <c r="Q554">
        <f>$I$4</f>
        <v>3200</v>
      </c>
      <c r="R554">
        <f t="shared" ref="R554:R555" si="1002">ROUND((2000*$N$2),0)</f>
        <v>2120</v>
      </c>
      <c r="S554">
        <f t="shared" ref="S554" si="1003">ROUND((1535*$N$2),0)</f>
        <v>1627</v>
      </c>
      <c r="T554" t="s">
        <v>32</v>
      </c>
    </row>
    <row r="555" spans="1:20" x14ac:dyDescent="0.25">
      <c r="A555" t="s">
        <v>15</v>
      </c>
      <c r="B555" s="1" t="s">
        <v>208</v>
      </c>
      <c r="C555">
        <v>1</v>
      </c>
      <c r="D555" t="s">
        <v>166</v>
      </c>
      <c r="E555" s="1" t="s">
        <v>167</v>
      </c>
      <c r="H555" t="s">
        <v>16</v>
      </c>
      <c r="I555" t="s">
        <v>17</v>
      </c>
      <c r="J555" t="s">
        <v>18</v>
      </c>
      <c r="K555" t="s">
        <v>19</v>
      </c>
      <c r="L555" t="s">
        <v>207</v>
      </c>
      <c r="M555" t="str">
        <f>CONCATENATE(E555,"-G-C-W")</f>
        <v>84989741_8-G-C-W</v>
      </c>
      <c r="N555" t="str">
        <f>$I$2</f>
        <v>G - 1016 x 1016</v>
      </c>
      <c r="O555" t="str">
        <f>$C$15</f>
        <v>Canvas</v>
      </c>
      <c r="P555" t="str">
        <f>$D$16</f>
        <v xml:space="preserve">White </v>
      </c>
      <c r="Q555">
        <f>$I$16</f>
        <v>2984</v>
      </c>
      <c r="R555">
        <f t="shared" si="1002"/>
        <v>2120</v>
      </c>
      <c r="S555">
        <f t="shared" ref="S555" si="1004">ROUND((1250*$N$2),0)</f>
        <v>1325</v>
      </c>
      <c r="T555" t="s">
        <v>32</v>
      </c>
    </row>
    <row r="556" spans="1:20" x14ac:dyDescent="0.25">
      <c r="A556" t="s">
        <v>15</v>
      </c>
      <c r="B556" s="1" t="s">
        <v>208</v>
      </c>
      <c r="C556">
        <v>1</v>
      </c>
      <c r="D556" t="s">
        <v>168</v>
      </c>
      <c r="E556" s="1">
        <v>3239994</v>
      </c>
      <c r="H556" t="s">
        <v>16</v>
      </c>
      <c r="I556" t="s">
        <v>17</v>
      </c>
      <c r="J556" t="s">
        <v>18</v>
      </c>
      <c r="K556" t="s">
        <v>19</v>
      </c>
      <c r="L556" t="s">
        <v>207</v>
      </c>
      <c r="M556" t="str">
        <f>CONCATENATE(E556,"-C-P-N")</f>
        <v>3239994-C-P-N</v>
      </c>
      <c r="N556" t="str">
        <f>$E$2</f>
        <v>C - 406 x 406</v>
      </c>
      <c r="O556" t="str">
        <f>$C$3</f>
        <v>Photographic Paper</v>
      </c>
      <c r="P556" t="str">
        <f>$D$3</f>
        <v>None</v>
      </c>
      <c r="Q556">
        <f>$E$3</f>
        <v>553</v>
      </c>
      <c r="R556">
        <f t="shared" ref="R556" si="1005">ROUND((360*$N$2),0)</f>
        <v>382</v>
      </c>
      <c r="S556">
        <f t="shared" ref="S556" si="1006">ROUND((230*$N$2),0)</f>
        <v>244</v>
      </c>
      <c r="T556" t="s">
        <v>32</v>
      </c>
    </row>
    <row r="557" spans="1:20" x14ac:dyDescent="0.25">
      <c r="A557" t="s">
        <v>15</v>
      </c>
      <c r="B557" s="1" t="s">
        <v>208</v>
      </c>
      <c r="C557">
        <v>1</v>
      </c>
      <c r="D557" t="s">
        <v>168</v>
      </c>
      <c r="E557" s="1">
        <v>3239994</v>
      </c>
      <c r="H557" t="s">
        <v>16</v>
      </c>
      <c r="I557" t="s">
        <v>17</v>
      </c>
      <c r="J557" t="s">
        <v>18</v>
      </c>
      <c r="K557" t="s">
        <v>19</v>
      </c>
      <c r="L557" t="s">
        <v>207</v>
      </c>
      <c r="M557" t="str">
        <f>CONCATENATE(E557,"-C-P-W")</f>
        <v>3239994-C-P-W</v>
      </c>
      <c r="N557" t="str">
        <f>$E$2</f>
        <v>C - 406 x 406</v>
      </c>
      <c r="O557" t="str">
        <f>$C$3</f>
        <v>Photographic Paper</v>
      </c>
      <c r="P557" t="str">
        <f>$D$4</f>
        <v>White</v>
      </c>
      <c r="Q557">
        <f>$E$4</f>
        <v>1052</v>
      </c>
      <c r="R557">
        <f t="shared" ref="R557" si="1007">ROUND((704*$N$2),0)</f>
        <v>746</v>
      </c>
      <c r="S557">
        <f t="shared" ref="S557" si="1008">ROUND((440*$N$2),0)</f>
        <v>466</v>
      </c>
      <c r="T557" t="s">
        <v>32</v>
      </c>
    </row>
    <row r="558" spans="1:20" x14ac:dyDescent="0.25">
      <c r="A558" t="s">
        <v>15</v>
      </c>
      <c r="B558" s="1" t="s">
        <v>208</v>
      </c>
      <c r="C558">
        <v>1</v>
      </c>
      <c r="D558" t="s">
        <v>168</v>
      </c>
      <c r="E558" s="1">
        <v>3239994</v>
      </c>
      <c r="H558" t="s">
        <v>16</v>
      </c>
      <c r="I558" t="s">
        <v>17</v>
      </c>
      <c r="J558" t="s">
        <v>18</v>
      </c>
      <c r="K558" t="s">
        <v>19</v>
      </c>
      <c r="L558" t="s">
        <v>207</v>
      </c>
      <c r="M558" t="str">
        <f>CONCATENATE(E558,"-D-P-N")</f>
        <v>3239994-D-P-N</v>
      </c>
      <c r="N558" t="str">
        <f>$F$2</f>
        <v>D - 508 x 508</v>
      </c>
      <c r="O558" t="str">
        <f>$C$3</f>
        <v>Photographic Paper</v>
      </c>
      <c r="P558" t="str">
        <f>$D$3</f>
        <v>None</v>
      </c>
      <c r="Q558">
        <f>$F$3</f>
        <v>646</v>
      </c>
      <c r="R558">
        <f t="shared" ref="R558" si="1009">ROUND((432*$N$2),0)</f>
        <v>458</v>
      </c>
      <c r="S558">
        <f t="shared" ref="S558" si="1010">ROUND((270*$N$2),0)</f>
        <v>286</v>
      </c>
      <c r="T558" t="s">
        <v>32</v>
      </c>
    </row>
    <row r="559" spans="1:20" x14ac:dyDescent="0.25">
      <c r="A559" t="s">
        <v>15</v>
      </c>
      <c r="B559" s="1" t="s">
        <v>208</v>
      </c>
      <c r="C559">
        <v>1</v>
      </c>
      <c r="D559" t="s">
        <v>168</v>
      </c>
      <c r="E559" s="1">
        <v>3239994</v>
      </c>
      <c r="H559" t="s">
        <v>16</v>
      </c>
      <c r="I559" t="s">
        <v>17</v>
      </c>
      <c r="J559" t="s">
        <v>18</v>
      </c>
      <c r="K559" t="s">
        <v>19</v>
      </c>
      <c r="L559" t="s">
        <v>207</v>
      </c>
      <c r="M559" t="str">
        <f>CONCATENATE(E559,"-D-C-N")</f>
        <v>3239994-D-C-N</v>
      </c>
      <c r="N559" t="str">
        <f>$F$2</f>
        <v>D - 508 x 508</v>
      </c>
      <c r="O559" t="str">
        <f>$C$15</f>
        <v>Canvas</v>
      </c>
      <c r="P559" t="str">
        <f>$D$15</f>
        <v>None</v>
      </c>
      <c r="Q559">
        <f>$F$15</f>
        <v>1324</v>
      </c>
      <c r="R559">
        <f t="shared" ref="R559" si="1011">ROUND((832*$N$2),0)</f>
        <v>882</v>
      </c>
      <c r="S559">
        <f t="shared" ref="S559" si="1012">ROUND((550*$N$2),0)</f>
        <v>583</v>
      </c>
      <c r="T559" t="s">
        <v>32</v>
      </c>
    </row>
    <row r="560" spans="1:20" x14ac:dyDescent="0.25">
      <c r="A560" t="s">
        <v>15</v>
      </c>
      <c r="B560" s="1" t="s">
        <v>208</v>
      </c>
      <c r="C560">
        <v>1</v>
      </c>
      <c r="D560" t="s">
        <v>168</v>
      </c>
      <c r="E560" s="1">
        <v>3239994</v>
      </c>
      <c r="H560" t="s">
        <v>16</v>
      </c>
      <c r="I560" t="s">
        <v>17</v>
      </c>
      <c r="J560" t="s">
        <v>18</v>
      </c>
      <c r="K560" t="s">
        <v>19</v>
      </c>
      <c r="L560" t="s">
        <v>207</v>
      </c>
      <c r="M560" t="str">
        <f>CONCATENATE(E560,"-D-P-W")</f>
        <v>3239994-D-P-W</v>
      </c>
      <c r="N560" t="str">
        <f>$F$2</f>
        <v>D - 508 x 508</v>
      </c>
      <c r="O560" t="str">
        <f>$C$3</f>
        <v>Photographic Paper</v>
      </c>
      <c r="P560" t="str">
        <f>$D$4</f>
        <v>White</v>
      </c>
      <c r="Q560">
        <f>$F$4</f>
        <v>1313</v>
      </c>
      <c r="R560">
        <f t="shared" ref="R560" si="1013">ROUND((880*$N$2),0)</f>
        <v>933</v>
      </c>
      <c r="S560">
        <f t="shared" ref="S560" si="1014">ROUND((560*$N$2),0)</f>
        <v>594</v>
      </c>
      <c r="T560" t="s">
        <v>32</v>
      </c>
    </row>
    <row r="561" spans="1:20" x14ac:dyDescent="0.25">
      <c r="A561" t="s">
        <v>15</v>
      </c>
      <c r="B561" s="1" t="s">
        <v>208</v>
      </c>
      <c r="C561">
        <v>1</v>
      </c>
      <c r="D561" t="s">
        <v>168</v>
      </c>
      <c r="E561" s="1">
        <v>3239994</v>
      </c>
      <c r="H561" t="s">
        <v>16</v>
      </c>
      <c r="I561" t="s">
        <v>17</v>
      </c>
      <c r="J561" t="s">
        <v>18</v>
      </c>
      <c r="K561" t="s">
        <v>19</v>
      </c>
      <c r="L561" t="s">
        <v>207</v>
      </c>
      <c r="M561" t="str">
        <f>CONCATENATE(E561,"-D-C-W")</f>
        <v>3239994-D-C-W</v>
      </c>
      <c r="N561" t="str">
        <f>$F$2</f>
        <v>D - 508 x 508</v>
      </c>
      <c r="O561" t="str">
        <f>$C$15</f>
        <v>Canvas</v>
      </c>
      <c r="P561" t="str">
        <f>$D$16</f>
        <v xml:space="preserve">White </v>
      </c>
      <c r="Q561">
        <f>$F$16</f>
        <v>1964</v>
      </c>
      <c r="R561">
        <f t="shared" ref="R561" si="1015">ROUND((1320*$N$2),0)</f>
        <v>1399</v>
      </c>
      <c r="S561">
        <f t="shared" ref="S561" si="1016">ROUND((825*$N$2),0)</f>
        <v>875</v>
      </c>
      <c r="T561" t="s">
        <v>32</v>
      </c>
    </row>
    <row r="562" spans="1:20" x14ac:dyDescent="0.25">
      <c r="A562" t="s">
        <v>15</v>
      </c>
      <c r="B562" s="1" t="s">
        <v>208</v>
      </c>
      <c r="C562">
        <v>1</v>
      </c>
      <c r="D562" t="s">
        <v>168</v>
      </c>
      <c r="E562" s="1">
        <v>3239994</v>
      </c>
      <c r="H562" t="s">
        <v>16</v>
      </c>
      <c r="I562" t="s">
        <v>17</v>
      </c>
      <c r="J562" t="s">
        <v>18</v>
      </c>
      <c r="K562" t="s">
        <v>19</v>
      </c>
      <c r="L562" t="s">
        <v>207</v>
      </c>
      <c r="M562" t="str">
        <f>CONCATENATE(E562,"-F-P-N")</f>
        <v>3239994-F-P-N</v>
      </c>
      <c r="N562" t="str">
        <f>$H$2</f>
        <v>F - 762 x 762</v>
      </c>
      <c r="O562" t="str">
        <f>$C$3</f>
        <v>Photographic Paper</v>
      </c>
      <c r="P562" t="str">
        <f>$D$3</f>
        <v>None</v>
      </c>
      <c r="Q562">
        <f>$H$3</f>
        <v>1410</v>
      </c>
      <c r="R562">
        <f t="shared" ref="R562" si="1017">ROUND((944*$N$2),0)</f>
        <v>1001</v>
      </c>
      <c r="S562">
        <f t="shared" ref="S562" si="1018">ROUND((590*$N$2),0)</f>
        <v>625</v>
      </c>
      <c r="T562" t="s">
        <v>32</v>
      </c>
    </row>
    <row r="563" spans="1:20" x14ac:dyDescent="0.25">
      <c r="A563" t="s">
        <v>15</v>
      </c>
      <c r="B563" s="1" t="s">
        <v>208</v>
      </c>
      <c r="C563">
        <v>1</v>
      </c>
      <c r="D563" t="s">
        <v>168</v>
      </c>
      <c r="E563" s="1">
        <v>3239994</v>
      </c>
      <c r="H563" t="s">
        <v>16</v>
      </c>
      <c r="I563" t="s">
        <v>17</v>
      </c>
      <c r="J563" t="s">
        <v>18</v>
      </c>
      <c r="K563" t="s">
        <v>19</v>
      </c>
      <c r="L563" t="s">
        <v>207</v>
      </c>
      <c r="M563" t="str">
        <f>CONCATENATE(E563,"-F-C-N")</f>
        <v>3239994-F-C-N</v>
      </c>
      <c r="N563" t="str">
        <f>$H$2</f>
        <v>F - 762 x 762</v>
      </c>
      <c r="O563" t="str">
        <f>$C$15</f>
        <v>Canvas</v>
      </c>
      <c r="P563" t="str">
        <f>$D$15</f>
        <v>None</v>
      </c>
      <c r="Q563">
        <f>$H$15</f>
        <v>1909</v>
      </c>
      <c r="R563">
        <f t="shared" ref="R563" si="1019">ROUND((1200*$N$2),0)</f>
        <v>1272</v>
      </c>
      <c r="S563">
        <f t="shared" ref="S563" si="1020">ROUND((800*$N$2),0)</f>
        <v>848</v>
      </c>
      <c r="T563" t="s">
        <v>32</v>
      </c>
    </row>
    <row r="564" spans="1:20" x14ac:dyDescent="0.25">
      <c r="A564" t="s">
        <v>15</v>
      </c>
      <c r="B564" s="1" t="s">
        <v>208</v>
      </c>
      <c r="C564">
        <v>1</v>
      </c>
      <c r="D564" t="s">
        <v>168</v>
      </c>
      <c r="E564" s="1">
        <v>3239994</v>
      </c>
      <c r="H564" t="s">
        <v>16</v>
      </c>
      <c r="I564" t="s">
        <v>17</v>
      </c>
      <c r="J564" t="s">
        <v>18</v>
      </c>
      <c r="K564" t="s">
        <v>19</v>
      </c>
      <c r="L564" t="s">
        <v>207</v>
      </c>
      <c r="M564" t="str">
        <f>CONCATENATE(E564,"-F-P-W")</f>
        <v>3239994-F-P-W</v>
      </c>
      <c r="N564" t="str">
        <f>$H$2</f>
        <v>F - 762 x 762</v>
      </c>
      <c r="O564" t="str">
        <f>$C$3</f>
        <v>Photographic Paper</v>
      </c>
      <c r="P564" t="str">
        <f>$D$4</f>
        <v>White</v>
      </c>
      <c r="Q564">
        <f>$H$4</f>
        <v>2387</v>
      </c>
      <c r="R564">
        <f t="shared" ref="R564" si="1021">ROUND((1510*$N$2),0)</f>
        <v>1601</v>
      </c>
      <c r="S564">
        <f t="shared" ref="S564" si="1022">ROUND((1150*$N$2),0)</f>
        <v>1219</v>
      </c>
      <c r="T564" t="s">
        <v>32</v>
      </c>
    </row>
    <row r="565" spans="1:20" x14ac:dyDescent="0.25">
      <c r="A565" t="s">
        <v>15</v>
      </c>
      <c r="B565" s="1" t="s">
        <v>208</v>
      </c>
      <c r="C565">
        <v>1</v>
      </c>
      <c r="D565" t="s">
        <v>168</v>
      </c>
      <c r="E565" s="1">
        <v>3239994</v>
      </c>
      <c r="H565" t="s">
        <v>16</v>
      </c>
      <c r="I565" t="s">
        <v>17</v>
      </c>
      <c r="J565" t="s">
        <v>18</v>
      </c>
      <c r="K565" t="s">
        <v>19</v>
      </c>
      <c r="L565" t="s">
        <v>207</v>
      </c>
      <c r="M565" t="str">
        <f>CONCATENATE(E565,"-F-C-W")</f>
        <v>3239994-F-C-W</v>
      </c>
      <c r="N565" t="str">
        <f>$H$2</f>
        <v>F - 762 x 762</v>
      </c>
      <c r="O565" t="str">
        <f>$C$15</f>
        <v>Canvas</v>
      </c>
      <c r="P565" t="str">
        <f>$D$16</f>
        <v xml:space="preserve">White </v>
      </c>
      <c r="Q565">
        <f>$H$16</f>
        <v>2625</v>
      </c>
      <c r="R565">
        <f t="shared" ref="R565" si="1023">ROUND((1760*$N$2),0)</f>
        <v>1866</v>
      </c>
      <c r="S565">
        <f t="shared" ref="S565" si="1024">ROUND((1100*$N$2),0)</f>
        <v>1166</v>
      </c>
      <c r="T565" t="s">
        <v>32</v>
      </c>
    </row>
    <row r="566" spans="1:20" x14ac:dyDescent="0.25">
      <c r="A566" t="s">
        <v>15</v>
      </c>
      <c r="B566" s="1" t="s">
        <v>208</v>
      </c>
      <c r="C566">
        <v>1</v>
      </c>
      <c r="D566" t="s">
        <v>168</v>
      </c>
      <c r="E566" s="1">
        <v>3239994</v>
      </c>
      <c r="H566" t="s">
        <v>16</v>
      </c>
      <c r="I566" t="s">
        <v>17</v>
      </c>
      <c r="J566" t="s">
        <v>18</v>
      </c>
      <c r="K566" t="s">
        <v>19</v>
      </c>
      <c r="L566" t="s">
        <v>207</v>
      </c>
      <c r="M566" t="str">
        <f>CONCATENATE(E566,"-G-P-N")</f>
        <v>3239994-G-P-N</v>
      </c>
      <c r="N566" t="str">
        <f>$I$2</f>
        <v>G - 1016 x 1016</v>
      </c>
      <c r="O566" t="str">
        <f>$C$3</f>
        <v>Photographic Paper</v>
      </c>
      <c r="P566" t="str">
        <f>$D$3</f>
        <v>None</v>
      </c>
      <c r="Q566">
        <f>$I$3</f>
        <v>1763</v>
      </c>
      <c r="R566">
        <f t="shared" ref="R566" si="1025">ROUND((1180*$N$2),0)</f>
        <v>1251</v>
      </c>
      <c r="S566">
        <f t="shared" ref="S566" si="1026">ROUND((735*$N$2),0)</f>
        <v>779</v>
      </c>
      <c r="T566" t="s">
        <v>32</v>
      </c>
    </row>
    <row r="567" spans="1:20" x14ac:dyDescent="0.25">
      <c r="A567" t="s">
        <v>15</v>
      </c>
      <c r="B567" s="1" t="s">
        <v>208</v>
      </c>
      <c r="C567">
        <v>1</v>
      </c>
      <c r="D567" t="s">
        <v>168</v>
      </c>
      <c r="E567" s="1">
        <v>3239994</v>
      </c>
      <c r="H567" t="s">
        <v>16</v>
      </c>
      <c r="I567" t="s">
        <v>17</v>
      </c>
      <c r="J567" t="s">
        <v>18</v>
      </c>
      <c r="K567" t="s">
        <v>19</v>
      </c>
      <c r="L567" t="s">
        <v>207</v>
      </c>
      <c r="M567" t="str">
        <f>CONCATENATE(E567,"-G-C-N")</f>
        <v>3239994-G-C-N</v>
      </c>
      <c r="N567" t="str">
        <f>$I$2</f>
        <v>G - 1016 x 1016</v>
      </c>
      <c r="O567" t="str">
        <f>$C$15</f>
        <v>Canvas</v>
      </c>
      <c r="P567" t="str">
        <f>$D$15</f>
        <v>None</v>
      </c>
      <c r="Q567">
        <f>$I$15</f>
        <v>2029</v>
      </c>
      <c r="R567">
        <f t="shared" ref="R567" si="1027">ROUND((1275*$N$2),0)</f>
        <v>1352</v>
      </c>
      <c r="S567">
        <f t="shared" ref="S567" si="1028">ROUND((850*$N$2),0)</f>
        <v>901</v>
      </c>
      <c r="T567" t="s">
        <v>32</v>
      </c>
    </row>
    <row r="568" spans="1:20" x14ac:dyDescent="0.25">
      <c r="A568" t="s">
        <v>15</v>
      </c>
      <c r="B568" s="1" t="s">
        <v>208</v>
      </c>
      <c r="C568">
        <v>1</v>
      </c>
      <c r="D568" t="s">
        <v>168</v>
      </c>
      <c r="E568" s="1">
        <v>3239994</v>
      </c>
      <c r="H568" t="s">
        <v>16</v>
      </c>
      <c r="I568" t="s">
        <v>17</v>
      </c>
      <c r="J568" t="s">
        <v>18</v>
      </c>
      <c r="K568" t="s">
        <v>19</v>
      </c>
      <c r="L568" t="s">
        <v>207</v>
      </c>
      <c r="M568" t="str">
        <f>CONCATENATE(E568,"-G-P-W")</f>
        <v>3239994-G-P-W</v>
      </c>
      <c r="N568" t="str">
        <f>$I$2</f>
        <v>G - 1016 x 1016</v>
      </c>
      <c r="O568" t="str">
        <f>$C$3</f>
        <v>Photographic Paper</v>
      </c>
      <c r="P568" t="str">
        <f>$D$4</f>
        <v>White</v>
      </c>
      <c r="Q568">
        <f>$I$4</f>
        <v>3200</v>
      </c>
      <c r="R568">
        <f t="shared" ref="R568:R569" si="1029">ROUND((2000*$N$2),0)</f>
        <v>2120</v>
      </c>
      <c r="S568">
        <f t="shared" ref="S568" si="1030">ROUND((1535*$N$2),0)</f>
        <v>1627</v>
      </c>
      <c r="T568" t="s">
        <v>32</v>
      </c>
    </row>
    <row r="569" spans="1:20" x14ac:dyDescent="0.25">
      <c r="A569" t="s">
        <v>15</v>
      </c>
      <c r="B569" s="1" t="s">
        <v>208</v>
      </c>
      <c r="C569">
        <v>1</v>
      </c>
      <c r="D569" t="s">
        <v>168</v>
      </c>
      <c r="E569" s="1">
        <v>3239994</v>
      </c>
      <c r="H569" t="s">
        <v>16</v>
      </c>
      <c r="I569" t="s">
        <v>17</v>
      </c>
      <c r="J569" t="s">
        <v>18</v>
      </c>
      <c r="K569" t="s">
        <v>19</v>
      </c>
      <c r="L569" t="s">
        <v>207</v>
      </c>
      <c r="M569" t="str">
        <f>CONCATENATE(E569,"-G-C-W")</f>
        <v>3239994-G-C-W</v>
      </c>
      <c r="N569" t="str">
        <f>$I$2</f>
        <v>G - 1016 x 1016</v>
      </c>
      <c r="O569" t="str">
        <f>$C$15</f>
        <v>Canvas</v>
      </c>
      <c r="P569" t="str">
        <f>$D$16</f>
        <v xml:space="preserve">White </v>
      </c>
      <c r="Q569">
        <f>$I$16</f>
        <v>2984</v>
      </c>
      <c r="R569">
        <f t="shared" si="1029"/>
        <v>2120</v>
      </c>
      <c r="S569">
        <f t="shared" ref="S569" si="1031">ROUND((1250*$N$2),0)</f>
        <v>1325</v>
      </c>
      <c r="T569" t="s">
        <v>32</v>
      </c>
    </row>
    <row r="570" spans="1:20" x14ac:dyDescent="0.25">
      <c r="A570" t="s">
        <v>15</v>
      </c>
      <c r="B570" s="1" t="s">
        <v>208</v>
      </c>
      <c r="C570">
        <v>1</v>
      </c>
      <c r="D570" t="s">
        <v>169</v>
      </c>
      <c r="E570" s="1">
        <v>3140130</v>
      </c>
      <c r="H570" t="s">
        <v>16</v>
      </c>
      <c r="I570" t="s">
        <v>17</v>
      </c>
      <c r="J570" t="s">
        <v>18</v>
      </c>
      <c r="K570" t="s">
        <v>19</v>
      </c>
      <c r="L570" t="s">
        <v>207</v>
      </c>
      <c r="M570" t="str">
        <f>CONCATENATE(E570,"-C-P-N")</f>
        <v>3140130-C-P-N</v>
      </c>
      <c r="N570" t="str">
        <f>$E$2</f>
        <v>C - 406 x 406</v>
      </c>
      <c r="O570" t="str">
        <f>$C$3</f>
        <v>Photographic Paper</v>
      </c>
      <c r="P570" t="str">
        <f>$D$3</f>
        <v>None</v>
      </c>
      <c r="Q570">
        <f>$E$3</f>
        <v>553</v>
      </c>
      <c r="R570">
        <f t="shared" ref="R570" si="1032">ROUND((360*$N$2),0)</f>
        <v>382</v>
      </c>
      <c r="S570">
        <f t="shared" ref="S570" si="1033">ROUND((230*$N$2),0)</f>
        <v>244</v>
      </c>
      <c r="T570" t="s">
        <v>32</v>
      </c>
    </row>
    <row r="571" spans="1:20" x14ac:dyDescent="0.25">
      <c r="A571" t="s">
        <v>15</v>
      </c>
      <c r="B571" s="1" t="s">
        <v>208</v>
      </c>
      <c r="C571">
        <v>1</v>
      </c>
      <c r="D571" t="s">
        <v>169</v>
      </c>
      <c r="E571" s="1">
        <v>3140130</v>
      </c>
      <c r="H571" t="s">
        <v>16</v>
      </c>
      <c r="I571" t="s">
        <v>17</v>
      </c>
      <c r="J571" t="s">
        <v>18</v>
      </c>
      <c r="K571" t="s">
        <v>19</v>
      </c>
      <c r="L571" t="s">
        <v>207</v>
      </c>
      <c r="M571" t="str">
        <f>CONCATENATE(E571,"-C-P-W")</f>
        <v>3140130-C-P-W</v>
      </c>
      <c r="N571" t="str">
        <f>$E$2</f>
        <v>C - 406 x 406</v>
      </c>
      <c r="O571" t="str">
        <f>$C$3</f>
        <v>Photographic Paper</v>
      </c>
      <c r="P571" t="str">
        <f>$D$4</f>
        <v>White</v>
      </c>
      <c r="Q571">
        <f>$E$4</f>
        <v>1052</v>
      </c>
      <c r="R571">
        <f t="shared" ref="R571" si="1034">ROUND((704*$N$2),0)</f>
        <v>746</v>
      </c>
      <c r="S571">
        <f t="shared" ref="S571" si="1035">ROUND((440*$N$2),0)</f>
        <v>466</v>
      </c>
      <c r="T571" t="s">
        <v>32</v>
      </c>
    </row>
    <row r="572" spans="1:20" x14ac:dyDescent="0.25">
      <c r="A572" t="s">
        <v>15</v>
      </c>
      <c r="B572" s="1" t="s">
        <v>208</v>
      </c>
      <c r="C572">
        <v>1</v>
      </c>
      <c r="D572" t="s">
        <v>169</v>
      </c>
      <c r="E572" s="1">
        <v>3140130</v>
      </c>
      <c r="H572" t="s">
        <v>16</v>
      </c>
      <c r="I572" t="s">
        <v>17</v>
      </c>
      <c r="J572" t="s">
        <v>18</v>
      </c>
      <c r="K572" t="s">
        <v>19</v>
      </c>
      <c r="L572" t="s">
        <v>207</v>
      </c>
      <c r="M572" t="str">
        <f>CONCATENATE(E572,"-D-P-N")</f>
        <v>3140130-D-P-N</v>
      </c>
      <c r="N572" t="str">
        <f>$F$2</f>
        <v>D - 508 x 508</v>
      </c>
      <c r="O572" t="str">
        <f>$C$3</f>
        <v>Photographic Paper</v>
      </c>
      <c r="P572" t="str">
        <f>$D$3</f>
        <v>None</v>
      </c>
      <c r="Q572">
        <f>$F$3</f>
        <v>646</v>
      </c>
      <c r="R572">
        <f t="shared" ref="R572" si="1036">ROUND((432*$N$2),0)</f>
        <v>458</v>
      </c>
      <c r="S572">
        <f t="shared" ref="S572" si="1037">ROUND((270*$N$2),0)</f>
        <v>286</v>
      </c>
      <c r="T572" t="s">
        <v>32</v>
      </c>
    </row>
    <row r="573" spans="1:20" x14ac:dyDescent="0.25">
      <c r="A573" t="s">
        <v>15</v>
      </c>
      <c r="B573" s="1" t="s">
        <v>208</v>
      </c>
      <c r="C573">
        <v>1</v>
      </c>
      <c r="D573" t="s">
        <v>169</v>
      </c>
      <c r="E573" s="1">
        <v>3140130</v>
      </c>
      <c r="H573" t="s">
        <v>16</v>
      </c>
      <c r="I573" t="s">
        <v>17</v>
      </c>
      <c r="J573" t="s">
        <v>18</v>
      </c>
      <c r="K573" t="s">
        <v>19</v>
      </c>
      <c r="L573" t="s">
        <v>207</v>
      </c>
      <c r="M573" t="str">
        <f>CONCATENATE(E573,"-D-C-N")</f>
        <v>3140130-D-C-N</v>
      </c>
      <c r="N573" t="str">
        <f>$F$2</f>
        <v>D - 508 x 508</v>
      </c>
      <c r="O573" t="str">
        <f>$C$15</f>
        <v>Canvas</v>
      </c>
      <c r="P573" t="str">
        <f>$D$15</f>
        <v>None</v>
      </c>
      <c r="Q573">
        <f>$F$15</f>
        <v>1324</v>
      </c>
      <c r="R573">
        <f t="shared" ref="R573" si="1038">ROUND((832*$N$2),0)</f>
        <v>882</v>
      </c>
      <c r="S573">
        <f t="shared" ref="S573" si="1039">ROUND((550*$N$2),0)</f>
        <v>583</v>
      </c>
      <c r="T573" t="s">
        <v>32</v>
      </c>
    </row>
    <row r="574" spans="1:20" x14ac:dyDescent="0.25">
      <c r="A574" t="s">
        <v>15</v>
      </c>
      <c r="B574" s="1" t="s">
        <v>208</v>
      </c>
      <c r="C574">
        <v>1</v>
      </c>
      <c r="D574" t="s">
        <v>169</v>
      </c>
      <c r="E574" s="1">
        <v>3140130</v>
      </c>
      <c r="H574" t="s">
        <v>16</v>
      </c>
      <c r="I574" t="s">
        <v>17</v>
      </c>
      <c r="J574" t="s">
        <v>18</v>
      </c>
      <c r="K574" t="s">
        <v>19</v>
      </c>
      <c r="L574" t="s">
        <v>207</v>
      </c>
      <c r="M574" t="str">
        <f>CONCATENATE(E574,"-D-P-W")</f>
        <v>3140130-D-P-W</v>
      </c>
      <c r="N574" t="str">
        <f>$F$2</f>
        <v>D - 508 x 508</v>
      </c>
      <c r="O574" t="str">
        <f>$C$3</f>
        <v>Photographic Paper</v>
      </c>
      <c r="P574" t="str">
        <f>$D$4</f>
        <v>White</v>
      </c>
      <c r="Q574">
        <f>$F$4</f>
        <v>1313</v>
      </c>
      <c r="R574">
        <f t="shared" ref="R574" si="1040">ROUND((880*$N$2),0)</f>
        <v>933</v>
      </c>
      <c r="S574">
        <f t="shared" ref="S574" si="1041">ROUND((560*$N$2),0)</f>
        <v>594</v>
      </c>
      <c r="T574" t="s">
        <v>32</v>
      </c>
    </row>
    <row r="575" spans="1:20" x14ac:dyDescent="0.25">
      <c r="A575" t="s">
        <v>15</v>
      </c>
      <c r="B575" s="1" t="s">
        <v>208</v>
      </c>
      <c r="C575">
        <v>1</v>
      </c>
      <c r="D575" t="s">
        <v>169</v>
      </c>
      <c r="E575" s="1">
        <v>3140130</v>
      </c>
      <c r="H575" t="s">
        <v>16</v>
      </c>
      <c r="I575" t="s">
        <v>17</v>
      </c>
      <c r="J575" t="s">
        <v>18</v>
      </c>
      <c r="K575" t="s">
        <v>19</v>
      </c>
      <c r="L575" t="s">
        <v>207</v>
      </c>
      <c r="M575" t="str">
        <f>CONCATENATE(E575,"-D-C-W")</f>
        <v>3140130-D-C-W</v>
      </c>
      <c r="N575" t="str">
        <f>$F$2</f>
        <v>D - 508 x 508</v>
      </c>
      <c r="O575" t="str">
        <f>$C$15</f>
        <v>Canvas</v>
      </c>
      <c r="P575" t="str">
        <f>$D$16</f>
        <v xml:space="preserve">White </v>
      </c>
      <c r="Q575">
        <f>$F$16</f>
        <v>1964</v>
      </c>
      <c r="R575">
        <f t="shared" ref="R575" si="1042">ROUND((1320*$N$2),0)</f>
        <v>1399</v>
      </c>
      <c r="S575">
        <f t="shared" ref="S575" si="1043">ROUND((825*$N$2),0)</f>
        <v>875</v>
      </c>
      <c r="T575" t="s">
        <v>32</v>
      </c>
    </row>
    <row r="576" spans="1:20" x14ac:dyDescent="0.25">
      <c r="A576" t="s">
        <v>15</v>
      </c>
      <c r="B576" s="1" t="s">
        <v>208</v>
      </c>
      <c r="C576">
        <v>1</v>
      </c>
      <c r="D576" t="s">
        <v>169</v>
      </c>
      <c r="E576" s="1">
        <v>3140130</v>
      </c>
      <c r="H576" t="s">
        <v>16</v>
      </c>
      <c r="I576" t="s">
        <v>17</v>
      </c>
      <c r="J576" t="s">
        <v>18</v>
      </c>
      <c r="K576" t="s">
        <v>19</v>
      </c>
      <c r="L576" t="s">
        <v>207</v>
      </c>
      <c r="M576" t="str">
        <f>CONCATENATE(E576,"-F-P-N")</f>
        <v>3140130-F-P-N</v>
      </c>
      <c r="N576" t="str">
        <f>$H$2</f>
        <v>F - 762 x 762</v>
      </c>
      <c r="O576" t="str">
        <f>$C$3</f>
        <v>Photographic Paper</v>
      </c>
      <c r="P576" t="str">
        <f>$D$3</f>
        <v>None</v>
      </c>
      <c r="Q576">
        <f>$H$3</f>
        <v>1410</v>
      </c>
      <c r="R576">
        <f t="shared" ref="R576" si="1044">ROUND((944*$N$2),0)</f>
        <v>1001</v>
      </c>
      <c r="S576">
        <f t="shared" ref="S576" si="1045">ROUND((590*$N$2),0)</f>
        <v>625</v>
      </c>
      <c r="T576" t="s">
        <v>32</v>
      </c>
    </row>
    <row r="577" spans="1:20" x14ac:dyDescent="0.25">
      <c r="A577" t="s">
        <v>15</v>
      </c>
      <c r="B577" s="1" t="s">
        <v>208</v>
      </c>
      <c r="C577">
        <v>1</v>
      </c>
      <c r="D577" t="s">
        <v>169</v>
      </c>
      <c r="E577" s="1">
        <v>3140130</v>
      </c>
      <c r="H577" t="s">
        <v>16</v>
      </c>
      <c r="I577" t="s">
        <v>17</v>
      </c>
      <c r="J577" t="s">
        <v>18</v>
      </c>
      <c r="K577" t="s">
        <v>19</v>
      </c>
      <c r="L577" t="s">
        <v>207</v>
      </c>
      <c r="M577" t="str">
        <f>CONCATENATE(E577,"-F-C-N")</f>
        <v>3140130-F-C-N</v>
      </c>
      <c r="N577" t="str">
        <f>$H$2</f>
        <v>F - 762 x 762</v>
      </c>
      <c r="O577" t="str">
        <f>$C$15</f>
        <v>Canvas</v>
      </c>
      <c r="P577" t="str">
        <f>$D$15</f>
        <v>None</v>
      </c>
      <c r="Q577">
        <f>$H$15</f>
        <v>1909</v>
      </c>
      <c r="R577">
        <f t="shared" ref="R577" si="1046">ROUND((1200*$N$2),0)</f>
        <v>1272</v>
      </c>
      <c r="S577">
        <f t="shared" ref="S577" si="1047">ROUND((800*$N$2),0)</f>
        <v>848</v>
      </c>
      <c r="T577" t="s">
        <v>32</v>
      </c>
    </row>
    <row r="578" spans="1:20" x14ac:dyDescent="0.25">
      <c r="A578" t="s">
        <v>15</v>
      </c>
      <c r="B578" s="1" t="s">
        <v>208</v>
      </c>
      <c r="C578">
        <v>1</v>
      </c>
      <c r="D578" t="s">
        <v>169</v>
      </c>
      <c r="E578" s="1">
        <v>3140130</v>
      </c>
      <c r="H578" t="s">
        <v>16</v>
      </c>
      <c r="I578" t="s">
        <v>17</v>
      </c>
      <c r="J578" t="s">
        <v>18</v>
      </c>
      <c r="K578" t="s">
        <v>19</v>
      </c>
      <c r="L578" t="s">
        <v>207</v>
      </c>
      <c r="M578" t="str">
        <f>CONCATENATE(E578,"-F-P-W")</f>
        <v>3140130-F-P-W</v>
      </c>
      <c r="N578" t="str">
        <f>$H$2</f>
        <v>F - 762 x 762</v>
      </c>
      <c r="O578" t="str">
        <f>$C$3</f>
        <v>Photographic Paper</v>
      </c>
      <c r="P578" t="str">
        <f>$D$4</f>
        <v>White</v>
      </c>
      <c r="Q578">
        <f>$H$4</f>
        <v>2387</v>
      </c>
      <c r="R578">
        <f t="shared" ref="R578" si="1048">ROUND((1510*$N$2),0)</f>
        <v>1601</v>
      </c>
      <c r="S578">
        <f t="shared" ref="S578" si="1049">ROUND((1150*$N$2),0)</f>
        <v>1219</v>
      </c>
      <c r="T578" t="s">
        <v>32</v>
      </c>
    </row>
    <row r="579" spans="1:20" x14ac:dyDescent="0.25">
      <c r="A579" t="s">
        <v>15</v>
      </c>
      <c r="B579" s="1" t="s">
        <v>208</v>
      </c>
      <c r="C579">
        <v>1</v>
      </c>
      <c r="D579" t="s">
        <v>169</v>
      </c>
      <c r="E579" s="1">
        <v>3140130</v>
      </c>
      <c r="H579" t="s">
        <v>16</v>
      </c>
      <c r="I579" t="s">
        <v>17</v>
      </c>
      <c r="J579" t="s">
        <v>18</v>
      </c>
      <c r="K579" t="s">
        <v>19</v>
      </c>
      <c r="L579" t="s">
        <v>207</v>
      </c>
      <c r="M579" t="str">
        <f>CONCATENATE(E579,"-F-C-W")</f>
        <v>3140130-F-C-W</v>
      </c>
      <c r="N579" t="str">
        <f>$H$2</f>
        <v>F - 762 x 762</v>
      </c>
      <c r="O579" t="str">
        <f>$C$15</f>
        <v>Canvas</v>
      </c>
      <c r="P579" t="str">
        <f>$D$16</f>
        <v xml:space="preserve">White </v>
      </c>
      <c r="Q579">
        <f>$H$16</f>
        <v>2625</v>
      </c>
      <c r="R579">
        <f t="shared" ref="R579" si="1050">ROUND((1760*$N$2),0)</f>
        <v>1866</v>
      </c>
      <c r="S579">
        <f t="shared" ref="S579" si="1051">ROUND((1100*$N$2),0)</f>
        <v>1166</v>
      </c>
      <c r="T579" t="s">
        <v>32</v>
      </c>
    </row>
    <row r="580" spans="1:20" x14ac:dyDescent="0.25">
      <c r="A580" t="s">
        <v>15</v>
      </c>
      <c r="B580" s="1" t="s">
        <v>208</v>
      </c>
      <c r="C580">
        <v>1</v>
      </c>
      <c r="D580" t="s">
        <v>169</v>
      </c>
      <c r="E580" s="1">
        <v>3140130</v>
      </c>
      <c r="H580" t="s">
        <v>16</v>
      </c>
      <c r="I580" t="s">
        <v>17</v>
      </c>
      <c r="J580" t="s">
        <v>18</v>
      </c>
      <c r="K580" t="s">
        <v>19</v>
      </c>
      <c r="L580" t="s">
        <v>207</v>
      </c>
      <c r="M580" t="str">
        <f>CONCATENATE(E580,"-G-P-N")</f>
        <v>3140130-G-P-N</v>
      </c>
      <c r="N580" t="str">
        <f>$I$2</f>
        <v>G - 1016 x 1016</v>
      </c>
      <c r="O580" t="str">
        <f>$C$3</f>
        <v>Photographic Paper</v>
      </c>
      <c r="P580" t="str">
        <f>$D$3</f>
        <v>None</v>
      </c>
      <c r="Q580">
        <f>$I$3</f>
        <v>1763</v>
      </c>
      <c r="R580">
        <f t="shared" ref="R580" si="1052">ROUND((1180*$N$2),0)</f>
        <v>1251</v>
      </c>
      <c r="S580">
        <f t="shared" ref="S580" si="1053">ROUND((735*$N$2),0)</f>
        <v>779</v>
      </c>
      <c r="T580" t="s">
        <v>32</v>
      </c>
    </row>
    <row r="581" spans="1:20" x14ac:dyDescent="0.25">
      <c r="A581" t="s">
        <v>15</v>
      </c>
      <c r="B581" s="1" t="s">
        <v>208</v>
      </c>
      <c r="C581">
        <v>1</v>
      </c>
      <c r="D581" t="s">
        <v>169</v>
      </c>
      <c r="E581" s="1">
        <v>3140130</v>
      </c>
      <c r="H581" t="s">
        <v>16</v>
      </c>
      <c r="I581" t="s">
        <v>17</v>
      </c>
      <c r="J581" t="s">
        <v>18</v>
      </c>
      <c r="K581" t="s">
        <v>19</v>
      </c>
      <c r="L581" t="s">
        <v>207</v>
      </c>
      <c r="M581" t="str">
        <f>CONCATENATE(E581,"-G-C-N")</f>
        <v>3140130-G-C-N</v>
      </c>
      <c r="N581" t="str">
        <f>$I$2</f>
        <v>G - 1016 x 1016</v>
      </c>
      <c r="O581" t="str">
        <f>$C$15</f>
        <v>Canvas</v>
      </c>
      <c r="P581" t="str">
        <f>$D$15</f>
        <v>None</v>
      </c>
      <c r="Q581">
        <f>$I$15</f>
        <v>2029</v>
      </c>
      <c r="R581">
        <f t="shared" ref="R581" si="1054">ROUND((1275*$N$2),0)</f>
        <v>1352</v>
      </c>
      <c r="S581">
        <f t="shared" ref="S581" si="1055">ROUND((850*$N$2),0)</f>
        <v>901</v>
      </c>
      <c r="T581" t="s">
        <v>32</v>
      </c>
    </row>
    <row r="582" spans="1:20" x14ac:dyDescent="0.25">
      <c r="A582" t="s">
        <v>15</v>
      </c>
      <c r="B582" s="1" t="s">
        <v>208</v>
      </c>
      <c r="C582">
        <v>1</v>
      </c>
      <c r="D582" t="s">
        <v>169</v>
      </c>
      <c r="E582" s="1">
        <v>3140130</v>
      </c>
      <c r="H582" t="s">
        <v>16</v>
      </c>
      <c r="I582" t="s">
        <v>17</v>
      </c>
      <c r="J582" t="s">
        <v>18</v>
      </c>
      <c r="K582" t="s">
        <v>19</v>
      </c>
      <c r="L582" t="s">
        <v>207</v>
      </c>
      <c r="M582" t="str">
        <f>CONCATENATE(E582,"-G-P-W")</f>
        <v>3140130-G-P-W</v>
      </c>
      <c r="N582" t="str">
        <f>$I$2</f>
        <v>G - 1016 x 1016</v>
      </c>
      <c r="O582" t="str">
        <f>$C$3</f>
        <v>Photographic Paper</v>
      </c>
      <c r="P582" t="str">
        <f>$D$4</f>
        <v>White</v>
      </c>
      <c r="Q582">
        <f>$I$4</f>
        <v>3200</v>
      </c>
      <c r="R582">
        <f t="shared" ref="R582:R583" si="1056">ROUND((2000*$N$2),0)</f>
        <v>2120</v>
      </c>
      <c r="S582">
        <f t="shared" ref="S582" si="1057">ROUND((1535*$N$2),0)</f>
        <v>1627</v>
      </c>
      <c r="T582" t="s">
        <v>32</v>
      </c>
    </row>
    <row r="583" spans="1:20" x14ac:dyDescent="0.25">
      <c r="A583" t="s">
        <v>15</v>
      </c>
      <c r="B583" s="1" t="s">
        <v>208</v>
      </c>
      <c r="C583">
        <v>1</v>
      </c>
      <c r="D583" t="s">
        <v>169</v>
      </c>
      <c r="E583" s="1">
        <v>3140130</v>
      </c>
      <c r="H583" t="s">
        <v>16</v>
      </c>
      <c r="I583" t="s">
        <v>17</v>
      </c>
      <c r="J583" t="s">
        <v>18</v>
      </c>
      <c r="K583" t="s">
        <v>19</v>
      </c>
      <c r="L583" t="s">
        <v>207</v>
      </c>
      <c r="M583" t="str">
        <f>CONCATENATE(E583,"-G-C-W")</f>
        <v>3140130-G-C-W</v>
      </c>
      <c r="N583" t="str">
        <f>$I$2</f>
        <v>G - 1016 x 1016</v>
      </c>
      <c r="O583" t="str">
        <f>$C$15</f>
        <v>Canvas</v>
      </c>
      <c r="P583" t="str">
        <f>$D$16</f>
        <v xml:space="preserve">White </v>
      </c>
      <c r="Q583">
        <f>$I$16</f>
        <v>2984</v>
      </c>
      <c r="R583">
        <f t="shared" si="1056"/>
        <v>2120</v>
      </c>
      <c r="S583">
        <f t="shared" ref="S583" si="1058">ROUND((1250*$N$2),0)</f>
        <v>1325</v>
      </c>
      <c r="T583" t="s">
        <v>32</v>
      </c>
    </row>
    <row r="584" spans="1:20" x14ac:dyDescent="0.25">
      <c r="A584" t="s">
        <v>15</v>
      </c>
      <c r="B584" s="1" t="s">
        <v>208</v>
      </c>
      <c r="C584">
        <v>1</v>
      </c>
      <c r="D584" t="s">
        <v>171</v>
      </c>
      <c r="E584" s="1" t="s">
        <v>172</v>
      </c>
      <c r="H584" t="s">
        <v>16</v>
      </c>
      <c r="I584" t="s">
        <v>17</v>
      </c>
      <c r="J584" t="s">
        <v>18</v>
      </c>
      <c r="K584" t="s">
        <v>19</v>
      </c>
      <c r="L584" t="s">
        <v>207</v>
      </c>
      <c r="M584" t="str">
        <f>CONCATENATE(E584,"-C-P-N")</f>
        <v>52043588_8-C-P-N</v>
      </c>
      <c r="N584" t="str">
        <f>$E$2</f>
        <v>C - 406 x 406</v>
      </c>
      <c r="O584" t="str">
        <f>$C$3</f>
        <v>Photographic Paper</v>
      </c>
      <c r="P584" t="str">
        <f>$D$3</f>
        <v>None</v>
      </c>
      <c r="Q584">
        <f>$E$3</f>
        <v>553</v>
      </c>
      <c r="R584">
        <f t="shared" ref="R584" si="1059">ROUND((360*$N$2),0)</f>
        <v>382</v>
      </c>
      <c r="S584">
        <f t="shared" ref="S584" si="1060">ROUND((230*$N$2),0)</f>
        <v>244</v>
      </c>
      <c r="T584" t="s">
        <v>32</v>
      </c>
    </row>
    <row r="585" spans="1:20" x14ac:dyDescent="0.25">
      <c r="A585" t="s">
        <v>15</v>
      </c>
      <c r="B585" s="1" t="s">
        <v>208</v>
      </c>
      <c r="C585">
        <v>1</v>
      </c>
      <c r="D585" t="s">
        <v>171</v>
      </c>
      <c r="E585" s="1" t="s">
        <v>172</v>
      </c>
      <c r="H585" t="s">
        <v>16</v>
      </c>
      <c r="I585" t="s">
        <v>17</v>
      </c>
      <c r="J585" t="s">
        <v>18</v>
      </c>
      <c r="K585" t="s">
        <v>19</v>
      </c>
      <c r="L585" t="s">
        <v>207</v>
      </c>
      <c r="M585" t="str">
        <f>CONCATENATE(E585,"-C-P-W")</f>
        <v>52043588_8-C-P-W</v>
      </c>
      <c r="N585" t="str">
        <f>$E$2</f>
        <v>C - 406 x 406</v>
      </c>
      <c r="O585" t="str">
        <f>$C$3</f>
        <v>Photographic Paper</v>
      </c>
      <c r="P585" t="str">
        <f>$D$4</f>
        <v>White</v>
      </c>
      <c r="Q585">
        <f>$E$4</f>
        <v>1052</v>
      </c>
      <c r="R585">
        <f t="shared" ref="R585" si="1061">ROUND((704*$N$2),0)</f>
        <v>746</v>
      </c>
      <c r="S585">
        <f t="shared" ref="S585" si="1062">ROUND((440*$N$2),0)</f>
        <v>466</v>
      </c>
      <c r="T585" t="s">
        <v>32</v>
      </c>
    </row>
    <row r="586" spans="1:20" x14ac:dyDescent="0.25">
      <c r="A586" t="s">
        <v>15</v>
      </c>
      <c r="B586" s="1" t="s">
        <v>208</v>
      </c>
      <c r="C586">
        <v>1</v>
      </c>
      <c r="D586" t="s">
        <v>171</v>
      </c>
      <c r="E586" s="1" t="s">
        <v>172</v>
      </c>
      <c r="H586" t="s">
        <v>16</v>
      </c>
      <c r="I586" t="s">
        <v>17</v>
      </c>
      <c r="J586" t="s">
        <v>18</v>
      </c>
      <c r="K586" t="s">
        <v>19</v>
      </c>
      <c r="L586" t="s">
        <v>207</v>
      </c>
      <c r="M586" t="str">
        <f>CONCATENATE(E586,"-D-P-N")</f>
        <v>52043588_8-D-P-N</v>
      </c>
      <c r="N586" t="str">
        <f>$F$2</f>
        <v>D - 508 x 508</v>
      </c>
      <c r="O586" t="str">
        <f>$C$3</f>
        <v>Photographic Paper</v>
      </c>
      <c r="P586" t="str">
        <f>$D$3</f>
        <v>None</v>
      </c>
      <c r="Q586">
        <f>$F$3</f>
        <v>646</v>
      </c>
      <c r="R586">
        <f t="shared" ref="R586" si="1063">ROUND((432*$N$2),0)</f>
        <v>458</v>
      </c>
      <c r="S586">
        <f t="shared" ref="S586" si="1064">ROUND((270*$N$2),0)</f>
        <v>286</v>
      </c>
      <c r="T586" t="s">
        <v>32</v>
      </c>
    </row>
    <row r="587" spans="1:20" x14ac:dyDescent="0.25">
      <c r="A587" t="s">
        <v>15</v>
      </c>
      <c r="B587" s="1" t="s">
        <v>208</v>
      </c>
      <c r="C587">
        <v>1</v>
      </c>
      <c r="D587" t="s">
        <v>171</v>
      </c>
      <c r="E587" s="1" t="s">
        <v>172</v>
      </c>
      <c r="H587" t="s">
        <v>16</v>
      </c>
      <c r="I587" t="s">
        <v>17</v>
      </c>
      <c r="J587" t="s">
        <v>18</v>
      </c>
      <c r="K587" t="s">
        <v>19</v>
      </c>
      <c r="L587" t="s">
        <v>207</v>
      </c>
      <c r="M587" t="str">
        <f>CONCATENATE(E587,"-D-C-N")</f>
        <v>52043588_8-D-C-N</v>
      </c>
      <c r="N587" t="str">
        <f>$F$2</f>
        <v>D - 508 x 508</v>
      </c>
      <c r="O587" t="str">
        <f>$C$15</f>
        <v>Canvas</v>
      </c>
      <c r="P587" t="str">
        <f>$D$15</f>
        <v>None</v>
      </c>
      <c r="Q587">
        <f>$F$15</f>
        <v>1324</v>
      </c>
      <c r="R587">
        <f t="shared" ref="R587" si="1065">ROUND((832*$N$2),0)</f>
        <v>882</v>
      </c>
      <c r="S587">
        <f t="shared" ref="S587" si="1066">ROUND((550*$N$2),0)</f>
        <v>583</v>
      </c>
      <c r="T587" t="s">
        <v>32</v>
      </c>
    </row>
    <row r="588" spans="1:20" x14ac:dyDescent="0.25">
      <c r="A588" t="s">
        <v>15</v>
      </c>
      <c r="B588" s="1" t="s">
        <v>208</v>
      </c>
      <c r="C588">
        <v>1</v>
      </c>
      <c r="D588" t="s">
        <v>171</v>
      </c>
      <c r="E588" s="1" t="s">
        <v>172</v>
      </c>
      <c r="H588" t="s">
        <v>16</v>
      </c>
      <c r="I588" t="s">
        <v>17</v>
      </c>
      <c r="J588" t="s">
        <v>18</v>
      </c>
      <c r="K588" t="s">
        <v>19</v>
      </c>
      <c r="L588" t="s">
        <v>207</v>
      </c>
      <c r="M588" t="str">
        <f>CONCATENATE(E588,"-D-P-W")</f>
        <v>52043588_8-D-P-W</v>
      </c>
      <c r="N588" t="str">
        <f>$F$2</f>
        <v>D - 508 x 508</v>
      </c>
      <c r="O588" t="str">
        <f>$C$3</f>
        <v>Photographic Paper</v>
      </c>
      <c r="P588" t="str">
        <f>$D$4</f>
        <v>White</v>
      </c>
      <c r="Q588">
        <f>$F$4</f>
        <v>1313</v>
      </c>
      <c r="R588">
        <f t="shared" ref="R588" si="1067">ROUND((880*$N$2),0)</f>
        <v>933</v>
      </c>
      <c r="S588">
        <f t="shared" ref="S588" si="1068">ROUND((560*$N$2),0)</f>
        <v>594</v>
      </c>
      <c r="T588" t="s">
        <v>32</v>
      </c>
    </row>
    <row r="589" spans="1:20" x14ac:dyDescent="0.25">
      <c r="A589" t="s">
        <v>15</v>
      </c>
      <c r="B589" s="1" t="s">
        <v>208</v>
      </c>
      <c r="C589">
        <v>1</v>
      </c>
      <c r="D589" t="s">
        <v>171</v>
      </c>
      <c r="E589" s="1" t="s">
        <v>172</v>
      </c>
      <c r="H589" t="s">
        <v>16</v>
      </c>
      <c r="I589" t="s">
        <v>17</v>
      </c>
      <c r="J589" t="s">
        <v>18</v>
      </c>
      <c r="K589" t="s">
        <v>19</v>
      </c>
      <c r="L589" t="s">
        <v>207</v>
      </c>
      <c r="M589" t="str">
        <f>CONCATENATE(E589,"-D-C-W")</f>
        <v>52043588_8-D-C-W</v>
      </c>
      <c r="N589" t="str">
        <f>$F$2</f>
        <v>D - 508 x 508</v>
      </c>
      <c r="O589" t="str">
        <f>$C$15</f>
        <v>Canvas</v>
      </c>
      <c r="P589" t="str">
        <f>$D$16</f>
        <v xml:space="preserve">White </v>
      </c>
      <c r="Q589">
        <f>$F$16</f>
        <v>1964</v>
      </c>
      <c r="R589">
        <f t="shared" ref="R589" si="1069">ROUND((1320*$N$2),0)</f>
        <v>1399</v>
      </c>
      <c r="S589">
        <f t="shared" ref="S589" si="1070">ROUND((825*$N$2),0)</f>
        <v>875</v>
      </c>
      <c r="T589" t="s">
        <v>32</v>
      </c>
    </row>
    <row r="590" spans="1:20" x14ac:dyDescent="0.25">
      <c r="A590" t="s">
        <v>15</v>
      </c>
      <c r="B590" s="1" t="s">
        <v>208</v>
      </c>
      <c r="C590">
        <v>1</v>
      </c>
      <c r="D590" t="s">
        <v>171</v>
      </c>
      <c r="E590" s="1" t="s">
        <v>172</v>
      </c>
      <c r="H590" t="s">
        <v>16</v>
      </c>
      <c r="I590" t="s">
        <v>17</v>
      </c>
      <c r="J590" t="s">
        <v>18</v>
      </c>
      <c r="K590" t="s">
        <v>19</v>
      </c>
      <c r="L590" t="s">
        <v>207</v>
      </c>
      <c r="M590" t="str">
        <f>CONCATENATE(E590,"-F-P-N")</f>
        <v>52043588_8-F-P-N</v>
      </c>
      <c r="N590" t="str">
        <f>$H$2</f>
        <v>F - 762 x 762</v>
      </c>
      <c r="O590" t="str">
        <f>$C$3</f>
        <v>Photographic Paper</v>
      </c>
      <c r="P590" t="str">
        <f>$D$3</f>
        <v>None</v>
      </c>
      <c r="Q590">
        <f>$H$3</f>
        <v>1410</v>
      </c>
      <c r="R590">
        <f t="shared" ref="R590" si="1071">ROUND((944*$N$2),0)</f>
        <v>1001</v>
      </c>
      <c r="S590">
        <f t="shared" ref="S590" si="1072">ROUND((590*$N$2),0)</f>
        <v>625</v>
      </c>
      <c r="T590" t="s">
        <v>32</v>
      </c>
    </row>
    <row r="591" spans="1:20" x14ac:dyDescent="0.25">
      <c r="A591" t="s">
        <v>15</v>
      </c>
      <c r="B591" s="1" t="s">
        <v>208</v>
      </c>
      <c r="C591">
        <v>1</v>
      </c>
      <c r="D591" t="s">
        <v>171</v>
      </c>
      <c r="E591" s="1" t="s">
        <v>172</v>
      </c>
      <c r="H591" t="s">
        <v>16</v>
      </c>
      <c r="I591" t="s">
        <v>17</v>
      </c>
      <c r="J591" t="s">
        <v>18</v>
      </c>
      <c r="K591" t="s">
        <v>19</v>
      </c>
      <c r="L591" t="s">
        <v>207</v>
      </c>
      <c r="M591" t="str">
        <f>CONCATENATE(E591,"-F-C-N")</f>
        <v>52043588_8-F-C-N</v>
      </c>
      <c r="N591" t="str">
        <f>$H$2</f>
        <v>F - 762 x 762</v>
      </c>
      <c r="O591" t="str">
        <f>$C$15</f>
        <v>Canvas</v>
      </c>
      <c r="P591" t="str">
        <f>$D$15</f>
        <v>None</v>
      </c>
      <c r="Q591">
        <f>$H$15</f>
        <v>1909</v>
      </c>
      <c r="R591">
        <f t="shared" ref="R591" si="1073">ROUND((1200*$N$2),0)</f>
        <v>1272</v>
      </c>
      <c r="S591">
        <f t="shared" ref="S591" si="1074">ROUND((800*$N$2),0)</f>
        <v>848</v>
      </c>
      <c r="T591" t="s">
        <v>32</v>
      </c>
    </row>
    <row r="592" spans="1:20" x14ac:dyDescent="0.25">
      <c r="A592" t="s">
        <v>15</v>
      </c>
      <c r="B592" s="1" t="s">
        <v>208</v>
      </c>
      <c r="C592">
        <v>1</v>
      </c>
      <c r="D592" t="s">
        <v>171</v>
      </c>
      <c r="E592" s="1" t="s">
        <v>172</v>
      </c>
      <c r="H592" t="s">
        <v>16</v>
      </c>
      <c r="I592" t="s">
        <v>17</v>
      </c>
      <c r="J592" t="s">
        <v>18</v>
      </c>
      <c r="K592" t="s">
        <v>19</v>
      </c>
      <c r="L592" t="s">
        <v>207</v>
      </c>
      <c r="M592" t="str">
        <f>CONCATENATE(E592,"-F-P-W")</f>
        <v>52043588_8-F-P-W</v>
      </c>
      <c r="N592" t="str">
        <f>$H$2</f>
        <v>F - 762 x 762</v>
      </c>
      <c r="O592" t="str">
        <f>$C$3</f>
        <v>Photographic Paper</v>
      </c>
      <c r="P592" t="str">
        <f>$D$4</f>
        <v>White</v>
      </c>
      <c r="Q592">
        <f>$H$4</f>
        <v>2387</v>
      </c>
      <c r="R592">
        <f t="shared" ref="R592" si="1075">ROUND((1510*$N$2),0)</f>
        <v>1601</v>
      </c>
      <c r="S592">
        <f t="shared" ref="S592" si="1076">ROUND((1150*$N$2),0)</f>
        <v>1219</v>
      </c>
      <c r="T592" t="s">
        <v>32</v>
      </c>
    </row>
    <row r="593" spans="1:20" x14ac:dyDescent="0.25">
      <c r="A593" t="s">
        <v>15</v>
      </c>
      <c r="B593" s="1" t="s">
        <v>208</v>
      </c>
      <c r="C593">
        <v>1</v>
      </c>
      <c r="D593" t="s">
        <v>171</v>
      </c>
      <c r="E593" s="1" t="s">
        <v>172</v>
      </c>
      <c r="H593" t="s">
        <v>16</v>
      </c>
      <c r="I593" t="s">
        <v>17</v>
      </c>
      <c r="J593" t="s">
        <v>18</v>
      </c>
      <c r="K593" t="s">
        <v>19</v>
      </c>
      <c r="L593" t="s">
        <v>207</v>
      </c>
      <c r="M593" t="str">
        <f>CONCATENATE(E593,"-F-C-W")</f>
        <v>52043588_8-F-C-W</v>
      </c>
      <c r="N593" t="str">
        <f>$H$2</f>
        <v>F - 762 x 762</v>
      </c>
      <c r="O593" t="str">
        <f>$C$15</f>
        <v>Canvas</v>
      </c>
      <c r="P593" t="str">
        <f>$D$16</f>
        <v xml:space="preserve">White </v>
      </c>
      <c r="Q593">
        <f>$H$16</f>
        <v>2625</v>
      </c>
      <c r="R593">
        <f t="shared" ref="R593" si="1077">ROUND((1760*$N$2),0)</f>
        <v>1866</v>
      </c>
      <c r="S593">
        <f t="shared" ref="S593" si="1078">ROUND((1100*$N$2),0)</f>
        <v>1166</v>
      </c>
      <c r="T593" t="s">
        <v>32</v>
      </c>
    </row>
    <row r="594" spans="1:20" x14ac:dyDescent="0.25">
      <c r="A594" t="s">
        <v>15</v>
      </c>
      <c r="B594" s="1" t="s">
        <v>208</v>
      </c>
      <c r="C594">
        <v>1</v>
      </c>
      <c r="D594" t="s">
        <v>171</v>
      </c>
      <c r="E594" s="1" t="s">
        <v>172</v>
      </c>
      <c r="H594" t="s">
        <v>16</v>
      </c>
      <c r="I594" t="s">
        <v>17</v>
      </c>
      <c r="J594" t="s">
        <v>18</v>
      </c>
      <c r="K594" t="s">
        <v>19</v>
      </c>
      <c r="L594" t="s">
        <v>207</v>
      </c>
      <c r="M594" t="str">
        <f>CONCATENATE(E594,"-G-P-N")</f>
        <v>52043588_8-G-P-N</v>
      </c>
      <c r="N594" t="str">
        <f>$I$2</f>
        <v>G - 1016 x 1016</v>
      </c>
      <c r="O594" t="str">
        <f>$C$3</f>
        <v>Photographic Paper</v>
      </c>
      <c r="P594" t="str">
        <f>$D$3</f>
        <v>None</v>
      </c>
      <c r="Q594">
        <f>$I$3</f>
        <v>1763</v>
      </c>
      <c r="R594">
        <f t="shared" ref="R594" si="1079">ROUND((1180*$N$2),0)</f>
        <v>1251</v>
      </c>
      <c r="S594">
        <f t="shared" ref="S594" si="1080">ROUND((735*$N$2),0)</f>
        <v>779</v>
      </c>
      <c r="T594" t="s">
        <v>32</v>
      </c>
    </row>
    <row r="595" spans="1:20" x14ac:dyDescent="0.25">
      <c r="A595" t="s">
        <v>15</v>
      </c>
      <c r="B595" s="1" t="s">
        <v>208</v>
      </c>
      <c r="C595">
        <v>1</v>
      </c>
      <c r="D595" t="s">
        <v>171</v>
      </c>
      <c r="E595" s="1" t="s">
        <v>172</v>
      </c>
      <c r="H595" t="s">
        <v>16</v>
      </c>
      <c r="I595" t="s">
        <v>17</v>
      </c>
      <c r="J595" t="s">
        <v>18</v>
      </c>
      <c r="K595" t="s">
        <v>19</v>
      </c>
      <c r="L595" t="s">
        <v>207</v>
      </c>
      <c r="M595" t="str">
        <f>CONCATENATE(E595,"-G-C-N")</f>
        <v>52043588_8-G-C-N</v>
      </c>
      <c r="N595" t="str">
        <f>$I$2</f>
        <v>G - 1016 x 1016</v>
      </c>
      <c r="O595" t="str">
        <f>$C$15</f>
        <v>Canvas</v>
      </c>
      <c r="P595" t="str">
        <f>$D$15</f>
        <v>None</v>
      </c>
      <c r="Q595">
        <f>$I$15</f>
        <v>2029</v>
      </c>
      <c r="R595">
        <f t="shared" ref="R595" si="1081">ROUND((1275*$N$2),0)</f>
        <v>1352</v>
      </c>
      <c r="S595">
        <f t="shared" ref="S595" si="1082">ROUND((850*$N$2),0)</f>
        <v>901</v>
      </c>
      <c r="T595" t="s">
        <v>32</v>
      </c>
    </row>
    <row r="596" spans="1:20" x14ac:dyDescent="0.25">
      <c r="A596" t="s">
        <v>15</v>
      </c>
      <c r="B596" s="1" t="s">
        <v>208</v>
      </c>
      <c r="C596">
        <v>1</v>
      </c>
      <c r="D596" t="s">
        <v>171</v>
      </c>
      <c r="E596" s="1" t="s">
        <v>172</v>
      </c>
      <c r="H596" t="s">
        <v>16</v>
      </c>
      <c r="I596" t="s">
        <v>17</v>
      </c>
      <c r="J596" t="s">
        <v>18</v>
      </c>
      <c r="K596" t="s">
        <v>19</v>
      </c>
      <c r="L596" t="s">
        <v>207</v>
      </c>
      <c r="M596" t="str">
        <f>CONCATENATE(E596,"-G-P-W")</f>
        <v>52043588_8-G-P-W</v>
      </c>
      <c r="N596" t="str">
        <f>$I$2</f>
        <v>G - 1016 x 1016</v>
      </c>
      <c r="O596" t="str">
        <f>$C$3</f>
        <v>Photographic Paper</v>
      </c>
      <c r="P596" t="str">
        <f>$D$4</f>
        <v>White</v>
      </c>
      <c r="Q596">
        <f>$I$4</f>
        <v>3200</v>
      </c>
      <c r="R596">
        <f t="shared" ref="R596:R597" si="1083">ROUND((2000*$N$2),0)</f>
        <v>2120</v>
      </c>
      <c r="S596">
        <f t="shared" ref="S596" si="1084">ROUND((1535*$N$2),0)</f>
        <v>1627</v>
      </c>
      <c r="T596" t="s">
        <v>32</v>
      </c>
    </row>
    <row r="597" spans="1:20" x14ac:dyDescent="0.25">
      <c r="A597" t="s">
        <v>15</v>
      </c>
      <c r="B597" s="1" t="s">
        <v>208</v>
      </c>
      <c r="C597">
        <v>1</v>
      </c>
      <c r="D597" t="s">
        <v>171</v>
      </c>
      <c r="E597" s="1" t="s">
        <v>172</v>
      </c>
      <c r="H597" t="s">
        <v>16</v>
      </c>
      <c r="I597" t="s">
        <v>17</v>
      </c>
      <c r="J597" t="s">
        <v>18</v>
      </c>
      <c r="K597" t="s">
        <v>19</v>
      </c>
      <c r="L597" t="s">
        <v>207</v>
      </c>
      <c r="M597" t="str">
        <f>CONCATENATE(E597,"-G-C-W")</f>
        <v>52043588_8-G-C-W</v>
      </c>
      <c r="N597" t="str">
        <f>$I$2</f>
        <v>G - 1016 x 1016</v>
      </c>
      <c r="O597" t="str">
        <f>$C$15</f>
        <v>Canvas</v>
      </c>
      <c r="P597" t="str">
        <f>$D$16</f>
        <v xml:space="preserve">White </v>
      </c>
      <c r="Q597">
        <f>$I$16</f>
        <v>2984</v>
      </c>
      <c r="R597">
        <f t="shared" si="1083"/>
        <v>2120</v>
      </c>
      <c r="S597">
        <f t="shared" ref="S597" si="1085">ROUND((1250*$N$2),0)</f>
        <v>1325</v>
      </c>
      <c r="T597" t="s">
        <v>32</v>
      </c>
    </row>
    <row r="598" spans="1:20" x14ac:dyDescent="0.25">
      <c r="A598" t="s">
        <v>15</v>
      </c>
      <c r="B598" s="1" t="s">
        <v>208</v>
      </c>
      <c r="C598">
        <v>1</v>
      </c>
      <c r="D598" t="s">
        <v>196</v>
      </c>
      <c r="E598" s="1">
        <v>745208851</v>
      </c>
      <c r="H598" t="s">
        <v>16</v>
      </c>
      <c r="I598" t="s">
        <v>17</v>
      </c>
      <c r="J598" t="s">
        <v>18</v>
      </c>
      <c r="K598" t="s">
        <v>19</v>
      </c>
      <c r="L598" t="s">
        <v>207</v>
      </c>
      <c r="M598" t="str">
        <f>CONCATENATE(E598,"-C-P-N")</f>
        <v>745208851-C-P-N</v>
      </c>
      <c r="N598" t="str">
        <f>$E$2</f>
        <v>C - 406 x 406</v>
      </c>
      <c r="O598" t="str">
        <f>$C$3</f>
        <v>Photographic Paper</v>
      </c>
      <c r="P598" t="str">
        <f>$D$3</f>
        <v>None</v>
      </c>
      <c r="Q598">
        <f>$E$3</f>
        <v>553</v>
      </c>
      <c r="R598">
        <f t="shared" ref="R598" si="1086">ROUND((360*$N$2),0)</f>
        <v>382</v>
      </c>
      <c r="S598">
        <f t="shared" ref="S598" si="1087">ROUND((230*$N$2),0)</f>
        <v>244</v>
      </c>
      <c r="T598" t="s">
        <v>32</v>
      </c>
    </row>
    <row r="599" spans="1:20" x14ac:dyDescent="0.25">
      <c r="A599" t="s">
        <v>15</v>
      </c>
      <c r="B599" s="1" t="s">
        <v>208</v>
      </c>
      <c r="C599">
        <v>1</v>
      </c>
      <c r="D599" t="s">
        <v>196</v>
      </c>
      <c r="E599" s="1">
        <v>745208851</v>
      </c>
      <c r="H599" t="s">
        <v>16</v>
      </c>
      <c r="I599" t="s">
        <v>17</v>
      </c>
      <c r="J599" t="s">
        <v>18</v>
      </c>
      <c r="K599" t="s">
        <v>19</v>
      </c>
      <c r="L599" t="s">
        <v>207</v>
      </c>
      <c r="M599" t="str">
        <f>CONCATENATE(E599,"-C-P-W")</f>
        <v>745208851-C-P-W</v>
      </c>
      <c r="N599" t="str">
        <f>$E$2</f>
        <v>C - 406 x 406</v>
      </c>
      <c r="O599" t="str">
        <f>$C$3</f>
        <v>Photographic Paper</v>
      </c>
      <c r="P599" t="str">
        <f>$D$4</f>
        <v>White</v>
      </c>
      <c r="Q599">
        <f>$E$4</f>
        <v>1052</v>
      </c>
      <c r="R599">
        <f t="shared" ref="R599" si="1088">ROUND((704*$N$2),0)</f>
        <v>746</v>
      </c>
      <c r="S599">
        <f t="shared" ref="S599" si="1089">ROUND((440*$N$2),0)</f>
        <v>466</v>
      </c>
      <c r="T599" t="s">
        <v>32</v>
      </c>
    </row>
    <row r="600" spans="1:20" x14ac:dyDescent="0.25">
      <c r="A600" t="s">
        <v>15</v>
      </c>
      <c r="B600" s="1" t="s">
        <v>208</v>
      </c>
      <c r="C600">
        <v>1</v>
      </c>
      <c r="D600" t="s">
        <v>196</v>
      </c>
      <c r="E600" s="1">
        <v>745208851</v>
      </c>
      <c r="H600" t="s">
        <v>16</v>
      </c>
      <c r="I600" t="s">
        <v>17</v>
      </c>
      <c r="J600" t="s">
        <v>18</v>
      </c>
      <c r="K600" t="s">
        <v>19</v>
      </c>
      <c r="L600" t="s">
        <v>207</v>
      </c>
      <c r="M600" t="str">
        <f>CONCATENATE(E600,"-D-P-N")</f>
        <v>745208851-D-P-N</v>
      </c>
      <c r="N600" t="str">
        <f>$F$2</f>
        <v>D - 508 x 508</v>
      </c>
      <c r="O600" t="str">
        <f>$C$3</f>
        <v>Photographic Paper</v>
      </c>
      <c r="P600" t="str">
        <f>$D$3</f>
        <v>None</v>
      </c>
      <c r="Q600">
        <f>$F$3</f>
        <v>646</v>
      </c>
      <c r="R600">
        <f t="shared" ref="R600" si="1090">ROUND((432*$N$2),0)</f>
        <v>458</v>
      </c>
      <c r="S600">
        <f t="shared" ref="S600" si="1091">ROUND((270*$N$2),0)</f>
        <v>286</v>
      </c>
      <c r="T600" t="s">
        <v>32</v>
      </c>
    </row>
    <row r="601" spans="1:20" x14ac:dyDescent="0.25">
      <c r="A601" t="s">
        <v>15</v>
      </c>
      <c r="B601" s="1" t="s">
        <v>208</v>
      </c>
      <c r="C601">
        <v>1</v>
      </c>
      <c r="D601" t="s">
        <v>196</v>
      </c>
      <c r="E601" s="1">
        <v>745208851</v>
      </c>
      <c r="H601" t="s">
        <v>16</v>
      </c>
      <c r="I601" t="s">
        <v>17</v>
      </c>
      <c r="J601" t="s">
        <v>18</v>
      </c>
      <c r="K601" t="s">
        <v>19</v>
      </c>
      <c r="L601" t="s">
        <v>207</v>
      </c>
      <c r="M601" t="str">
        <f>CONCATENATE(E601,"-D-C-N")</f>
        <v>745208851-D-C-N</v>
      </c>
      <c r="N601" t="str">
        <f>$F$2</f>
        <v>D - 508 x 508</v>
      </c>
      <c r="O601" t="str">
        <f>$C$15</f>
        <v>Canvas</v>
      </c>
      <c r="P601" t="str">
        <f>$D$15</f>
        <v>None</v>
      </c>
      <c r="Q601">
        <f>$F$15</f>
        <v>1324</v>
      </c>
      <c r="R601">
        <f t="shared" ref="R601" si="1092">ROUND((832*$N$2),0)</f>
        <v>882</v>
      </c>
      <c r="S601">
        <f t="shared" ref="S601" si="1093">ROUND((550*$N$2),0)</f>
        <v>583</v>
      </c>
      <c r="T601" t="s">
        <v>32</v>
      </c>
    </row>
    <row r="602" spans="1:20" x14ac:dyDescent="0.25">
      <c r="A602" t="s">
        <v>15</v>
      </c>
      <c r="B602" s="1" t="s">
        <v>208</v>
      </c>
      <c r="C602">
        <v>1</v>
      </c>
      <c r="D602" t="s">
        <v>196</v>
      </c>
      <c r="E602" s="1">
        <v>745208851</v>
      </c>
      <c r="H602" t="s">
        <v>16</v>
      </c>
      <c r="I602" t="s">
        <v>17</v>
      </c>
      <c r="J602" t="s">
        <v>18</v>
      </c>
      <c r="K602" t="s">
        <v>19</v>
      </c>
      <c r="L602" t="s">
        <v>207</v>
      </c>
      <c r="M602" t="str">
        <f>CONCATENATE(E602,"-D-P-W")</f>
        <v>745208851-D-P-W</v>
      </c>
      <c r="N602" t="str">
        <f>$F$2</f>
        <v>D - 508 x 508</v>
      </c>
      <c r="O602" t="str">
        <f>$C$3</f>
        <v>Photographic Paper</v>
      </c>
      <c r="P602" t="str">
        <f>$D$4</f>
        <v>White</v>
      </c>
      <c r="Q602">
        <f>$F$4</f>
        <v>1313</v>
      </c>
      <c r="R602">
        <f t="shared" ref="R602" si="1094">ROUND((880*$N$2),0)</f>
        <v>933</v>
      </c>
      <c r="S602">
        <f t="shared" ref="S602" si="1095">ROUND((560*$N$2),0)</f>
        <v>594</v>
      </c>
      <c r="T602" t="s">
        <v>32</v>
      </c>
    </row>
    <row r="603" spans="1:20" x14ac:dyDescent="0.25">
      <c r="A603" t="s">
        <v>15</v>
      </c>
      <c r="B603" s="1" t="s">
        <v>208</v>
      </c>
      <c r="C603">
        <v>1</v>
      </c>
      <c r="D603" t="s">
        <v>196</v>
      </c>
      <c r="E603" s="1">
        <v>745208851</v>
      </c>
      <c r="H603" t="s">
        <v>16</v>
      </c>
      <c r="I603" t="s">
        <v>17</v>
      </c>
      <c r="J603" t="s">
        <v>18</v>
      </c>
      <c r="K603" t="s">
        <v>19</v>
      </c>
      <c r="L603" t="s">
        <v>207</v>
      </c>
      <c r="M603" t="str">
        <f>CONCATENATE(E603,"-D-C-W")</f>
        <v>745208851-D-C-W</v>
      </c>
      <c r="N603" t="str">
        <f>$F$2</f>
        <v>D - 508 x 508</v>
      </c>
      <c r="O603" t="str">
        <f>$C$15</f>
        <v>Canvas</v>
      </c>
      <c r="P603" t="str">
        <f>$D$16</f>
        <v xml:space="preserve">White </v>
      </c>
      <c r="Q603">
        <f>$F$16</f>
        <v>1964</v>
      </c>
      <c r="R603">
        <f t="shared" ref="R603" si="1096">ROUND((1320*$N$2),0)</f>
        <v>1399</v>
      </c>
      <c r="S603">
        <f t="shared" ref="S603" si="1097">ROUND((825*$N$2),0)</f>
        <v>875</v>
      </c>
      <c r="T603" t="s">
        <v>32</v>
      </c>
    </row>
    <row r="604" spans="1:20" x14ac:dyDescent="0.25">
      <c r="A604" t="s">
        <v>15</v>
      </c>
      <c r="B604" s="1" t="s">
        <v>208</v>
      </c>
      <c r="C604">
        <v>1</v>
      </c>
      <c r="D604" t="s">
        <v>196</v>
      </c>
      <c r="E604" s="1">
        <v>745208851</v>
      </c>
      <c r="H604" t="s">
        <v>16</v>
      </c>
      <c r="I604" t="s">
        <v>17</v>
      </c>
      <c r="J604" t="s">
        <v>18</v>
      </c>
      <c r="K604" t="s">
        <v>19</v>
      </c>
      <c r="L604" t="s">
        <v>207</v>
      </c>
      <c r="M604" t="str">
        <f>CONCATENATE(E604,"-F-P-N")</f>
        <v>745208851-F-P-N</v>
      </c>
      <c r="N604" t="str">
        <f>$H$2</f>
        <v>F - 762 x 762</v>
      </c>
      <c r="O604" t="str">
        <f>$C$3</f>
        <v>Photographic Paper</v>
      </c>
      <c r="P604" t="str">
        <f>$D$3</f>
        <v>None</v>
      </c>
      <c r="Q604">
        <f>$H$3</f>
        <v>1410</v>
      </c>
      <c r="R604">
        <f t="shared" ref="R604" si="1098">ROUND((944*$N$2),0)</f>
        <v>1001</v>
      </c>
      <c r="S604">
        <f t="shared" ref="S604" si="1099">ROUND((590*$N$2),0)</f>
        <v>625</v>
      </c>
      <c r="T604" t="s">
        <v>32</v>
      </c>
    </row>
    <row r="605" spans="1:20" x14ac:dyDescent="0.25">
      <c r="A605" t="s">
        <v>15</v>
      </c>
      <c r="B605" s="1" t="s">
        <v>208</v>
      </c>
      <c r="C605">
        <v>1</v>
      </c>
      <c r="D605" t="s">
        <v>196</v>
      </c>
      <c r="E605" s="1">
        <v>745208851</v>
      </c>
      <c r="H605" t="s">
        <v>16</v>
      </c>
      <c r="I605" t="s">
        <v>17</v>
      </c>
      <c r="J605" t="s">
        <v>18</v>
      </c>
      <c r="K605" t="s">
        <v>19</v>
      </c>
      <c r="L605" t="s">
        <v>207</v>
      </c>
      <c r="M605" t="str">
        <f>CONCATENATE(E605,"-F-C-N")</f>
        <v>745208851-F-C-N</v>
      </c>
      <c r="N605" t="str">
        <f>$H$2</f>
        <v>F - 762 x 762</v>
      </c>
      <c r="O605" t="str">
        <f>$C$15</f>
        <v>Canvas</v>
      </c>
      <c r="P605" t="str">
        <f>$D$15</f>
        <v>None</v>
      </c>
      <c r="Q605">
        <f>$H$15</f>
        <v>1909</v>
      </c>
      <c r="R605">
        <f t="shared" ref="R605" si="1100">ROUND((1200*$N$2),0)</f>
        <v>1272</v>
      </c>
      <c r="S605">
        <f t="shared" ref="S605" si="1101">ROUND((800*$N$2),0)</f>
        <v>848</v>
      </c>
      <c r="T605" t="s">
        <v>32</v>
      </c>
    </row>
    <row r="606" spans="1:20" x14ac:dyDescent="0.25">
      <c r="A606" t="s">
        <v>15</v>
      </c>
      <c r="B606" s="1" t="s">
        <v>208</v>
      </c>
      <c r="C606">
        <v>1</v>
      </c>
      <c r="D606" t="s">
        <v>196</v>
      </c>
      <c r="E606" s="1">
        <v>745208851</v>
      </c>
      <c r="H606" t="s">
        <v>16</v>
      </c>
      <c r="I606" t="s">
        <v>17</v>
      </c>
      <c r="J606" t="s">
        <v>18</v>
      </c>
      <c r="K606" t="s">
        <v>19</v>
      </c>
      <c r="L606" t="s">
        <v>207</v>
      </c>
      <c r="M606" t="str">
        <f>CONCATENATE(E606,"-F-P-W")</f>
        <v>745208851-F-P-W</v>
      </c>
      <c r="N606" t="str">
        <f>$H$2</f>
        <v>F - 762 x 762</v>
      </c>
      <c r="O606" t="str">
        <f>$C$3</f>
        <v>Photographic Paper</v>
      </c>
      <c r="P606" t="str">
        <f>$D$4</f>
        <v>White</v>
      </c>
      <c r="Q606">
        <f>$H$4</f>
        <v>2387</v>
      </c>
      <c r="R606">
        <f t="shared" ref="R606" si="1102">ROUND((1510*$N$2),0)</f>
        <v>1601</v>
      </c>
      <c r="S606">
        <f t="shared" ref="S606" si="1103">ROUND((1150*$N$2),0)</f>
        <v>1219</v>
      </c>
      <c r="T606" t="s">
        <v>32</v>
      </c>
    </row>
    <row r="607" spans="1:20" x14ac:dyDescent="0.25">
      <c r="A607" t="s">
        <v>15</v>
      </c>
      <c r="B607" s="1" t="s">
        <v>208</v>
      </c>
      <c r="C607">
        <v>1</v>
      </c>
      <c r="D607" t="s">
        <v>196</v>
      </c>
      <c r="E607" s="1">
        <v>745208851</v>
      </c>
      <c r="H607" t="s">
        <v>16</v>
      </c>
      <c r="I607" t="s">
        <v>17</v>
      </c>
      <c r="J607" t="s">
        <v>18</v>
      </c>
      <c r="K607" t="s">
        <v>19</v>
      </c>
      <c r="L607" t="s">
        <v>207</v>
      </c>
      <c r="M607" t="str">
        <f>CONCATENATE(E607,"-F-C-W")</f>
        <v>745208851-F-C-W</v>
      </c>
      <c r="N607" t="str">
        <f>$H$2</f>
        <v>F - 762 x 762</v>
      </c>
      <c r="O607" t="str">
        <f>$C$15</f>
        <v>Canvas</v>
      </c>
      <c r="P607" t="str">
        <f>$D$16</f>
        <v xml:space="preserve">White </v>
      </c>
      <c r="Q607">
        <f>$H$16</f>
        <v>2625</v>
      </c>
      <c r="R607">
        <f t="shared" ref="R607" si="1104">ROUND((1760*$N$2),0)</f>
        <v>1866</v>
      </c>
      <c r="S607">
        <f t="shared" ref="S607" si="1105">ROUND((1100*$N$2),0)</f>
        <v>1166</v>
      </c>
      <c r="T607" t="s">
        <v>32</v>
      </c>
    </row>
    <row r="608" spans="1:20" x14ac:dyDescent="0.25">
      <c r="A608" t="s">
        <v>15</v>
      </c>
      <c r="B608" s="1" t="s">
        <v>208</v>
      </c>
      <c r="C608">
        <v>1</v>
      </c>
      <c r="D608" t="s">
        <v>196</v>
      </c>
      <c r="E608" s="1">
        <v>745208851</v>
      </c>
      <c r="H608" t="s">
        <v>16</v>
      </c>
      <c r="I608" t="s">
        <v>17</v>
      </c>
      <c r="J608" t="s">
        <v>18</v>
      </c>
      <c r="K608" t="s">
        <v>19</v>
      </c>
      <c r="L608" t="s">
        <v>207</v>
      </c>
      <c r="M608" t="str">
        <f>CONCATENATE(E608,"-G-P-N")</f>
        <v>745208851-G-P-N</v>
      </c>
      <c r="N608" t="str">
        <f>$I$2</f>
        <v>G - 1016 x 1016</v>
      </c>
      <c r="O608" t="str">
        <f>$C$3</f>
        <v>Photographic Paper</v>
      </c>
      <c r="P608" t="str">
        <f>$D$3</f>
        <v>None</v>
      </c>
      <c r="Q608">
        <f>$I$3</f>
        <v>1763</v>
      </c>
      <c r="R608">
        <f t="shared" ref="R608" si="1106">ROUND((1180*$N$2),0)</f>
        <v>1251</v>
      </c>
      <c r="S608">
        <f t="shared" ref="S608" si="1107">ROUND((735*$N$2),0)</f>
        <v>779</v>
      </c>
      <c r="T608" t="s">
        <v>32</v>
      </c>
    </row>
    <row r="609" spans="1:20" x14ac:dyDescent="0.25">
      <c r="A609" t="s">
        <v>15</v>
      </c>
      <c r="B609" s="1" t="s">
        <v>208</v>
      </c>
      <c r="C609">
        <v>1</v>
      </c>
      <c r="D609" t="s">
        <v>196</v>
      </c>
      <c r="E609" s="1">
        <v>745208851</v>
      </c>
      <c r="H609" t="s">
        <v>16</v>
      </c>
      <c r="I609" t="s">
        <v>17</v>
      </c>
      <c r="J609" t="s">
        <v>18</v>
      </c>
      <c r="K609" t="s">
        <v>19</v>
      </c>
      <c r="L609" t="s">
        <v>207</v>
      </c>
      <c r="M609" t="str">
        <f>CONCATENATE(E609,"-G-C-N")</f>
        <v>745208851-G-C-N</v>
      </c>
      <c r="N609" t="str">
        <f>$I$2</f>
        <v>G - 1016 x 1016</v>
      </c>
      <c r="O609" t="str">
        <f>$C$15</f>
        <v>Canvas</v>
      </c>
      <c r="P609" t="str">
        <f>$D$15</f>
        <v>None</v>
      </c>
      <c r="Q609">
        <f>$I$15</f>
        <v>2029</v>
      </c>
      <c r="R609">
        <f t="shared" ref="R609" si="1108">ROUND((1275*$N$2),0)</f>
        <v>1352</v>
      </c>
      <c r="S609">
        <f t="shared" ref="S609" si="1109">ROUND((850*$N$2),0)</f>
        <v>901</v>
      </c>
      <c r="T609" t="s">
        <v>32</v>
      </c>
    </row>
    <row r="610" spans="1:20" x14ac:dyDescent="0.25">
      <c r="A610" t="s">
        <v>15</v>
      </c>
      <c r="B610" s="1" t="s">
        <v>208</v>
      </c>
      <c r="C610">
        <v>1</v>
      </c>
      <c r="D610" t="s">
        <v>196</v>
      </c>
      <c r="E610" s="1">
        <v>745208851</v>
      </c>
      <c r="H610" t="s">
        <v>16</v>
      </c>
      <c r="I610" t="s">
        <v>17</v>
      </c>
      <c r="J610" t="s">
        <v>18</v>
      </c>
      <c r="K610" t="s">
        <v>19</v>
      </c>
      <c r="L610" t="s">
        <v>207</v>
      </c>
      <c r="M610" t="str">
        <f>CONCATENATE(E610,"-G-P-W")</f>
        <v>745208851-G-P-W</v>
      </c>
      <c r="N610" t="str">
        <f>$I$2</f>
        <v>G - 1016 x 1016</v>
      </c>
      <c r="O610" t="str">
        <f>$C$3</f>
        <v>Photographic Paper</v>
      </c>
      <c r="P610" t="str">
        <f>$D$4</f>
        <v>White</v>
      </c>
      <c r="Q610">
        <f>$I$4</f>
        <v>3200</v>
      </c>
      <c r="R610">
        <f t="shared" ref="R610:R611" si="1110">ROUND((2000*$N$2),0)</f>
        <v>2120</v>
      </c>
      <c r="S610">
        <f t="shared" ref="S610" si="1111">ROUND((1535*$N$2),0)</f>
        <v>1627</v>
      </c>
      <c r="T610" t="s">
        <v>32</v>
      </c>
    </row>
    <row r="611" spans="1:20" x14ac:dyDescent="0.25">
      <c r="A611" t="s">
        <v>15</v>
      </c>
      <c r="B611" s="1" t="s">
        <v>208</v>
      </c>
      <c r="C611">
        <v>1</v>
      </c>
      <c r="D611" t="s">
        <v>196</v>
      </c>
      <c r="E611" s="1">
        <v>745208851</v>
      </c>
      <c r="H611" t="s">
        <v>16</v>
      </c>
      <c r="I611" t="s">
        <v>17</v>
      </c>
      <c r="J611" t="s">
        <v>18</v>
      </c>
      <c r="K611" t="s">
        <v>19</v>
      </c>
      <c r="L611" t="s">
        <v>207</v>
      </c>
      <c r="M611" t="str">
        <f>CONCATENATE(E611,"-G-C-W")</f>
        <v>745208851-G-C-W</v>
      </c>
      <c r="N611" t="str">
        <f>$I$2</f>
        <v>G - 1016 x 1016</v>
      </c>
      <c r="O611" t="str">
        <f>$C$15</f>
        <v>Canvas</v>
      </c>
      <c r="P611" t="str">
        <f>$D$16</f>
        <v xml:space="preserve">White </v>
      </c>
      <c r="Q611">
        <f>$I$16</f>
        <v>2984</v>
      </c>
      <c r="R611">
        <f t="shared" si="1110"/>
        <v>2120</v>
      </c>
      <c r="S611">
        <f t="shared" ref="S611" si="1112">ROUND((1250*$N$2),0)</f>
        <v>1325</v>
      </c>
      <c r="T611" t="s">
        <v>32</v>
      </c>
    </row>
    <row r="612" spans="1:20" x14ac:dyDescent="0.25">
      <c r="A612" t="s">
        <v>15</v>
      </c>
      <c r="B612" s="1" t="s">
        <v>208</v>
      </c>
      <c r="C612">
        <v>1</v>
      </c>
      <c r="D612" t="s">
        <v>197</v>
      </c>
      <c r="E612" s="1">
        <v>745208847</v>
      </c>
      <c r="H612" t="s">
        <v>16</v>
      </c>
      <c r="I612" t="s">
        <v>17</v>
      </c>
      <c r="J612" t="s">
        <v>18</v>
      </c>
      <c r="K612" t="s">
        <v>19</v>
      </c>
      <c r="L612" t="s">
        <v>207</v>
      </c>
      <c r="M612" t="str">
        <f>CONCATENATE(E612,"-C-P-N")</f>
        <v>745208847-C-P-N</v>
      </c>
      <c r="N612" t="str">
        <f>$E$2</f>
        <v>C - 406 x 406</v>
      </c>
      <c r="O612" t="str">
        <f>$C$3</f>
        <v>Photographic Paper</v>
      </c>
      <c r="P612" t="str">
        <f>$D$3</f>
        <v>None</v>
      </c>
      <c r="Q612">
        <f>$E$3</f>
        <v>553</v>
      </c>
      <c r="R612">
        <f t="shared" ref="R612" si="1113">ROUND((360*$N$2),0)</f>
        <v>382</v>
      </c>
      <c r="S612">
        <f t="shared" ref="S612" si="1114">ROUND((230*$N$2),0)</f>
        <v>244</v>
      </c>
      <c r="T612" t="s">
        <v>32</v>
      </c>
    </row>
    <row r="613" spans="1:20" x14ac:dyDescent="0.25">
      <c r="A613" t="s">
        <v>15</v>
      </c>
      <c r="B613" s="1" t="s">
        <v>208</v>
      </c>
      <c r="C613">
        <v>1</v>
      </c>
      <c r="D613" t="s">
        <v>197</v>
      </c>
      <c r="E613" s="1">
        <v>745208847</v>
      </c>
      <c r="H613" t="s">
        <v>16</v>
      </c>
      <c r="I613" t="s">
        <v>17</v>
      </c>
      <c r="J613" t="s">
        <v>18</v>
      </c>
      <c r="K613" t="s">
        <v>19</v>
      </c>
      <c r="L613" t="s">
        <v>207</v>
      </c>
      <c r="M613" t="str">
        <f>CONCATENATE(E613,"-C-P-W")</f>
        <v>745208847-C-P-W</v>
      </c>
      <c r="N613" t="str">
        <f>$E$2</f>
        <v>C - 406 x 406</v>
      </c>
      <c r="O613" t="str">
        <f>$C$3</f>
        <v>Photographic Paper</v>
      </c>
      <c r="P613" t="str">
        <f>$D$4</f>
        <v>White</v>
      </c>
      <c r="Q613">
        <f>$E$4</f>
        <v>1052</v>
      </c>
      <c r="R613">
        <f t="shared" ref="R613" si="1115">ROUND((704*$N$2),0)</f>
        <v>746</v>
      </c>
      <c r="S613">
        <f t="shared" ref="S613" si="1116">ROUND((440*$N$2),0)</f>
        <v>466</v>
      </c>
      <c r="T613" t="s">
        <v>32</v>
      </c>
    </row>
    <row r="614" spans="1:20" x14ac:dyDescent="0.25">
      <c r="A614" t="s">
        <v>15</v>
      </c>
      <c r="B614" s="1" t="s">
        <v>208</v>
      </c>
      <c r="C614">
        <v>1</v>
      </c>
      <c r="D614" t="s">
        <v>197</v>
      </c>
      <c r="E614" s="1">
        <v>745208847</v>
      </c>
      <c r="H614" t="s">
        <v>16</v>
      </c>
      <c r="I614" t="s">
        <v>17</v>
      </c>
      <c r="J614" t="s">
        <v>18</v>
      </c>
      <c r="K614" t="s">
        <v>19</v>
      </c>
      <c r="L614" t="s">
        <v>207</v>
      </c>
      <c r="M614" t="str">
        <f>CONCATENATE(E614,"-D-P-N")</f>
        <v>745208847-D-P-N</v>
      </c>
      <c r="N614" t="str">
        <f>$F$2</f>
        <v>D - 508 x 508</v>
      </c>
      <c r="O614" t="str">
        <f>$C$3</f>
        <v>Photographic Paper</v>
      </c>
      <c r="P614" t="str">
        <f>$D$3</f>
        <v>None</v>
      </c>
      <c r="Q614">
        <f>$F$3</f>
        <v>646</v>
      </c>
      <c r="R614">
        <f t="shared" ref="R614" si="1117">ROUND((432*$N$2),0)</f>
        <v>458</v>
      </c>
      <c r="S614">
        <f t="shared" ref="S614" si="1118">ROUND((270*$N$2),0)</f>
        <v>286</v>
      </c>
      <c r="T614" t="s">
        <v>32</v>
      </c>
    </row>
    <row r="615" spans="1:20" x14ac:dyDescent="0.25">
      <c r="A615" t="s">
        <v>15</v>
      </c>
      <c r="B615" s="1" t="s">
        <v>208</v>
      </c>
      <c r="C615">
        <v>1</v>
      </c>
      <c r="D615" t="s">
        <v>197</v>
      </c>
      <c r="E615" s="1">
        <v>745208847</v>
      </c>
      <c r="H615" t="s">
        <v>16</v>
      </c>
      <c r="I615" t="s">
        <v>17</v>
      </c>
      <c r="J615" t="s">
        <v>18</v>
      </c>
      <c r="K615" t="s">
        <v>19</v>
      </c>
      <c r="L615" t="s">
        <v>207</v>
      </c>
      <c r="M615" t="str">
        <f>CONCATENATE(E615,"-D-C-N")</f>
        <v>745208847-D-C-N</v>
      </c>
      <c r="N615" t="str">
        <f>$F$2</f>
        <v>D - 508 x 508</v>
      </c>
      <c r="O615" t="str">
        <f>$C$15</f>
        <v>Canvas</v>
      </c>
      <c r="P615" t="str">
        <f>$D$15</f>
        <v>None</v>
      </c>
      <c r="Q615">
        <f>$F$15</f>
        <v>1324</v>
      </c>
      <c r="R615">
        <f t="shared" ref="R615" si="1119">ROUND((832*$N$2),0)</f>
        <v>882</v>
      </c>
      <c r="S615">
        <f t="shared" ref="S615" si="1120">ROUND((550*$N$2),0)</f>
        <v>583</v>
      </c>
      <c r="T615" t="s">
        <v>32</v>
      </c>
    </row>
    <row r="616" spans="1:20" x14ac:dyDescent="0.25">
      <c r="A616" t="s">
        <v>15</v>
      </c>
      <c r="B616" s="1" t="s">
        <v>208</v>
      </c>
      <c r="C616">
        <v>1</v>
      </c>
      <c r="D616" t="s">
        <v>197</v>
      </c>
      <c r="E616" s="1">
        <v>745208847</v>
      </c>
      <c r="H616" t="s">
        <v>16</v>
      </c>
      <c r="I616" t="s">
        <v>17</v>
      </c>
      <c r="J616" t="s">
        <v>18</v>
      </c>
      <c r="K616" t="s">
        <v>19</v>
      </c>
      <c r="L616" t="s">
        <v>207</v>
      </c>
      <c r="M616" t="str">
        <f>CONCATENATE(E616,"-D-P-W")</f>
        <v>745208847-D-P-W</v>
      </c>
      <c r="N616" t="str">
        <f>$F$2</f>
        <v>D - 508 x 508</v>
      </c>
      <c r="O616" t="str">
        <f>$C$3</f>
        <v>Photographic Paper</v>
      </c>
      <c r="P616" t="str">
        <f>$D$4</f>
        <v>White</v>
      </c>
      <c r="Q616">
        <f>$F$4</f>
        <v>1313</v>
      </c>
      <c r="R616">
        <f t="shared" ref="R616" si="1121">ROUND((880*$N$2),0)</f>
        <v>933</v>
      </c>
      <c r="S616">
        <f t="shared" ref="S616" si="1122">ROUND((560*$N$2),0)</f>
        <v>594</v>
      </c>
      <c r="T616" t="s">
        <v>32</v>
      </c>
    </row>
    <row r="617" spans="1:20" x14ac:dyDescent="0.25">
      <c r="A617" t="s">
        <v>15</v>
      </c>
      <c r="B617" s="1" t="s">
        <v>208</v>
      </c>
      <c r="C617">
        <v>1</v>
      </c>
      <c r="D617" t="s">
        <v>197</v>
      </c>
      <c r="E617" s="1">
        <v>745208847</v>
      </c>
      <c r="H617" t="s">
        <v>16</v>
      </c>
      <c r="I617" t="s">
        <v>17</v>
      </c>
      <c r="J617" t="s">
        <v>18</v>
      </c>
      <c r="K617" t="s">
        <v>19</v>
      </c>
      <c r="L617" t="s">
        <v>207</v>
      </c>
      <c r="M617" t="str">
        <f>CONCATENATE(E617,"-D-C-W")</f>
        <v>745208847-D-C-W</v>
      </c>
      <c r="N617" t="str">
        <f>$F$2</f>
        <v>D - 508 x 508</v>
      </c>
      <c r="O617" t="str">
        <f>$C$15</f>
        <v>Canvas</v>
      </c>
      <c r="P617" t="str">
        <f>$D$16</f>
        <v xml:space="preserve">White </v>
      </c>
      <c r="Q617">
        <f>$F$16</f>
        <v>1964</v>
      </c>
      <c r="R617">
        <f t="shared" ref="R617" si="1123">ROUND((1320*$N$2),0)</f>
        <v>1399</v>
      </c>
      <c r="S617">
        <f t="shared" ref="S617" si="1124">ROUND((825*$N$2),0)</f>
        <v>875</v>
      </c>
      <c r="T617" t="s">
        <v>32</v>
      </c>
    </row>
    <row r="618" spans="1:20" x14ac:dyDescent="0.25">
      <c r="A618" t="s">
        <v>15</v>
      </c>
      <c r="B618" s="1" t="s">
        <v>208</v>
      </c>
      <c r="C618">
        <v>1</v>
      </c>
      <c r="D618" t="s">
        <v>197</v>
      </c>
      <c r="E618" s="1">
        <v>745208847</v>
      </c>
      <c r="H618" t="s">
        <v>16</v>
      </c>
      <c r="I618" t="s">
        <v>17</v>
      </c>
      <c r="J618" t="s">
        <v>18</v>
      </c>
      <c r="K618" t="s">
        <v>19</v>
      </c>
      <c r="L618" t="s">
        <v>207</v>
      </c>
      <c r="M618" t="str">
        <f>CONCATENATE(E618,"-F-P-N")</f>
        <v>745208847-F-P-N</v>
      </c>
      <c r="N618" t="str">
        <f>$H$2</f>
        <v>F - 762 x 762</v>
      </c>
      <c r="O618" t="str">
        <f>$C$3</f>
        <v>Photographic Paper</v>
      </c>
      <c r="P618" t="str">
        <f>$D$3</f>
        <v>None</v>
      </c>
      <c r="Q618">
        <f>$H$3</f>
        <v>1410</v>
      </c>
      <c r="R618">
        <f t="shared" ref="R618" si="1125">ROUND((944*$N$2),0)</f>
        <v>1001</v>
      </c>
      <c r="S618">
        <f t="shared" ref="S618" si="1126">ROUND((590*$N$2),0)</f>
        <v>625</v>
      </c>
      <c r="T618" t="s">
        <v>32</v>
      </c>
    </row>
    <row r="619" spans="1:20" x14ac:dyDescent="0.25">
      <c r="A619" t="s">
        <v>15</v>
      </c>
      <c r="B619" s="1" t="s">
        <v>208</v>
      </c>
      <c r="C619">
        <v>1</v>
      </c>
      <c r="D619" t="s">
        <v>197</v>
      </c>
      <c r="E619" s="1">
        <v>745208847</v>
      </c>
      <c r="H619" t="s">
        <v>16</v>
      </c>
      <c r="I619" t="s">
        <v>17</v>
      </c>
      <c r="J619" t="s">
        <v>18</v>
      </c>
      <c r="K619" t="s">
        <v>19</v>
      </c>
      <c r="L619" t="s">
        <v>207</v>
      </c>
      <c r="M619" t="str">
        <f>CONCATENATE(E619,"-F-C-N")</f>
        <v>745208847-F-C-N</v>
      </c>
      <c r="N619" t="str">
        <f>$H$2</f>
        <v>F - 762 x 762</v>
      </c>
      <c r="O619" t="str">
        <f>$C$15</f>
        <v>Canvas</v>
      </c>
      <c r="P619" t="str">
        <f>$D$15</f>
        <v>None</v>
      </c>
      <c r="Q619">
        <f>$H$15</f>
        <v>1909</v>
      </c>
      <c r="R619">
        <f t="shared" ref="R619" si="1127">ROUND((1200*$N$2),0)</f>
        <v>1272</v>
      </c>
      <c r="S619">
        <f t="shared" ref="S619" si="1128">ROUND((800*$N$2),0)</f>
        <v>848</v>
      </c>
      <c r="T619" t="s">
        <v>32</v>
      </c>
    </row>
    <row r="620" spans="1:20" x14ac:dyDescent="0.25">
      <c r="A620" t="s">
        <v>15</v>
      </c>
      <c r="B620" s="1" t="s">
        <v>208</v>
      </c>
      <c r="C620">
        <v>1</v>
      </c>
      <c r="D620" t="s">
        <v>197</v>
      </c>
      <c r="E620" s="1">
        <v>745208847</v>
      </c>
      <c r="H620" t="s">
        <v>16</v>
      </c>
      <c r="I620" t="s">
        <v>17</v>
      </c>
      <c r="J620" t="s">
        <v>18</v>
      </c>
      <c r="K620" t="s">
        <v>19</v>
      </c>
      <c r="L620" t="s">
        <v>207</v>
      </c>
      <c r="M620" t="str">
        <f>CONCATENATE(E620,"-F-P-W")</f>
        <v>745208847-F-P-W</v>
      </c>
      <c r="N620" t="str">
        <f>$H$2</f>
        <v>F - 762 x 762</v>
      </c>
      <c r="O620" t="str">
        <f>$C$3</f>
        <v>Photographic Paper</v>
      </c>
      <c r="P620" t="str">
        <f>$D$4</f>
        <v>White</v>
      </c>
      <c r="Q620">
        <f>$H$4</f>
        <v>2387</v>
      </c>
      <c r="R620">
        <f t="shared" ref="R620" si="1129">ROUND((1510*$N$2),0)</f>
        <v>1601</v>
      </c>
      <c r="S620">
        <f t="shared" ref="S620" si="1130">ROUND((1150*$N$2),0)</f>
        <v>1219</v>
      </c>
      <c r="T620" t="s">
        <v>32</v>
      </c>
    </row>
    <row r="621" spans="1:20" x14ac:dyDescent="0.25">
      <c r="A621" t="s">
        <v>15</v>
      </c>
      <c r="B621" s="1" t="s">
        <v>208</v>
      </c>
      <c r="C621">
        <v>1</v>
      </c>
      <c r="D621" t="s">
        <v>197</v>
      </c>
      <c r="E621" s="1">
        <v>745208847</v>
      </c>
      <c r="H621" t="s">
        <v>16</v>
      </c>
      <c r="I621" t="s">
        <v>17</v>
      </c>
      <c r="J621" t="s">
        <v>18</v>
      </c>
      <c r="K621" t="s">
        <v>19</v>
      </c>
      <c r="L621" t="s">
        <v>207</v>
      </c>
      <c r="M621" t="str">
        <f>CONCATENATE(E621,"-F-C-W")</f>
        <v>745208847-F-C-W</v>
      </c>
      <c r="N621" t="str">
        <f>$H$2</f>
        <v>F - 762 x 762</v>
      </c>
      <c r="O621" t="str">
        <f>$C$15</f>
        <v>Canvas</v>
      </c>
      <c r="P621" t="str">
        <f>$D$16</f>
        <v xml:space="preserve">White </v>
      </c>
      <c r="Q621">
        <f>$H$16</f>
        <v>2625</v>
      </c>
      <c r="R621">
        <f t="shared" ref="R621" si="1131">ROUND((1760*$N$2),0)</f>
        <v>1866</v>
      </c>
      <c r="S621">
        <f t="shared" ref="S621" si="1132">ROUND((1100*$N$2),0)</f>
        <v>1166</v>
      </c>
      <c r="T621" t="s">
        <v>32</v>
      </c>
    </row>
    <row r="622" spans="1:20" x14ac:dyDescent="0.25">
      <c r="A622" t="s">
        <v>15</v>
      </c>
      <c r="B622" s="1" t="s">
        <v>208</v>
      </c>
      <c r="C622">
        <v>1</v>
      </c>
      <c r="D622" t="s">
        <v>197</v>
      </c>
      <c r="E622" s="1">
        <v>745208847</v>
      </c>
      <c r="H622" t="s">
        <v>16</v>
      </c>
      <c r="I622" t="s">
        <v>17</v>
      </c>
      <c r="J622" t="s">
        <v>18</v>
      </c>
      <c r="K622" t="s">
        <v>19</v>
      </c>
      <c r="L622" t="s">
        <v>207</v>
      </c>
      <c r="M622" t="str">
        <f>CONCATENATE(E622,"-G-P-N")</f>
        <v>745208847-G-P-N</v>
      </c>
      <c r="N622" t="str">
        <f>$I$2</f>
        <v>G - 1016 x 1016</v>
      </c>
      <c r="O622" t="str">
        <f>$C$3</f>
        <v>Photographic Paper</v>
      </c>
      <c r="P622" t="str">
        <f>$D$3</f>
        <v>None</v>
      </c>
      <c r="Q622">
        <f>$I$3</f>
        <v>1763</v>
      </c>
      <c r="R622">
        <f t="shared" ref="R622" si="1133">ROUND((1180*$N$2),0)</f>
        <v>1251</v>
      </c>
      <c r="S622">
        <f t="shared" ref="S622" si="1134">ROUND((735*$N$2),0)</f>
        <v>779</v>
      </c>
      <c r="T622" t="s">
        <v>32</v>
      </c>
    </row>
    <row r="623" spans="1:20" x14ac:dyDescent="0.25">
      <c r="A623" t="s">
        <v>15</v>
      </c>
      <c r="B623" s="1" t="s">
        <v>208</v>
      </c>
      <c r="C623">
        <v>1</v>
      </c>
      <c r="D623" t="s">
        <v>197</v>
      </c>
      <c r="E623" s="1">
        <v>745208847</v>
      </c>
      <c r="H623" t="s">
        <v>16</v>
      </c>
      <c r="I623" t="s">
        <v>17</v>
      </c>
      <c r="J623" t="s">
        <v>18</v>
      </c>
      <c r="K623" t="s">
        <v>19</v>
      </c>
      <c r="L623" t="s">
        <v>207</v>
      </c>
      <c r="M623" t="str">
        <f>CONCATENATE(E623,"-G-C-N")</f>
        <v>745208847-G-C-N</v>
      </c>
      <c r="N623" t="str">
        <f>$I$2</f>
        <v>G - 1016 x 1016</v>
      </c>
      <c r="O623" t="str">
        <f>$C$15</f>
        <v>Canvas</v>
      </c>
      <c r="P623" t="str">
        <f>$D$15</f>
        <v>None</v>
      </c>
      <c r="Q623">
        <f>$I$15</f>
        <v>2029</v>
      </c>
      <c r="R623">
        <f t="shared" ref="R623" si="1135">ROUND((1275*$N$2),0)</f>
        <v>1352</v>
      </c>
      <c r="S623">
        <f t="shared" ref="S623" si="1136">ROUND((850*$N$2),0)</f>
        <v>901</v>
      </c>
      <c r="T623" t="s">
        <v>32</v>
      </c>
    </row>
    <row r="624" spans="1:20" x14ac:dyDescent="0.25">
      <c r="A624" t="s">
        <v>15</v>
      </c>
      <c r="B624" s="1" t="s">
        <v>208</v>
      </c>
      <c r="C624">
        <v>1</v>
      </c>
      <c r="D624" t="s">
        <v>197</v>
      </c>
      <c r="E624" s="1">
        <v>745208847</v>
      </c>
      <c r="H624" t="s">
        <v>16</v>
      </c>
      <c r="I624" t="s">
        <v>17</v>
      </c>
      <c r="J624" t="s">
        <v>18</v>
      </c>
      <c r="K624" t="s">
        <v>19</v>
      </c>
      <c r="L624" t="s">
        <v>207</v>
      </c>
      <c r="M624" t="str">
        <f>CONCATENATE(E624,"-G-P-W")</f>
        <v>745208847-G-P-W</v>
      </c>
      <c r="N624" t="str">
        <f>$I$2</f>
        <v>G - 1016 x 1016</v>
      </c>
      <c r="O624" t="str">
        <f>$C$3</f>
        <v>Photographic Paper</v>
      </c>
      <c r="P624" t="str">
        <f>$D$4</f>
        <v>White</v>
      </c>
      <c r="Q624">
        <f>$I$4</f>
        <v>3200</v>
      </c>
      <c r="R624">
        <f t="shared" ref="R624:R625" si="1137">ROUND((2000*$N$2),0)</f>
        <v>2120</v>
      </c>
      <c r="S624">
        <f t="shared" ref="S624" si="1138">ROUND((1535*$N$2),0)</f>
        <v>1627</v>
      </c>
      <c r="T624" t="s">
        <v>32</v>
      </c>
    </row>
    <row r="625" spans="1:20" x14ac:dyDescent="0.25">
      <c r="A625" t="s">
        <v>15</v>
      </c>
      <c r="B625" s="1" t="s">
        <v>208</v>
      </c>
      <c r="C625">
        <v>1</v>
      </c>
      <c r="D625" t="s">
        <v>197</v>
      </c>
      <c r="E625" s="1">
        <v>745208847</v>
      </c>
      <c r="H625" t="s">
        <v>16</v>
      </c>
      <c r="I625" t="s">
        <v>17</v>
      </c>
      <c r="J625" t="s">
        <v>18</v>
      </c>
      <c r="K625" t="s">
        <v>19</v>
      </c>
      <c r="L625" t="s">
        <v>207</v>
      </c>
      <c r="M625" t="str">
        <f>CONCATENATE(E625,"-G-C-W")</f>
        <v>745208847-G-C-W</v>
      </c>
      <c r="N625" t="str">
        <f>$I$2</f>
        <v>G - 1016 x 1016</v>
      </c>
      <c r="O625" t="str">
        <f>$C$15</f>
        <v>Canvas</v>
      </c>
      <c r="P625" t="str">
        <f>$D$16</f>
        <v xml:space="preserve">White </v>
      </c>
      <c r="Q625">
        <f>$I$16</f>
        <v>2984</v>
      </c>
      <c r="R625">
        <f t="shared" si="1137"/>
        <v>2120</v>
      </c>
      <c r="S625">
        <f t="shared" ref="S625" si="1139">ROUND((1250*$N$2),0)</f>
        <v>1325</v>
      </c>
      <c r="T625" t="s">
        <v>32</v>
      </c>
    </row>
    <row r="626" spans="1:20" x14ac:dyDescent="0.25">
      <c r="A626" t="s">
        <v>15</v>
      </c>
      <c r="B626" s="1" t="s">
        <v>208</v>
      </c>
      <c r="C626">
        <v>1</v>
      </c>
      <c r="D626" t="s">
        <v>198</v>
      </c>
      <c r="E626" s="1">
        <v>745209095</v>
      </c>
      <c r="H626" t="s">
        <v>16</v>
      </c>
      <c r="I626" t="s">
        <v>17</v>
      </c>
      <c r="J626" t="s">
        <v>18</v>
      </c>
      <c r="K626" t="s">
        <v>19</v>
      </c>
      <c r="L626" t="s">
        <v>207</v>
      </c>
      <c r="M626" t="str">
        <f>CONCATENATE(E626,"-C-P-N")</f>
        <v>745209095-C-P-N</v>
      </c>
      <c r="N626" t="str">
        <f>$E$2</f>
        <v>C - 406 x 406</v>
      </c>
      <c r="O626" t="str">
        <f>$C$3</f>
        <v>Photographic Paper</v>
      </c>
      <c r="P626" t="str">
        <f>$D$3</f>
        <v>None</v>
      </c>
      <c r="Q626">
        <f>$E$3</f>
        <v>553</v>
      </c>
      <c r="R626">
        <f t="shared" ref="R626" si="1140">ROUND((360*$N$2),0)</f>
        <v>382</v>
      </c>
      <c r="S626">
        <f t="shared" ref="S626" si="1141">ROUND((230*$N$2),0)</f>
        <v>244</v>
      </c>
      <c r="T626" t="s">
        <v>32</v>
      </c>
    </row>
    <row r="627" spans="1:20" x14ac:dyDescent="0.25">
      <c r="A627" t="s">
        <v>15</v>
      </c>
      <c r="B627" s="1" t="s">
        <v>208</v>
      </c>
      <c r="C627">
        <v>1</v>
      </c>
      <c r="D627" t="s">
        <v>198</v>
      </c>
      <c r="E627" s="1">
        <v>745209095</v>
      </c>
      <c r="H627" t="s">
        <v>16</v>
      </c>
      <c r="I627" t="s">
        <v>17</v>
      </c>
      <c r="J627" t="s">
        <v>18</v>
      </c>
      <c r="K627" t="s">
        <v>19</v>
      </c>
      <c r="L627" t="s">
        <v>207</v>
      </c>
      <c r="M627" t="str">
        <f>CONCATENATE(E627,"-C-P-W")</f>
        <v>745209095-C-P-W</v>
      </c>
      <c r="N627" t="str">
        <f>$E$2</f>
        <v>C - 406 x 406</v>
      </c>
      <c r="O627" t="str">
        <f>$C$3</f>
        <v>Photographic Paper</v>
      </c>
      <c r="P627" t="str">
        <f>$D$4</f>
        <v>White</v>
      </c>
      <c r="Q627">
        <f>$E$4</f>
        <v>1052</v>
      </c>
      <c r="R627">
        <f t="shared" ref="R627" si="1142">ROUND((704*$N$2),0)</f>
        <v>746</v>
      </c>
      <c r="S627">
        <f t="shared" ref="S627" si="1143">ROUND((440*$N$2),0)</f>
        <v>466</v>
      </c>
      <c r="T627" t="s">
        <v>32</v>
      </c>
    </row>
    <row r="628" spans="1:20" x14ac:dyDescent="0.25">
      <c r="A628" t="s">
        <v>15</v>
      </c>
      <c r="B628" s="1" t="s">
        <v>208</v>
      </c>
      <c r="C628">
        <v>1</v>
      </c>
      <c r="D628" t="s">
        <v>198</v>
      </c>
      <c r="E628" s="1">
        <v>745209095</v>
      </c>
      <c r="H628" t="s">
        <v>16</v>
      </c>
      <c r="I628" t="s">
        <v>17</v>
      </c>
      <c r="J628" t="s">
        <v>18</v>
      </c>
      <c r="K628" t="s">
        <v>19</v>
      </c>
      <c r="L628" t="s">
        <v>207</v>
      </c>
      <c r="M628" t="str">
        <f>CONCATENATE(E628,"-D-P-N")</f>
        <v>745209095-D-P-N</v>
      </c>
      <c r="N628" t="str">
        <f>$F$2</f>
        <v>D - 508 x 508</v>
      </c>
      <c r="O628" t="str">
        <f>$C$3</f>
        <v>Photographic Paper</v>
      </c>
      <c r="P628" t="str">
        <f>$D$3</f>
        <v>None</v>
      </c>
      <c r="Q628">
        <f>$F$3</f>
        <v>646</v>
      </c>
      <c r="R628">
        <f t="shared" ref="R628" si="1144">ROUND((432*$N$2),0)</f>
        <v>458</v>
      </c>
      <c r="S628">
        <f t="shared" ref="S628" si="1145">ROUND((270*$N$2),0)</f>
        <v>286</v>
      </c>
      <c r="T628" t="s">
        <v>32</v>
      </c>
    </row>
    <row r="629" spans="1:20" x14ac:dyDescent="0.25">
      <c r="A629" t="s">
        <v>15</v>
      </c>
      <c r="B629" s="1" t="s">
        <v>208</v>
      </c>
      <c r="C629">
        <v>1</v>
      </c>
      <c r="D629" t="s">
        <v>198</v>
      </c>
      <c r="E629" s="1">
        <v>745209095</v>
      </c>
      <c r="H629" t="s">
        <v>16</v>
      </c>
      <c r="I629" t="s">
        <v>17</v>
      </c>
      <c r="J629" t="s">
        <v>18</v>
      </c>
      <c r="K629" t="s">
        <v>19</v>
      </c>
      <c r="L629" t="s">
        <v>207</v>
      </c>
      <c r="M629" t="str">
        <f>CONCATENATE(E629,"-D-C-N")</f>
        <v>745209095-D-C-N</v>
      </c>
      <c r="N629" t="str">
        <f>$F$2</f>
        <v>D - 508 x 508</v>
      </c>
      <c r="O629" t="str">
        <f>$C$15</f>
        <v>Canvas</v>
      </c>
      <c r="P629" t="str">
        <f>$D$15</f>
        <v>None</v>
      </c>
      <c r="Q629">
        <f>$F$15</f>
        <v>1324</v>
      </c>
      <c r="R629">
        <f t="shared" ref="R629" si="1146">ROUND((832*$N$2),0)</f>
        <v>882</v>
      </c>
      <c r="S629">
        <f t="shared" ref="S629" si="1147">ROUND((550*$N$2),0)</f>
        <v>583</v>
      </c>
      <c r="T629" t="s">
        <v>32</v>
      </c>
    </row>
    <row r="630" spans="1:20" x14ac:dyDescent="0.25">
      <c r="A630" t="s">
        <v>15</v>
      </c>
      <c r="B630" s="1" t="s">
        <v>208</v>
      </c>
      <c r="C630">
        <v>1</v>
      </c>
      <c r="D630" t="s">
        <v>198</v>
      </c>
      <c r="E630" s="1">
        <v>745209095</v>
      </c>
      <c r="H630" t="s">
        <v>16</v>
      </c>
      <c r="I630" t="s">
        <v>17</v>
      </c>
      <c r="J630" t="s">
        <v>18</v>
      </c>
      <c r="K630" t="s">
        <v>19</v>
      </c>
      <c r="L630" t="s">
        <v>207</v>
      </c>
      <c r="M630" t="str">
        <f>CONCATENATE(E630,"-D-P-W")</f>
        <v>745209095-D-P-W</v>
      </c>
      <c r="N630" t="str">
        <f>$F$2</f>
        <v>D - 508 x 508</v>
      </c>
      <c r="O630" t="str">
        <f>$C$3</f>
        <v>Photographic Paper</v>
      </c>
      <c r="P630" t="str">
        <f>$D$4</f>
        <v>White</v>
      </c>
      <c r="Q630">
        <f>$F$4</f>
        <v>1313</v>
      </c>
      <c r="R630">
        <f t="shared" ref="R630" si="1148">ROUND((880*$N$2),0)</f>
        <v>933</v>
      </c>
      <c r="S630">
        <f t="shared" ref="S630" si="1149">ROUND((560*$N$2),0)</f>
        <v>594</v>
      </c>
      <c r="T630" t="s">
        <v>32</v>
      </c>
    </row>
    <row r="631" spans="1:20" x14ac:dyDescent="0.25">
      <c r="A631" t="s">
        <v>15</v>
      </c>
      <c r="B631" s="1" t="s">
        <v>208</v>
      </c>
      <c r="C631">
        <v>1</v>
      </c>
      <c r="D631" t="s">
        <v>198</v>
      </c>
      <c r="E631" s="1">
        <v>745209095</v>
      </c>
      <c r="H631" t="s">
        <v>16</v>
      </c>
      <c r="I631" t="s">
        <v>17</v>
      </c>
      <c r="J631" t="s">
        <v>18</v>
      </c>
      <c r="K631" t="s">
        <v>19</v>
      </c>
      <c r="L631" t="s">
        <v>207</v>
      </c>
      <c r="M631" t="str">
        <f>CONCATENATE(E631,"-D-C-W")</f>
        <v>745209095-D-C-W</v>
      </c>
      <c r="N631" t="str">
        <f>$F$2</f>
        <v>D - 508 x 508</v>
      </c>
      <c r="O631" t="str">
        <f>$C$15</f>
        <v>Canvas</v>
      </c>
      <c r="P631" t="str">
        <f>$D$16</f>
        <v xml:space="preserve">White </v>
      </c>
      <c r="Q631">
        <f>$F$16</f>
        <v>1964</v>
      </c>
      <c r="R631">
        <f t="shared" ref="R631" si="1150">ROUND((1320*$N$2),0)</f>
        <v>1399</v>
      </c>
      <c r="S631">
        <f t="shared" ref="S631" si="1151">ROUND((825*$N$2),0)</f>
        <v>875</v>
      </c>
      <c r="T631" t="s">
        <v>32</v>
      </c>
    </row>
    <row r="632" spans="1:20" x14ac:dyDescent="0.25">
      <c r="A632" t="s">
        <v>15</v>
      </c>
      <c r="B632" s="1" t="s">
        <v>208</v>
      </c>
      <c r="C632">
        <v>1</v>
      </c>
      <c r="D632" t="s">
        <v>198</v>
      </c>
      <c r="E632" s="1">
        <v>745209095</v>
      </c>
      <c r="H632" t="s">
        <v>16</v>
      </c>
      <c r="I632" t="s">
        <v>17</v>
      </c>
      <c r="J632" t="s">
        <v>18</v>
      </c>
      <c r="K632" t="s">
        <v>19</v>
      </c>
      <c r="L632" t="s">
        <v>207</v>
      </c>
      <c r="M632" t="str">
        <f>CONCATENATE(E632,"-F-P-N")</f>
        <v>745209095-F-P-N</v>
      </c>
      <c r="N632" t="str">
        <f>$H$2</f>
        <v>F - 762 x 762</v>
      </c>
      <c r="O632" t="str">
        <f>$C$3</f>
        <v>Photographic Paper</v>
      </c>
      <c r="P632" t="str">
        <f>$D$3</f>
        <v>None</v>
      </c>
      <c r="Q632">
        <f>$H$3</f>
        <v>1410</v>
      </c>
      <c r="R632">
        <f t="shared" ref="R632" si="1152">ROUND((944*$N$2),0)</f>
        <v>1001</v>
      </c>
      <c r="S632">
        <f t="shared" ref="S632" si="1153">ROUND((590*$N$2),0)</f>
        <v>625</v>
      </c>
      <c r="T632" t="s">
        <v>32</v>
      </c>
    </row>
    <row r="633" spans="1:20" x14ac:dyDescent="0.25">
      <c r="A633" t="s">
        <v>15</v>
      </c>
      <c r="B633" s="1" t="s">
        <v>208</v>
      </c>
      <c r="C633">
        <v>1</v>
      </c>
      <c r="D633" t="s">
        <v>198</v>
      </c>
      <c r="E633" s="1">
        <v>745209095</v>
      </c>
      <c r="H633" t="s">
        <v>16</v>
      </c>
      <c r="I633" t="s">
        <v>17</v>
      </c>
      <c r="J633" t="s">
        <v>18</v>
      </c>
      <c r="K633" t="s">
        <v>19</v>
      </c>
      <c r="L633" t="s">
        <v>207</v>
      </c>
      <c r="M633" t="str">
        <f>CONCATENATE(E633,"-F-C-N")</f>
        <v>745209095-F-C-N</v>
      </c>
      <c r="N633" t="str">
        <f>$H$2</f>
        <v>F - 762 x 762</v>
      </c>
      <c r="O633" t="str">
        <f>$C$15</f>
        <v>Canvas</v>
      </c>
      <c r="P633" t="str">
        <f>$D$15</f>
        <v>None</v>
      </c>
      <c r="Q633">
        <f>$H$15</f>
        <v>1909</v>
      </c>
      <c r="R633">
        <f t="shared" ref="R633" si="1154">ROUND((1200*$N$2),0)</f>
        <v>1272</v>
      </c>
      <c r="S633">
        <f t="shared" ref="S633" si="1155">ROUND((800*$N$2),0)</f>
        <v>848</v>
      </c>
      <c r="T633" t="s">
        <v>32</v>
      </c>
    </row>
    <row r="634" spans="1:20" x14ac:dyDescent="0.25">
      <c r="A634" t="s">
        <v>15</v>
      </c>
      <c r="B634" s="1" t="s">
        <v>208</v>
      </c>
      <c r="C634">
        <v>1</v>
      </c>
      <c r="D634" t="s">
        <v>198</v>
      </c>
      <c r="E634" s="1">
        <v>745209095</v>
      </c>
      <c r="H634" t="s">
        <v>16</v>
      </c>
      <c r="I634" t="s">
        <v>17</v>
      </c>
      <c r="J634" t="s">
        <v>18</v>
      </c>
      <c r="K634" t="s">
        <v>19</v>
      </c>
      <c r="L634" t="s">
        <v>207</v>
      </c>
      <c r="M634" t="str">
        <f>CONCATENATE(E634,"-F-P-W")</f>
        <v>745209095-F-P-W</v>
      </c>
      <c r="N634" t="str">
        <f>$H$2</f>
        <v>F - 762 x 762</v>
      </c>
      <c r="O634" t="str">
        <f>$C$3</f>
        <v>Photographic Paper</v>
      </c>
      <c r="P634" t="str">
        <f>$D$4</f>
        <v>White</v>
      </c>
      <c r="Q634">
        <f>$H$4</f>
        <v>2387</v>
      </c>
      <c r="R634">
        <f t="shared" ref="R634" si="1156">ROUND((1510*$N$2),0)</f>
        <v>1601</v>
      </c>
      <c r="S634">
        <f t="shared" ref="S634" si="1157">ROUND((1150*$N$2),0)</f>
        <v>1219</v>
      </c>
      <c r="T634" t="s">
        <v>32</v>
      </c>
    </row>
    <row r="635" spans="1:20" x14ac:dyDescent="0.25">
      <c r="A635" t="s">
        <v>15</v>
      </c>
      <c r="B635" s="1" t="s">
        <v>208</v>
      </c>
      <c r="C635">
        <v>1</v>
      </c>
      <c r="D635" t="s">
        <v>198</v>
      </c>
      <c r="E635" s="1">
        <v>745209095</v>
      </c>
      <c r="H635" t="s">
        <v>16</v>
      </c>
      <c r="I635" t="s">
        <v>17</v>
      </c>
      <c r="J635" t="s">
        <v>18</v>
      </c>
      <c r="K635" t="s">
        <v>19</v>
      </c>
      <c r="L635" t="s">
        <v>207</v>
      </c>
      <c r="M635" t="str">
        <f>CONCATENATE(E635,"-F-C-W")</f>
        <v>745209095-F-C-W</v>
      </c>
      <c r="N635" t="str">
        <f>$H$2</f>
        <v>F - 762 x 762</v>
      </c>
      <c r="O635" t="str">
        <f>$C$15</f>
        <v>Canvas</v>
      </c>
      <c r="P635" t="str">
        <f>$D$16</f>
        <v xml:space="preserve">White </v>
      </c>
      <c r="Q635">
        <f>$H$16</f>
        <v>2625</v>
      </c>
      <c r="R635">
        <f t="shared" ref="R635" si="1158">ROUND((1760*$N$2),0)</f>
        <v>1866</v>
      </c>
      <c r="S635">
        <f t="shared" ref="S635" si="1159">ROUND((1100*$N$2),0)</f>
        <v>1166</v>
      </c>
      <c r="T635" t="s">
        <v>32</v>
      </c>
    </row>
    <row r="636" spans="1:20" x14ac:dyDescent="0.25">
      <c r="A636" t="s">
        <v>15</v>
      </c>
      <c r="B636" s="1" t="s">
        <v>208</v>
      </c>
      <c r="C636">
        <v>1</v>
      </c>
      <c r="D636" t="s">
        <v>198</v>
      </c>
      <c r="E636" s="1">
        <v>745209095</v>
      </c>
      <c r="H636" t="s">
        <v>16</v>
      </c>
      <c r="I636" t="s">
        <v>17</v>
      </c>
      <c r="J636" t="s">
        <v>18</v>
      </c>
      <c r="K636" t="s">
        <v>19</v>
      </c>
      <c r="L636" t="s">
        <v>207</v>
      </c>
      <c r="M636" t="str">
        <f>CONCATENATE(E636,"-G-P-N")</f>
        <v>745209095-G-P-N</v>
      </c>
      <c r="N636" t="str">
        <f>$I$2</f>
        <v>G - 1016 x 1016</v>
      </c>
      <c r="O636" t="str">
        <f>$C$3</f>
        <v>Photographic Paper</v>
      </c>
      <c r="P636" t="str">
        <f>$D$3</f>
        <v>None</v>
      </c>
      <c r="Q636">
        <f>$I$3</f>
        <v>1763</v>
      </c>
      <c r="R636">
        <f t="shared" ref="R636" si="1160">ROUND((1180*$N$2),0)</f>
        <v>1251</v>
      </c>
      <c r="S636">
        <f t="shared" ref="S636" si="1161">ROUND((735*$N$2),0)</f>
        <v>779</v>
      </c>
      <c r="T636" t="s">
        <v>32</v>
      </c>
    </row>
    <row r="637" spans="1:20" x14ac:dyDescent="0.25">
      <c r="A637" t="s">
        <v>15</v>
      </c>
      <c r="B637" s="1" t="s">
        <v>208</v>
      </c>
      <c r="C637">
        <v>1</v>
      </c>
      <c r="D637" t="s">
        <v>198</v>
      </c>
      <c r="E637" s="1">
        <v>745209095</v>
      </c>
      <c r="H637" t="s">
        <v>16</v>
      </c>
      <c r="I637" t="s">
        <v>17</v>
      </c>
      <c r="J637" t="s">
        <v>18</v>
      </c>
      <c r="K637" t="s">
        <v>19</v>
      </c>
      <c r="L637" t="s">
        <v>207</v>
      </c>
      <c r="M637" t="str">
        <f>CONCATENATE(E637,"-G-C-N")</f>
        <v>745209095-G-C-N</v>
      </c>
      <c r="N637" t="str">
        <f>$I$2</f>
        <v>G - 1016 x 1016</v>
      </c>
      <c r="O637" t="str">
        <f>$C$15</f>
        <v>Canvas</v>
      </c>
      <c r="P637" t="str">
        <f>$D$15</f>
        <v>None</v>
      </c>
      <c r="Q637">
        <f>$I$15</f>
        <v>2029</v>
      </c>
      <c r="R637">
        <f t="shared" ref="R637" si="1162">ROUND((1275*$N$2),0)</f>
        <v>1352</v>
      </c>
      <c r="S637">
        <f t="shared" ref="S637" si="1163">ROUND((850*$N$2),0)</f>
        <v>901</v>
      </c>
      <c r="T637" t="s">
        <v>32</v>
      </c>
    </row>
    <row r="638" spans="1:20" x14ac:dyDescent="0.25">
      <c r="A638" t="s">
        <v>15</v>
      </c>
      <c r="B638" s="1" t="s">
        <v>208</v>
      </c>
      <c r="C638">
        <v>1</v>
      </c>
      <c r="D638" t="s">
        <v>198</v>
      </c>
      <c r="E638" s="1">
        <v>745209095</v>
      </c>
      <c r="H638" t="s">
        <v>16</v>
      </c>
      <c r="I638" t="s">
        <v>17</v>
      </c>
      <c r="J638" t="s">
        <v>18</v>
      </c>
      <c r="K638" t="s">
        <v>19</v>
      </c>
      <c r="L638" t="s">
        <v>207</v>
      </c>
      <c r="M638" t="str">
        <f>CONCATENATE(E638,"-G-P-W")</f>
        <v>745209095-G-P-W</v>
      </c>
      <c r="N638" t="str">
        <f>$I$2</f>
        <v>G - 1016 x 1016</v>
      </c>
      <c r="O638" t="str">
        <f>$C$3</f>
        <v>Photographic Paper</v>
      </c>
      <c r="P638" t="str">
        <f>$D$4</f>
        <v>White</v>
      </c>
      <c r="Q638">
        <f>$I$4</f>
        <v>3200</v>
      </c>
      <c r="R638">
        <f t="shared" ref="R638:R639" si="1164">ROUND((2000*$N$2),0)</f>
        <v>2120</v>
      </c>
      <c r="S638">
        <f t="shared" ref="S638" si="1165">ROUND((1535*$N$2),0)</f>
        <v>1627</v>
      </c>
      <c r="T638" t="s">
        <v>32</v>
      </c>
    </row>
    <row r="639" spans="1:20" x14ac:dyDescent="0.25">
      <c r="A639" t="s">
        <v>15</v>
      </c>
      <c r="B639" s="1" t="s">
        <v>208</v>
      </c>
      <c r="C639">
        <v>1</v>
      </c>
      <c r="D639" t="s">
        <v>198</v>
      </c>
      <c r="E639" s="1">
        <v>745209095</v>
      </c>
      <c r="H639" t="s">
        <v>16</v>
      </c>
      <c r="I639" t="s">
        <v>17</v>
      </c>
      <c r="J639" t="s">
        <v>18</v>
      </c>
      <c r="K639" t="s">
        <v>19</v>
      </c>
      <c r="L639" t="s">
        <v>207</v>
      </c>
      <c r="M639" t="str">
        <f>CONCATENATE(E639,"-G-C-W")</f>
        <v>745209095-G-C-W</v>
      </c>
      <c r="N639" t="str">
        <f>$I$2</f>
        <v>G - 1016 x 1016</v>
      </c>
      <c r="O639" t="str">
        <f>$C$15</f>
        <v>Canvas</v>
      </c>
      <c r="P639" t="str">
        <f>$D$16</f>
        <v xml:space="preserve">White </v>
      </c>
      <c r="Q639">
        <f>$I$16</f>
        <v>2984</v>
      </c>
      <c r="R639">
        <f t="shared" si="1164"/>
        <v>2120</v>
      </c>
      <c r="S639">
        <f t="shared" ref="S639" si="1166">ROUND((1250*$N$2),0)</f>
        <v>1325</v>
      </c>
      <c r="T639" t="s">
        <v>32</v>
      </c>
    </row>
    <row r="640" spans="1:20" x14ac:dyDescent="0.25">
      <c r="A640" t="s">
        <v>15</v>
      </c>
      <c r="B640" s="1" t="s">
        <v>208</v>
      </c>
      <c r="C640">
        <v>1</v>
      </c>
      <c r="D640" t="s">
        <v>199</v>
      </c>
      <c r="E640" s="1">
        <v>745209093</v>
      </c>
      <c r="H640" t="s">
        <v>16</v>
      </c>
      <c r="I640" t="s">
        <v>17</v>
      </c>
      <c r="J640" t="s">
        <v>18</v>
      </c>
      <c r="K640" t="s">
        <v>19</v>
      </c>
      <c r="L640" t="s">
        <v>207</v>
      </c>
      <c r="M640" t="str">
        <f>CONCATENATE(E640,"-C-P-N")</f>
        <v>745209093-C-P-N</v>
      </c>
      <c r="N640" t="str">
        <f>$E$2</f>
        <v>C - 406 x 406</v>
      </c>
      <c r="O640" t="str">
        <f>$C$3</f>
        <v>Photographic Paper</v>
      </c>
      <c r="P640" t="str">
        <f>$D$3</f>
        <v>None</v>
      </c>
      <c r="Q640">
        <f>$E$3</f>
        <v>553</v>
      </c>
      <c r="R640">
        <f t="shared" ref="R640" si="1167">ROUND((360*$N$2),0)</f>
        <v>382</v>
      </c>
      <c r="S640">
        <f t="shared" ref="S640" si="1168">ROUND((230*$N$2),0)</f>
        <v>244</v>
      </c>
      <c r="T640" t="s">
        <v>32</v>
      </c>
    </row>
    <row r="641" spans="1:20" x14ac:dyDescent="0.25">
      <c r="A641" t="s">
        <v>15</v>
      </c>
      <c r="B641" s="1" t="s">
        <v>208</v>
      </c>
      <c r="C641">
        <v>1</v>
      </c>
      <c r="D641" t="s">
        <v>199</v>
      </c>
      <c r="E641" s="1">
        <v>745209093</v>
      </c>
      <c r="H641" t="s">
        <v>16</v>
      </c>
      <c r="I641" t="s">
        <v>17</v>
      </c>
      <c r="J641" t="s">
        <v>18</v>
      </c>
      <c r="K641" t="s">
        <v>19</v>
      </c>
      <c r="L641" t="s">
        <v>207</v>
      </c>
      <c r="M641" t="str">
        <f>CONCATENATE(E641,"-C-P-W")</f>
        <v>745209093-C-P-W</v>
      </c>
      <c r="N641" t="str">
        <f>$E$2</f>
        <v>C - 406 x 406</v>
      </c>
      <c r="O641" t="str">
        <f>$C$3</f>
        <v>Photographic Paper</v>
      </c>
      <c r="P641" t="str">
        <f>$D$4</f>
        <v>White</v>
      </c>
      <c r="Q641">
        <f>$E$4</f>
        <v>1052</v>
      </c>
      <c r="R641">
        <f t="shared" ref="R641" si="1169">ROUND((704*$N$2),0)</f>
        <v>746</v>
      </c>
      <c r="S641">
        <f t="shared" ref="S641" si="1170">ROUND((440*$N$2),0)</f>
        <v>466</v>
      </c>
      <c r="T641" t="s">
        <v>32</v>
      </c>
    </row>
    <row r="642" spans="1:20" x14ac:dyDescent="0.25">
      <c r="A642" t="s">
        <v>15</v>
      </c>
      <c r="B642" s="1" t="s">
        <v>208</v>
      </c>
      <c r="C642">
        <v>1</v>
      </c>
      <c r="D642" t="s">
        <v>199</v>
      </c>
      <c r="E642" s="1">
        <v>745209093</v>
      </c>
      <c r="H642" t="s">
        <v>16</v>
      </c>
      <c r="I642" t="s">
        <v>17</v>
      </c>
      <c r="J642" t="s">
        <v>18</v>
      </c>
      <c r="K642" t="s">
        <v>19</v>
      </c>
      <c r="L642" t="s">
        <v>207</v>
      </c>
      <c r="M642" t="str">
        <f>CONCATENATE(E642,"-D-P-N")</f>
        <v>745209093-D-P-N</v>
      </c>
      <c r="N642" t="str">
        <f>$F$2</f>
        <v>D - 508 x 508</v>
      </c>
      <c r="O642" t="str">
        <f>$C$3</f>
        <v>Photographic Paper</v>
      </c>
      <c r="P642" t="str">
        <f>$D$3</f>
        <v>None</v>
      </c>
      <c r="Q642">
        <f>$F$3</f>
        <v>646</v>
      </c>
      <c r="R642">
        <f t="shared" ref="R642" si="1171">ROUND((432*$N$2),0)</f>
        <v>458</v>
      </c>
      <c r="S642">
        <f t="shared" ref="S642" si="1172">ROUND((270*$N$2),0)</f>
        <v>286</v>
      </c>
      <c r="T642" t="s">
        <v>32</v>
      </c>
    </row>
    <row r="643" spans="1:20" x14ac:dyDescent="0.25">
      <c r="A643" t="s">
        <v>15</v>
      </c>
      <c r="B643" s="1" t="s">
        <v>208</v>
      </c>
      <c r="C643">
        <v>1</v>
      </c>
      <c r="D643" t="s">
        <v>199</v>
      </c>
      <c r="E643" s="1">
        <v>745209093</v>
      </c>
      <c r="H643" t="s">
        <v>16</v>
      </c>
      <c r="I643" t="s">
        <v>17</v>
      </c>
      <c r="J643" t="s">
        <v>18</v>
      </c>
      <c r="K643" t="s">
        <v>19</v>
      </c>
      <c r="L643" t="s">
        <v>207</v>
      </c>
      <c r="M643" t="str">
        <f>CONCATENATE(E643,"-D-C-N")</f>
        <v>745209093-D-C-N</v>
      </c>
      <c r="N643" t="str">
        <f>$F$2</f>
        <v>D - 508 x 508</v>
      </c>
      <c r="O643" t="str">
        <f>$C$15</f>
        <v>Canvas</v>
      </c>
      <c r="P643" t="str">
        <f>$D$15</f>
        <v>None</v>
      </c>
      <c r="Q643">
        <f>$F$15</f>
        <v>1324</v>
      </c>
      <c r="R643">
        <f t="shared" ref="R643" si="1173">ROUND((832*$N$2),0)</f>
        <v>882</v>
      </c>
      <c r="S643">
        <f t="shared" ref="S643" si="1174">ROUND((550*$N$2),0)</f>
        <v>583</v>
      </c>
      <c r="T643" t="s">
        <v>32</v>
      </c>
    </row>
    <row r="644" spans="1:20" x14ac:dyDescent="0.25">
      <c r="A644" t="s">
        <v>15</v>
      </c>
      <c r="B644" s="1" t="s">
        <v>208</v>
      </c>
      <c r="C644">
        <v>1</v>
      </c>
      <c r="D644" t="s">
        <v>199</v>
      </c>
      <c r="E644" s="1">
        <v>745209093</v>
      </c>
      <c r="H644" t="s">
        <v>16</v>
      </c>
      <c r="I644" t="s">
        <v>17</v>
      </c>
      <c r="J644" t="s">
        <v>18</v>
      </c>
      <c r="K644" t="s">
        <v>19</v>
      </c>
      <c r="L644" t="s">
        <v>207</v>
      </c>
      <c r="M644" t="str">
        <f>CONCATENATE(E644,"-D-P-W")</f>
        <v>745209093-D-P-W</v>
      </c>
      <c r="N644" t="str">
        <f>$F$2</f>
        <v>D - 508 x 508</v>
      </c>
      <c r="O644" t="str">
        <f>$C$3</f>
        <v>Photographic Paper</v>
      </c>
      <c r="P644" t="str">
        <f>$D$4</f>
        <v>White</v>
      </c>
      <c r="Q644">
        <f>$F$4</f>
        <v>1313</v>
      </c>
      <c r="R644">
        <f t="shared" ref="R644" si="1175">ROUND((880*$N$2),0)</f>
        <v>933</v>
      </c>
      <c r="S644">
        <f t="shared" ref="S644" si="1176">ROUND((560*$N$2),0)</f>
        <v>594</v>
      </c>
      <c r="T644" t="s">
        <v>32</v>
      </c>
    </row>
    <row r="645" spans="1:20" x14ac:dyDescent="0.25">
      <c r="A645" t="s">
        <v>15</v>
      </c>
      <c r="B645" s="1" t="s">
        <v>208</v>
      </c>
      <c r="C645">
        <v>1</v>
      </c>
      <c r="D645" t="s">
        <v>199</v>
      </c>
      <c r="E645" s="1">
        <v>745209093</v>
      </c>
      <c r="H645" t="s">
        <v>16</v>
      </c>
      <c r="I645" t="s">
        <v>17</v>
      </c>
      <c r="J645" t="s">
        <v>18</v>
      </c>
      <c r="K645" t="s">
        <v>19</v>
      </c>
      <c r="L645" t="s">
        <v>207</v>
      </c>
      <c r="M645" t="str">
        <f>CONCATENATE(E645,"-D-C-W")</f>
        <v>745209093-D-C-W</v>
      </c>
      <c r="N645" t="str">
        <f>$F$2</f>
        <v>D - 508 x 508</v>
      </c>
      <c r="O645" t="str">
        <f>$C$15</f>
        <v>Canvas</v>
      </c>
      <c r="P645" t="str">
        <f>$D$16</f>
        <v xml:space="preserve">White </v>
      </c>
      <c r="Q645">
        <f>$F$16</f>
        <v>1964</v>
      </c>
      <c r="R645">
        <f t="shared" ref="R645" si="1177">ROUND((1320*$N$2),0)</f>
        <v>1399</v>
      </c>
      <c r="S645">
        <f t="shared" ref="S645" si="1178">ROUND((825*$N$2),0)</f>
        <v>875</v>
      </c>
      <c r="T645" t="s">
        <v>32</v>
      </c>
    </row>
    <row r="646" spans="1:20" x14ac:dyDescent="0.25">
      <c r="A646" t="s">
        <v>15</v>
      </c>
      <c r="B646" s="1" t="s">
        <v>208</v>
      </c>
      <c r="C646">
        <v>1</v>
      </c>
      <c r="D646" t="s">
        <v>199</v>
      </c>
      <c r="E646" s="1">
        <v>745209093</v>
      </c>
      <c r="H646" t="s">
        <v>16</v>
      </c>
      <c r="I646" t="s">
        <v>17</v>
      </c>
      <c r="J646" t="s">
        <v>18</v>
      </c>
      <c r="K646" t="s">
        <v>19</v>
      </c>
      <c r="L646" t="s">
        <v>207</v>
      </c>
      <c r="M646" t="str">
        <f>CONCATENATE(E646,"-F-P-N")</f>
        <v>745209093-F-P-N</v>
      </c>
      <c r="N646" t="str">
        <f>$H$2</f>
        <v>F - 762 x 762</v>
      </c>
      <c r="O646" t="str">
        <f>$C$3</f>
        <v>Photographic Paper</v>
      </c>
      <c r="P646" t="str">
        <f>$D$3</f>
        <v>None</v>
      </c>
      <c r="Q646">
        <f>$H$3</f>
        <v>1410</v>
      </c>
      <c r="R646">
        <f t="shared" ref="R646" si="1179">ROUND((944*$N$2),0)</f>
        <v>1001</v>
      </c>
      <c r="S646">
        <f t="shared" ref="S646" si="1180">ROUND((590*$N$2),0)</f>
        <v>625</v>
      </c>
      <c r="T646" t="s">
        <v>32</v>
      </c>
    </row>
    <row r="647" spans="1:20" x14ac:dyDescent="0.25">
      <c r="A647" t="s">
        <v>15</v>
      </c>
      <c r="B647" s="1" t="s">
        <v>208</v>
      </c>
      <c r="C647">
        <v>1</v>
      </c>
      <c r="D647" t="s">
        <v>199</v>
      </c>
      <c r="E647" s="1">
        <v>745209093</v>
      </c>
      <c r="H647" t="s">
        <v>16</v>
      </c>
      <c r="I647" t="s">
        <v>17</v>
      </c>
      <c r="J647" t="s">
        <v>18</v>
      </c>
      <c r="K647" t="s">
        <v>19</v>
      </c>
      <c r="L647" t="s">
        <v>207</v>
      </c>
      <c r="M647" t="str">
        <f>CONCATENATE(E647,"-F-C-N")</f>
        <v>745209093-F-C-N</v>
      </c>
      <c r="N647" t="str">
        <f>$H$2</f>
        <v>F - 762 x 762</v>
      </c>
      <c r="O647" t="str">
        <f>$C$15</f>
        <v>Canvas</v>
      </c>
      <c r="P647" t="str">
        <f>$D$15</f>
        <v>None</v>
      </c>
      <c r="Q647">
        <f>$H$15</f>
        <v>1909</v>
      </c>
      <c r="R647">
        <f t="shared" ref="R647" si="1181">ROUND((1200*$N$2),0)</f>
        <v>1272</v>
      </c>
      <c r="S647">
        <f t="shared" ref="S647" si="1182">ROUND((800*$N$2),0)</f>
        <v>848</v>
      </c>
      <c r="T647" t="s">
        <v>32</v>
      </c>
    </row>
    <row r="648" spans="1:20" x14ac:dyDescent="0.25">
      <c r="A648" t="s">
        <v>15</v>
      </c>
      <c r="B648" s="1" t="s">
        <v>208</v>
      </c>
      <c r="C648">
        <v>1</v>
      </c>
      <c r="D648" t="s">
        <v>199</v>
      </c>
      <c r="E648" s="1">
        <v>745209093</v>
      </c>
      <c r="H648" t="s">
        <v>16</v>
      </c>
      <c r="I648" t="s">
        <v>17</v>
      </c>
      <c r="J648" t="s">
        <v>18</v>
      </c>
      <c r="K648" t="s">
        <v>19</v>
      </c>
      <c r="L648" t="s">
        <v>207</v>
      </c>
      <c r="M648" t="str">
        <f>CONCATENATE(E648,"-F-P-W")</f>
        <v>745209093-F-P-W</v>
      </c>
      <c r="N648" t="str">
        <f>$H$2</f>
        <v>F - 762 x 762</v>
      </c>
      <c r="O648" t="str">
        <f>$C$3</f>
        <v>Photographic Paper</v>
      </c>
      <c r="P648" t="str">
        <f>$D$4</f>
        <v>White</v>
      </c>
      <c r="Q648">
        <f>$H$4</f>
        <v>2387</v>
      </c>
      <c r="R648">
        <f t="shared" ref="R648" si="1183">ROUND((1510*$N$2),0)</f>
        <v>1601</v>
      </c>
      <c r="S648">
        <f t="shared" ref="S648" si="1184">ROUND((1150*$N$2),0)</f>
        <v>1219</v>
      </c>
      <c r="T648" t="s">
        <v>32</v>
      </c>
    </row>
    <row r="649" spans="1:20" x14ac:dyDescent="0.25">
      <c r="A649" t="s">
        <v>15</v>
      </c>
      <c r="B649" s="1" t="s">
        <v>208</v>
      </c>
      <c r="C649">
        <v>1</v>
      </c>
      <c r="D649" t="s">
        <v>199</v>
      </c>
      <c r="E649" s="1">
        <v>745209093</v>
      </c>
      <c r="H649" t="s">
        <v>16</v>
      </c>
      <c r="I649" t="s">
        <v>17</v>
      </c>
      <c r="J649" t="s">
        <v>18</v>
      </c>
      <c r="K649" t="s">
        <v>19</v>
      </c>
      <c r="L649" t="s">
        <v>207</v>
      </c>
      <c r="M649" t="str">
        <f>CONCATENATE(E649,"-F-C-W")</f>
        <v>745209093-F-C-W</v>
      </c>
      <c r="N649" t="str">
        <f>$H$2</f>
        <v>F - 762 x 762</v>
      </c>
      <c r="O649" t="str">
        <f>$C$15</f>
        <v>Canvas</v>
      </c>
      <c r="P649" t="str">
        <f>$D$16</f>
        <v xml:space="preserve">White </v>
      </c>
      <c r="Q649">
        <f>$H$16</f>
        <v>2625</v>
      </c>
      <c r="R649">
        <f t="shared" ref="R649" si="1185">ROUND((1760*$N$2),0)</f>
        <v>1866</v>
      </c>
      <c r="S649">
        <f t="shared" ref="S649" si="1186">ROUND((1100*$N$2),0)</f>
        <v>1166</v>
      </c>
      <c r="T649" t="s">
        <v>32</v>
      </c>
    </row>
    <row r="650" spans="1:20" x14ac:dyDescent="0.25">
      <c r="A650" t="s">
        <v>15</v>
      </c>
      <c r="B650" s="1" t="s">
        <v>208</v>
      </c>
      <c r="C650">
        <v>1</v>
      </c>
      <c r="D650" t="s">
        <v>199</v>
      </c>
      <c r="E650" s="1">
        <v>745209093</v>
      </c>
      <c r="H650" t="s">
        <v>16</v>
      </c>
      <c r="I650" t="s">
        <v>17</v>
      </c>
      <c r="J650" t="s">
        <v>18</v>
      </c>
      <c r="K650" t="s">
        <v>19</v>
      </c>
      <c r="L650" t="s">
        <v>207</v>
      </c>
      <c r="M650" t="str">
        <f>CONCATENATE(E650,"-G-P-N")</f>
        <v>745209093-G-P-N</v>
      </c>
      <c r="N650" t="str">
        <f>$I$2</f>
        <v>G - 1016 x 1016</v>
      </c>
      <c r="O650" t="str">
        <f>$C$3</f>
        <v>Photographic Paper</v>
      </c>
      <c r="P650" t="str">
        <f>$D$3</f>
        <v>None</v>
      </c>
      <c r="Q650">
        <f>$I$3</f>
        <v>1763</v>
      </c>
      <c r="R650">
        <f t="shared" ref="R650" si="1187">ROUND((1180*$N$2),0)</f>
        <v>1251</v>
      </c>
      <c r="S650">
        <f t="shared" ref="S650" si="1188">ROUND((735*$N$2),0)</f>
        <v>779</v>
      </c>
      <c r="T650" t="s">
        <v>32</v>
      </c>
    </row>
    <row r="651" spans="1:20" x14ac:dyDescent="0.25">
      <c r="A651" t="s">
        <v>15</v>
      </c>
      <c r="B651" s="1" t="s">
        <v>208</v>
      </c>
      <c r="C651">
        <v>1</v>
      </c>
      <c r="D651" t="s">
        <v>199</v>
      </c>
      <c r="E651" s="1">
        <v>745209093</v>
      </c>
      <c r="H651" t="s">
        <v>16</v>
      </c>
      <c r="I651" t="s">
        <v>17</v>
      </c>
      <c r="J651" t="s">
        <v>18</v>
      </c>
      <c r="K651" t="s">
        <v>19</v>
      </c>
      <c r="L651" t="s">
        <v>207</v>
      </c>
      <c r="M651" t="str">
        <f>CONCATENATE(E651,"-G-C-N")</f>
        <v>745209093-G-C-N</v>
      </c>
      <c r="N651" t="str">
        <f>$I$2</f>
        <v>G - 1016 x 1016</v>
      </c>
      <c r="O651" t="str">
        <f>$C$15</f>
        <v>Canvas</v>
      </c>
      <c r="P651" t="str">
        <f>$D$15</f>
        <v>None</v>
      </c>
      <c r="Q651">
        <f>$I$15</f>
        <v>2029</v>
      </c>
      <c r="R651">
        <f t="shared" ref="R651" si="1189">ROUND((1275*$N$2),0)</f>
        <v>1352</v>
      </c>
      <c r="S651">
        <f t="shared" ref="S651" si="1190">ROUND((850*$N$2),0)</f>
        <v>901</v>
      </c>
      <c r="T651" t="s">
        <v>32</v>
      </c>
    </row>
    <row r="652" spans="1:20" x14ac:dyDescent="0.25">
      <c r="A652" t="s">
        <v>15</v>
      </c>
      <c r="B652" s="1" t="s">
        <v>208</v>
      </c>
      <c r="C652">
        <v>1</v>
      </c>
      <c r="D652" t="s">
        <v>199</v>
      </c>
      <c r="E652" s="1">
        <v>745209093</v>
      </c>
      <c r="H652" t="s">
        <v>16</v>
      </c>
      <c r="I652" t="s">
        <v>17</v>
      </c>
      <c r="J652" t="s">
        <v>18</v>
      </c>
      <c r="K652" t="s">
        <v>19</v>
      </c>
      <c r="L652" t="s">
        <v>207</v>
      </c>
      <c r="M652" t="str">
        <f>CONCATENATE(E652,"-G-P-W")</f>
        <v>745209093-G-P-W</v>
      </c>
      <c r="N652" t="str">
        <f>$I$2</f>
        <v>G - 1016 x 1016</v>
      </c>
      <c r="O652" t="str">
        <f>$C$3</f>
        <v>Photographic Paper</v>
      </c>
      <c r="P652" t="str">
        <f>$D$4</f>
        <v>White</v>
      </c>
      <c r="Q652">
        <f>$I$4</f>
        <v>3200</v>
      </c>
      <c r="R652">
        <f t="shared" ref="R652:R653" si="1191">ROUND((2000*$N$2),0)</f>
        <v>2120</v>
      </c>
      <c r="S652">
        <f t="shared" ref="S652" si="1192">ROUND((1535*$N$2),0)</f>
        <v>1627</v>
      </c>
      <c r="T652" t="s">
        <v>32</v>
      </c>
    </row>
    <row r="653" spans="1:20" x14ac:dyDescent="0.25">
      <c r="A653" t="s">
        <v>15</v>
      </c>
      <c r="B653" s="1" t="s">
        <v>208</v>
      </c>
      <c r="C653">
        <v>1</v>
      </c>
      <c r="D653" t="s">
        <v>199</v>
      </c>
      <c r="E653" s="1">
        <v>745209093</v>
      </c>
      <c r="H653" t="s">
        <v>16</v>
      </c>
      <c r="I653" t="s">
        <v>17</v>
      </c>
      <c r="J653" t="s">
        <v>18</v>
      </c>
      <c r="K653" t="s">
        <v>19</v>
      </c>
      <c r="L653" t="s">
        <v>207</v>
      </c>
      <c r="M653" t="str">
        <f>CONCATENATE(E653,"-G-C-W")</f>
        <v>745209093-G-C-W</v>
      </c>
      <c r="N653" t="str">
        <f>$I$2</f>
        <v>G - 1016 x 1016</v>
      </c>
      <c r="O653" t="str">
        <f>$C$15</f>
        <v>Canvas</v>
      </c>
      <c r="P653" t="str">
        <f>$D$16</f>
        <v xml:space="preserve">White </v>
      </c>
      <c r="Q653">
        <f>$I$16</f>
        <v>2984</v>
      </c>
      <c r="R653">
        <f t="shared" si="1191"/>
        <v>2120</v>
      </c>
      <c r="S653">
        <f t="shared" ref="S653" si="1193">ROUND((1250*$N$2),0)</f>
        <v>1325</v>
      </c>
      <c r="T653" t="s">
        <v>32</v>
      </c>
    </row>
    <row r="654" spans="1:20" x14ac:dyDescent="0.25">
      <c r="A654" t="s">
        <v>15</v>
      </c>
      <c r="B654" s="1" t="s">
        <v>208</v>
      </c>
      <c r="C654">
        <v>1</v>
      </c>
      <c r="D654" t="s">
        <v>200</v>
      </c>
      <c r="E654" s="1">
        <v>745210703</v>
      </c>
      <c r="H654" t="s">
        <v>16</v>
      </c>
      <c r="I654" t="s">
        <v>17</v>
      </c>
      <c r="J654" t="s">
        <v>18</v>
      </c>
      <c r="K654" t="s">
        <v>19</v>
      </c>
      <c r="L654" t="s">
        <v>207</v>
      </c>
      <c r="M654" t="str">
        <f>CONCATENATE(E654,"-C-P-N")</f>
        <v>745210703-C-P-N</v>
      </c>
      <c r="N654" t="str">
        <f>$E$2</f>
        <v>C - 406 x 406</v>
      </c>
      <c r="O654" t="str">
        <f>$C$3</f>
        <v>Photographic Paper</v>
      </c>
      <c r="P654" t="str">
        <f>$D$3</f>
        <v>None</v>
      </c>
      <c r="Q654">
        <f>$E$3</f>
        <v>553</v>
      </c>
      <c r="R654">
        <f t="shared" ref="R654" si="1194">ROUND((360*$N$2),0)</f>
        <v>382</v>
      </c>
      <c r="S654">
        <f t="shared" ref="S654" si="1195">ROUND((230*$N$2),0)</f>
        <v>244</v>
      </c>
      <c r="T654" t="s">
        <v>32</v>
      </c>
    </row>
    <row r="655" spans="1:20" x14ac:dyDescent="0.25">
      <c r="A655" t="s">
        <v>15</v>
      </c>
      <c r="B655" s="1" t="s">
        <v>208</v>
      </c>
      <c r="C655">
        <v>1</v>
      </c>
      <c r="D655" t="s">
        <v>200</v>
      </c>
      <c r="E655" s="1">
        <v>745210703</v>
      </c>
      <c r="H655" t="s">
        <v>16</v>
      </c>
      <c r="I655" t="s">
        <v>17</v>
      </c>
      <c r="J655" t="s">
        <v>18</v>
      </c>
      <c r="K655" t="s">
        <v>19</v>
      </c>
      <c r="L655" t="s">
        <v>207</v>
      </c>
      <c r="M655" t="str">
        <f>CONCATENATE(E655,"-C-P-W")</f>
        <v>745210703-C-P-W</v>
      </c>
      <c r="N655" t="str">
        <f>$E$2</f>
        <v>C - 406 x 406</v>
      </c>
      <c r="O655" t="str">
        <f>$C$3</f>
        <v>Photographic Paper</v>
      </c>
      <c r="P655" t="str">
        <f>$D$4</f>
        <v>White</v>
      </c>
      <c r="Q655">
        <f>$E$4</f>
        <v>1052</v>
      </c>
      <c r="R655">
        <f t="shared" ref="R655" si="1196">ROUND((704*$N$2),0)</f>
        <v>746</v>
      </c>
      <c r="S655">
        <f t="shared" ref="S655" si="1197">ROUND((440*$N$2),0)</f>
        <v>466</v>
      </c>
      <c r="T655" t="s">
        <v>32</v>
      </c>
    </row>
    <row r="656" spans="1:20" x14ac:dyDescent="0.25">
      <c r="A656" t="s">
        <v>15</v>
      </c>
      <c r="B656" s="1" t="s">
        <v>208</v>
      </c>
      <c r="C656">
        <v>1</v>
      </c>
      <c r="D656" t="s">
        <v>200</v>
      </c>
      <c r="E656" s="1">
        <v>745210703</v>
      </c>
      <c r="H656" t="s">
        <v>16</v>
      </c>
      <c r="I656" t="s">
        <v>17</v>
      </c>
      <c r="J656" t="s">
        <v>18</v>
      </c>
      <c r="K656" t="s">
        <v>19</v>
      </c>
      <c r="L656" t="s">
        <v>207</v>
      </c>
      <c r="M656" t="str">
        <f>CONCATENATE(E656,"-D-P-N")</f>
        <v>745210703-D-P-N</v>
      </c>
      <c r="N656" t="str">
        <f>$F$2</f>
        <v>D - 508 x 508</v>
      </c>
      <c r="O656" t="str">
        <f>$C$3</f>
        <v>Photographic Paper</v>
      </c>
      <c r="P656" t="str">
        <f>$D$3</f>
        <v>None</v>
      </c>
      <c r="Q656">
        <f>$F$3</f>
        <v>646</v>
      </c>
      <c r="R656">
        <f t="shared" ref="R656" si="1198">ROUND((432*$N$2),0)</f>
        <v>458</v>
      </c>
      <c r="S656">
        <f t="shared" ref="S656" si="1199">ROUND((270*$N$2),0)</f>
        <v>286</v>
      </c>
      <c r="T656" t="s">
        <v>32</v>
      </c>
    </row>
    <row r="657" spans="1:20" x14ac:dyDescent="0.25">
      <c r="A657" t="s">
        <v>15</v>
      </c>
      <c r="B657" s="1" t="s">
        <v>208</v>
      </c>
      <c r="C657">
        <v>1</v>
      </c>
      <c r="D657" t="s">
        <v>200</v>
      </c>
      <c r="E657" s="1">
        <v>745210703</v>
      </c>
      <c r="H657" t="s">
        <v>16</v>
      </c>
      <c r="I657" t="s">
        <v>17</v>
      </c>
      <c r="J657" t="s">
        <v>18</v>
      </c>
      <c r="K657" t="s">
        <v>19</v>
      </c>
      <c r="L657" t="s">
        <v>207</v>
      </c>
      <c r="M657" t="str">
        <f>CONCATENATE(E657,"-D-C-N")</f>
        <v>745210703-D-C-N</v>
      </c>
      <c r="N657" t="str">
        <f>$F$2</f>
        <v>D - 508 x 508</v>
      </c>
      <c r="O657" t="str">
        <f>$C$15</f>
        <v>Canvas</v>
      </c>
      <c r="P657" t="str">
        <f>$D$15</f>
        <v>None</v>
      </c>
      <c r="Q657">
        <f>$F$15</f>
        <v>1324</v>
      </c>
      <c r="R657">
        <f t="shared" ref="R657" si="1200">ROUND((832*$N$2),0)</f>
        <v>882</v>
      </c>
      <c r="S657">
        <f t="shared" ref="S657" si="1201">ROUND((550*$N$2),0)</f>
        <v>583</v>
      </c>
      <c r="T657" t="s">
        <v>32</v>
      </c>
    </row>
    <row r="658" spans="1:20" x14ac:dyDescent="0.25">
      <c r="A658" t="s">
        <v>15</v>
      </c>
      <c r="B658" s="1" t="s">
        <v>208</v>
      </c>
      <c r="C658">
        <v>1</v>
      </c>
      <c r="D658" t="s">
        <v>200</v>
      </c>
      <c r="E658" s="1">
        <v>745210703</v>
      </c>
      <c r="H658" t="s">
        <v>16</v>
      </c>
      <c r="I658" t="s">
        <v>17</v>
      </c>
      <c r="J658" t="s">
        <v>18</v>
      </c>
      <c r="K658" t="s">
        <v>19</v>
      </c>
      <c r="L658" t="s">
        <v>207</v>
      </c>
      <c r="M658" t="str">
        <f>CONCATENATE(E658,"-D-P-W")</f>
        <v>745210703-D-P-W</v>
      </c>
      <c r="N658" t="str">
        <f>$F$2</f>
        <v>D - 508 x 508</v>
      </c>
      <c r="O658" t="str">
        <f>$C$3</f>
        <v>Photographic Paper</v>
      </c>
      <c r="P658" t="str">
        <f>$D$4</f>
        <v>White</v>
      </c>
      <c r="Q658">
        <f>$F$4</f>
        <v>1313</v>
      </c>
      <c r="R658">
        <f t="shared" ref="R658" si="1202">ROUND((880*$N$2),0)</f>
        <v>933</v>
      </c>
      <c r="S658">
        <f t="shared" ref="S658" si="1203">ROUND((560*$N$2),0)</f>
        <v>594</v>
      </c>
      <c r="T658" t="s">
        <v>32</v>
      </c>
    </row>
    <row r="659" spans="1:20" x14ac:dyDescent="0.25">
      <c r="A659" t="s">
        <v>15</v>
      </c>
      <c r="B659" s="1" t="s">
        <v>208</v>
      </c>
      <c r="C659">
        <v>1</v>
      </c>
      <c r="D659" t="s">
        <v>200</v>
      </c>
      <c r="E659" s="1">
        <v>745210703</v>
      </c>
      <c r="H659" t="s">
        <v>16</v>
      </c>
      <c r="I659" t="s">
        <v>17</v>
      </c>
      <c r="J659" t="s">
        <v>18</v>
      </c>
      <c r="K659" t="s">
        <v>19</v>
      </c>
      <c r="L659" t="s">
        <v>207</v>
      </c>
      <c r="M659" t="str">
        <f>CONCATENATE(E659,"-D-C-W")</f>
        <v>745210703-D-C-W</v>
      </c>
      <c r="N659" t="str">
        <f>$F$2</f>
        <v>D - 508 x 508</v>
      </c>
      <c r="O659" t="str">
        <f>$C$15</f>
        <v>Canvas</v>
      </c>
      <c r="P659" t="str">
        <f>$D$16</f>
        <v xml:space="preserve">White </v>
      </c>
      <c r="Q659">
        <f>$F$16</f>
        <v>1964</v>
      </c>
      <c r="R659">
        <f t="shared" ref="R659" si="1204">ROUND((1320*$N$2),0)</f>
        <v>1399</v>
      </c>
      <c r="S659">
        <f t="shared" ref="S659" si="1205">ROUND((825*$N$2),0)</f>
        <v>875</v>
      </c>
      <c r="T659" t="s">
        <v>32</v>
      </c>
    </row>
    <row r="660" spans="1:20" x14ac:dyDescent="0.25">
      <c r="A660" t="s">
        <v>15</v>
      </c>
      <c r="B660" s="1" t="s">
        <v>208</v>
      </c>
      <c r="C660">
        <v>1</v>
      </c>
      <c r="D660" t="s">
        <v>200</v>
      </c>
      <c r="E660" s="1">
        <v>745210703</v>
      </c>
      <c r="H660" t="s">
        <v>16</v>
      </c>
      <c r="I660" t="s">
        <v>17</v>
      </c>
      <c r="J660" t="s">
        <v>18</v>
      </c>
      <c r="K660" t="s">
        <v>19</v>
      </c>
      <c r="L660" t="s">
        <v>207</v>
      </c>
      <c r="M660" t="str">
        <f>CONCATENATE(E660,"-F-P-N")</f>
        <v>745210703-F-P-N</v>
      </c>
      <c r="N660" t="str">
        <f>$H$2</f>
        <v>F - 762 x 762</v>
      </c>
      <c r="O660" t="str">
        <f>$C$3</f>
        <v>Photographic Paper</v>
      </c>
      <c r="P660" t="str">
        <f>$D$3</f>
        <v>None</v>
      </c>
      <c r="Q660">
        <f>$H$3</f>
        <v>1410</v>
      </c>
      <c r="R660">
        <f t="shared" ref="R660" si="1206">ROUND((944*$N$2),0)</f>
        <v>1001</v>
      </c>
      <c r="S660">
        <f t="shared" ref="S660" si="1207">ROUND((590*$N$2),0)</f>
        <v>625</v>
      </c>
      <c r="T660" t="s">
        <v>32</v>
      </c>
    </row>
    <row r="661" spans="1:20" x14ac:dyDescent="0.25">
      <c r="A661" t="s">
        <v>15</v>
      </c>
      <c r="B661" s="1" t="s">
        <v>208</v>
      </c>
      <c r="C661">
        <v>1</v>
      </c>
      <c r="D661" t="s">
        <v>200</v>
      </c>
      <c r="E661" s="1">
        <v>745210703</v>
      </c>
      <c r="H661" t="s">
        <v>16</v>
      </c>
      <c r="I661" t="s">
        <v>17</v>
      </c>
      <c r="J661" t="s">
        <v>18</v>
      </c>
      <c r="K661" t="s">
        <v>19</v>
      </c>
      <c r="L661" t="s">
        <v>207</v>
      </c>
      <c r="M661" t="str">
        <f>CONCATENATE(E661,"-F-C-N")</f>
        <v>745210703-F-C-N</v>
      </c>
      <c r="N661" t="str">
        <f>$H$2</f>
        <v>F - 762 x 762</v>
      </c>
      <c r="O661" t="str">
        <f>$C$15</f>
        <v>Canvas</v>
      </c>
      <c r="P661" t="str">
        <f>$D$15</f>
        <v>None</v>
      </c>
      <c r="Q661">
        <f>$H$15</f>
        <v>1909</v>
      </c>
      <c r="R661">
        <f t="shared" ref="R661" si="1208">ROUND((1200*$N$2),0)</f>
        <v>1272</v>
      </c>
      <c r="S661">
        <f t="shared" ref="S661" si="1209">ROUND((800*$N$2),0)</f>
        <v>848</v>
      </c>
      <c r="T661" t="s">
        <v>32</v>
      </c>
    </row>
    <row r="662" spans="1:20" x14ac:dyDescent="0.25">
      <c r="A662" t="s">
        <v>15</v>
      </c>
      <c r="B662" s="1" t="s">
        <v>208</v>
      </c>
      <c r="C662">
        <v>1</v>
      </c>
      <c r="D662" t="s">
        <v>200</v>
      </c>
      <c r="E662" s="1">
        <v>745210703</v>
      </c>
      <c r="H662" t="s">
        <v>16</v>
      </c>
      <c r="I662" t="s">
        <v>17</v>
      </c>
      <c r="J662" t="s">
        <v>18</v>
      </c>
      <c r="K662" t="s">
        <v>19</v>
      </c>
      <c r="L662" t="s">
        <v>207</v>
      </c>
      <c r="M662" t="str">
        <f>CONCATENATE(E662,"-F-P-W")</f>
        <v>745210703-F-P-W</v>
      </c>
      <c r="N662" t="str">
        <f>$H$2</f>
        <v>F - 762 x 762</v>
      </c>
      <c r="O662" t="str">
        <f>$C$3</f>
        <v>Photographic Paper</v>
      </c>
      <c r="P662" t="str">
        <f>$D$4</f>
        <v>White</v>
      </c>
      <c r="Q662">
        <f>$H$4</f>
        <v>2387</v>
      </c>
      <c r="R662">
        <f t="shared" ref="R662" si="1210">ROUND((1510*$N$2),0)</f>
        <v>1601</v>
      </c>
      <c r="S662">
        <f t="shared" ref="S662" si="1211">ROUND((1150*$N$2),0)</f>
        <v>1219</v>
      </c>
      <c r="T662" t="s">
        <v>32</v>
      </c>
    </row>
    <row r="663" spans="1:20" x14ac:dyDescent="0.25">
      <c r="A663" t="s">
        <v>15</v>
      </c>
      <c r="B663" s="1" t="s">
        <v>208</v>
      </c>
      <c r="C663">
        <v>1</v>
      </c>
      <c r="D663" t="s">
        <v>200</v>
      </c>
      <c r="E663" s="1">
        <v>745210703</v>
      </c>
      <c r="H663" t="s">
        <v>16</v>
      </c>
      <c r="I663" t="s">
        <v>17</v>
      </c>
      <c r="J663" t="s">
        <v>18</v>
      </c>
      <c r="K663" t="s">
        <v>19</v>
      </c>
      <c r="L663" t="s">
        <v>207</v>
      </c>
      <c r="M663" t="str">
        <f>CONCATENATE(E663,"-F-C-W")</f>
        <v>745210703-F-C-W</v>
      </c>
      <c r="N663" t="str">
        <f>$H$2</f>
        <v>F - 762 x 762</v>
      </c>
      <c r="O663" t="str">
        <f>$C$15</f>
        <v>Canvas</v>
      </c>
      <c r="P663" t="str">
        <f>$D$16</f>
        <v xml:space="preserve">White </v>
      </c>
      <c r="Q663">
        <f>$H$16</f>
        <v>2625</v>
      </c>
      <c r="R663">
        <f t="shared" ref="R663" si="1212">ROUND((1760*$N$2),0)</f>
        <v>1866</v>
      </c>
      <c r="S663">
        <f t="shared" ref="S663" si="1213">ROUND((1100*$N$2),0)</f>
        <v>1166</v>
      </c>
      <c r="T663" t="s">
        <v>32</v>
      </c>
    </row>
    <row r="664" spans="1:20" x14ac:dyDescent="0.25">
      <c r="A664" t="s">
        <v>15</v>
      </c>
      <c r="B664" s="1" t="s">
        <v>208</v>
      </c>
      <c r="C664">
        <v>1</v>
      </c>
      <c r="D664" t="s">
        <v>200</v>
      </c>
      <c r="E664" s="1">
        <v>745210703</v>
      </c>
      <c r="H664" t="s">
        <v>16</v>
      </c>
      <c r="I664" t="s">
        <v>17</v>
      </c>
      <c r="J664" t="s">
        <v>18</v>
      </c>
      <c r="K664" t="s">
        <v>19</v>
      </c>
      <c r="L664" t="s">
        <v>207</v>
      </c>
      <c r="M664" t="str">
        <f>CONCATENATE(E664,"-G-P-N")</f>
        <v>745210703-G-P-N</v>
      </c>
      <c r="N664" t="str">
        <f>$I$2</f>
        <v>G - 1016 x 1016</v>
      </c>
      <c r="O664" t="str">
        <f>$C$3</f>
        <v>Photographic Paper</v>
      </c>
      <c r="P664" t="str">
        <f>$D$3</f>
        <v>None</v>
      </c>
      <c r="Q664">
        <f>$I$3</f>
        <v>1763</v>
      </c>
      <c r="R664">
        <f t="shared" ref="R664" si="1214">ROUND((1180*$N$2),0)</f>
        <v>1251</v>
      </c>
      <c r="S664">
        <f t="shared" ref="S664" si="1215">ROUND((735*$N$2),0)</f>
        <v>779</v>
      </c>
      <c r="T664" t="s">
        <v>32</v>
      </c>
    </row>
    <row r="665" spans="1:20" x14ac:dyDescent="0.25">
      <c r="A665" t="s">
        <v>15</v>
      </c>
      <c r="B665" s="1" t="s">
        <v>208</v>
      </c>
      <c r="C665">
        <v>1</v>
      </c>
      <c r="D665" t="s">
        <v>200</v>
      </c>
      <c r="E665" s="1">
        <v>745210703</v>
      </c>
      <c r="H665" t="s">
        <v>16</v>
      </c>
      <c r="I665" t="s">
        <v>17</v>
      </c>
      <c r="J665" t="s">
        <v>18</v>
      </c>
      <c r="K665" t="s">
        <v>19</v>
      </c>
      <c r="L665" t="s">
        <v>207</v>
      </c>
      <c r="M665" t="str">
        <f>CONCATENATE(E665,"-G-C-N")</f>
        <v>745210703-G-C-N</v>
      </c>
      <c r="N665" t="str">
        <f>$I$2</f>
        <v>G - 1016 x 1016</v>
      </c>
      <c r="O665" t="str">
        <f>$C$15</f>
        <v>Canvas</v>
      </c>
      <c r="P665" t="str">
        <f>$D$15</f>
        <v>None</v>
      </c>
      <c r="Q665">
        <f>$I$15</f>
        <v>2029</v>
      </c>
      <c r="R665">
        <f t="shared" ref="R665" si="1216">ROUND((1275*$N$2),0)</f>
        <v>1352</v>
      </c>
      <c r="S665">
        <f t="shared" ref="S665" si="1217">ROUND((850*$N$2),0)</f>
        <v>901</v>
      </c>
      <c r="T665" t="s">
        <v>32</v>
      </c>
    </row>
    <row r="666" spans="1:20" x14ac:dyDescent="0.25">
      <c r="A666" t="s">
        <v>15</v>
      </c>
      <c r="B666" s="1" t="s">
        <v>208</v>
      </c>
      <c r="C666">
        <v>1</v>
      </c>
      <c r="D666" t="s">
        <v>200</v>
      </c>
      <c r="E666" s="1">
        <v>745210703</v>
      </c>
      <c r="H666" t="s">
        <v>16</v>
      </c>
      <c r="I666" t="s">
        <v>17</v>
      </c>
      <c r="J666" t="s">
        <v>18</v>
      </c>
      <c r="K666" t="s">
        <v>19</v>
      </c>
      <c r="L666" t="s">
        <v>207</v>
      </c>
      <c r="M666" t="str">
        <f>CONCATENATE(E666,"-G-P-W")</f>
        <v>745210703-G-P-W</v>
      </c>
      <c r="N666" t="str">
        <f>$I$2</f>
        <v>G - 1016 x 1016</v>
      </c>
      <c r="O666" t="str">
        <f>$C$3</f>
        <v>Photographic Paper</v>
      </c>
      <c r="P666" t="str">
        <f>$D$4</f>
        <v>White</v>
      </c>
      <c r="Q666">
        <f>$I$4</f>
        <v>3200</v>
      </c>
      <c r="R666">
        <f t="shared" ref="R666:R667" si="1218">ROUND((2000*$N$2),0)</f>
        <v>2120</v>
      </c>
      <c r="S666">
        <f t="shared" ref="S666" si="1219">ROUND((1535*$N$2),0)</f>
        <v>1627</v>
      </c>
      <c r="T666" t="s">
        <v>32</v>
      </c>
    </row>
    <row r="667" spans="1:20" x14ac:dyDescent="0.25">
      <c r="A667" t="s">
        <v>15</v>
      </c>
      <c r="B667" s="1" t="s">
        <v>208</v>
      </c>
      <c r="C667">
        <v>1</v>
      </c>
      <c r="D667" t="s">
        <v>200</v>
      </c>
      <c r="E667" s="1">
        <v>745210703</v>
      </c>
      <c r="H667" t="s">
        <v>16</v>
      </c>
      <c r="I667" t="s">
        <v>17</v>
      </c>
      <c r="J667" t="s">
        <v>18</v>
      </c>
      <c r="K667" t="s">
        <v>19</v>
      </c>
      <c r="L667" t="s">
        <v>207</v>
      </c>
      <c r="M667" t="str">
        <f>CONCATENATE(E667,"-G-C-W")</f>
        <v>745210703-G-C-W</v>
      </c>
      <c r="N667" t="str">
        <f>$I$2</f>
        <v>G - 1016 x 1016</v>
      </c>
      <c r="O667" t="str">
        <f>$C$15</f>
        <v>Canvas</v>
      </c>
      <c r="P667" t="str">
        <f>$D$16</f>
        <v xml:space="preserve">White </v>
      </c>
      <c r="Q667">
        <f>$I$16</f>
        <v>2984</v>
      </c>
      <c r="R667">
        <f t="shared" si="1218"/>
        <v>2120</v>
      </c>
      <c r="S667">
        <f t="shared" ref="S667" si="1220">ROUND((1250*$N$2),0)</f>
        <v>1325</v>
      </c>
      <c r="T667" t="s">
        <v>32</v>
      </c>
    </row>
    <row r="668" spans="1:20" x14ac:dyDescent="0.25">
      <c r="A668" t="s">
        <v>15</v>
      </c>
      <c r="B668" s="1" t="s">
        <v>208</v>
      </c>
      <c r="C668">
        <v>1</v>
      </c>
      <c r="D668" t="s">
        <v>201</v>
      </c>
      <c r="E668" s="1">
        <v>745210707</v>
      </c>
      <c r="H668" t="s">
        <v>16</v>
      </c>
      <c r="I668" t="s">
        <v>17</v>
      </c>
      <c r="J668" t="s">
        <v>18</v>
      </c>
      <c r="K668" t="s">
        <v>19</v>
      </c>
      <c r="L668" t="s">
        <v>207</v>
      </c>
      <c r="M668" t="str">
        <f>CONCATENATE(E668,"-C-P-N")</f>
        <v>745210707-C-P-N</v>
      </c>
      <c r="N668" t="str">
        <f>$E$2</f>
        <v>C - 406 x 406</v>
      </c>
      <c r="O668" t="str">
        <f>$C$3</f>
        <v>Photographic Paper</v>
      </c>
      <c r="P668" t="str">
        <f>$D$3</f>
        <v>None</v>
      </c>
      <c r="Q668">
        <f>$E$3</f>
        <v>553</v>
      </c>
      <c r="R668">
        <f t="shared" ref="R668" si="1221">ROUND((360*$N$2),0)</f>
        <v>382</v>
      </c>
      <c r="S668">
        <f t="shared" ref="S668" si="1222">ROUND((230*$N$2),0)</f>
        <v>244</v>
      </c>
      <c r="T668" t="s">
        <v>32</v>
      </c>
    </row>
    <row r="669" spans="1:20" x14ac:dyDescent="0.25">
      <c r="A669" t="s">
        <v>15</v>
      </c>
      <c r="B669" s="1" t="s">
        <v>208</v>
      </c>
      <c r="C669">
        <v>1</v>
      </c>
      <c r="D669" t="s">
        <v>201</v>
      </c>
      <c r="E669" s="1">
        <v>745210707</v>
      </c>
      <c r="H669" t="s">
        <v>16</v>
      </c>
      <c r="I669" t="s">
        <v>17</v>
      </c>
      <c r="J669" t="s">
        <v>18</v>
      </c>
      <c r="K669" t="s">
        <v>19</v>
      </c>
      <c r="L669" t="s">
        <v>207</v>
      </c>
      <c r="M669" t="str">
        <f>CONCATENATE(E669,"-C-P-W")</f>
        <v>745210707-C-P-W</v>
      </c>
      <c r="N669" t="str">
        <f>$E$2</f>
        <v>C - 406 x 406</v>
      </c>
      <c r="O669" t="str">
        <f>$C$3</f>
        <v>Photographic Paper</v>
      </c>
      <c r="P669" t="str">
        <f>$D$4</f>
        <v>White</v>
      </c>
      <c r="Q669">
        <f>$E$4</f>
        <v>1052</v>
      </c>
      <c r="R669">
        <f t="shared" ref="R669" si="1223">ROUND((704*$N$2),0)</f>
        <v>746</v>
      </c>
      <c r="S669">
        <f t="shared" ref="S669" si="1224">ROUND((440*$N$2),0)</f>
        <v>466</v>
      </c>
      <c r="T669" t="s">
        <v>32</v>
      </c>
    </row>
    <row r="670" spans="1:20" x14ac:dyDescent="0.25">
      <c r="A670" t="s">
        <v>15</v>
      </c>
      <c r="B670" s="1" t="s">
        <v>208</v>
      </c>
      <c r="C670">
        <v>1</v>
      </c>
      <c r="D670" t="s">
        <v>201</v>
      </c>
      <c r="E670" s="1">
        <v>745210707</v>
      </c>
      <c r="H670" t="s">
        <v>16</v>
      </c>
      <c r="I670" t="s">
        <v>17</v>
      </c>
      <c r="J670" t="s">
        <v>18</v>
      </c>
      <c r="K670" t="s">
        <v>19</v>
      </c>
      <c r="L670" t="s">
        <v>207</v>
      </c>
      <c r="M670" t="str">
        <f>CONCATENATE(E670,"-D-P-N")</f>
        <v>745210707-D-P-N</v>
      </c>
      <c r="N670" t="str">
        <f>$F$2</f>
        <v>D - 508 x 508</v>
      </c>
      <c r="O670" t="str">
        <f>$C$3</f>
        <v>Photographic Paper</v>
      </c>
      <c r="P670" t="str">
        <f>$D$3</f>
        <v>None</v>
      </c>
      <c r="Q670">
        <f>$F$3</f>
        <v>646</v>
      </c>
      <c r="R670">
        <f t="shared" ref="R670" si="1225">ROUND((432*$N$2),0)</f>
        <v>458</v>
      </c>
      <c r="S670">
        <f t="shared" ref="S670" si="1226">ROUND((270*$N$2),0)</f>
        <v>286</v>
      </c>
      <c r="T670" t="s">
        <v>32</v>
      </c>
    </row>
    <row r="671" spans="1:20" x14ac:dyDescent="0.25">
      <c r="A671" t="s">
        <v>15</v>
      </c>
      <c r="B671" s="1" t="s">
        <v>208</v>
      </c>
      <c r="C671">
        <v>1</v>
      </c>
      <c r="D671" t="s">
        <v>201</v>
      </c>
      <c r="E671" s="1">
        <v>745210707</v>
      </c>
      <c r="H671" t="s">
        <v>16</v>
      </c>
      <c r="I671" t="s">
        <v>17</v>
      </c>
      <c r="J671" t="s">
        <v>18</v>
      </c>
      <c r="K671" t="s">
        <v>19</v>
      </c>
      <c r="L671" t="s">
        <v>207</v>
      </c>
      <c r="M671" t="str">
        <f>CONCATENATE(E671,"-D-C-N")</f>
        <v>745210707-D-C-N</v>
      </c>
      <c r="N671" t="str">
        <f>$F$2</f>
        <v>D - 508 x 508</v>
      </c>
      <c r="O671" t="str">
        <f>$C$15</f>
        <v>Canvas</v>
      </c>
      <c r="P671" t="str">
        <f>$D$15</f>
        <v>None</v>
      </c>
      <c r="Q671">
        <f>$F$15</f>
        <v>1324</v>
      </c>
      <c r="R671">
        <f t="shared" ref="R671" si="1227">ROUND((832*$N$2),0)</f>
        <v>882</v>
      </c>
      <c r="S671">
        <f t="shared" ref="S671" si="1228">ROUND((550*$N$2),0)</f>
        <v>583</v>
      </c>
      <c r="T671" t="s">
        <v>32</v>
      </c>
    </row>
    <row r="672" spans="1:20" x14ac:dyDescent="0.25">
      <c r="A672" t="s">
        <v>15</v>
      </c>
      <c r="B672" s="1" t="s">
        <v>208</v>
      </c>
      <c r="C672">
        <v>1</v>
      </c>
      <c r="D672" t="s">
        <v>201</v>
      </c>
      <c r="E672" s="1">
        <v>745210707</v>
      </c>
      <c r="H672" t="s">
        <v>16</v>
      </c>
      <c r="I672" t="s">
        <v>17</v>
      </c>
      <c r="J672" t="s">
        <v>18</v>
      </c>
      <c r="K672" t="s">
        <v>19</v>
      </c>
      <c r="L672" t="s">
        <v>207</v>
      </c>
      <c r="M672" t="str">
        <f>CONCATENATE(E672,"-D-P-W")</f>
        <v>745210707-D-P-W</v>
      </c>
      <c r="N672" t="str">
        <f>$F$2</f>
        <v>D - 508 x 508</v>
      </c>
      <c r="O672" t="str">
        <f>$C$3</f>
        <v>Photographic Paper</v>
      </c>
      <c r="P672" t="str">
        <f>$D$4</f>
        <v>White</v>
      </c>
      <c r="Q672">
        <f>$F$4</f>
        <v>1313</v>
      </c>
      <c r="R672">
        <f t="shared" ref="R672" si="1229">ROUND((880*$N$2),0)</f>
        <v>933</v>
      </c>
      <c r="S672">
        <f t="shared" ref="S672" si="1230">ROUND((560*$N$2),0)</f>
        <v>594</v>
      </c>
      <c r="T672" t="s">
        <v>32</v>
      </c>
    </row>
    <row r="673" spans="1:20" x14ac:dyDescent="0.25">
      <c r="A673" t="s">
        <v>15</v>
      </c>
      <c r="B673" s="1" t="s">
        <v>208</v>
      </c>
      <c r="C673">
        <v>1</v>
      </c>
      <c r="D673" t="s">
        <v>201</v>
      </c>
      <c r="E673" s="1">
        <v>745210707</v>
      </c>
      <c r="H673" t="s">
        <v>16</v>
      </c>
      <c r="I673" t="s">
        <v>17</v>
      </c>
      <c r="J673" t="s">
        <v>18</v>
      </c>
      <c r="K673" t="s">
        <v>19</v>
      </c>
      <c r="L673" t="s">
        <v>207</v>
      </c>
      <c r="M673" t="str">
        <f>CONCATENATE(E673,"-D-C-W")</f>
        <v>745210707-D-C-W</v>
      </c>
      <c r="N673" t="str">
        <f>$F$2</f>
        <v>D - 508 x 508</v>
      </c>
      <c r="O673" t="str">
        <f>$C$15</f>
        <v>Canvas</v>
      </c>
      <c r="P673" t="str">
        <f>$D$16</f>
        <v xml:space="preserve">White </v>
      </c>
      <c r="Q673">
        <f>$F$16</f>
        <v>1964</v>
      </c>
      <c r="R673">
        <f t="shared" ref="R673" si="1231">ROUND((1320*$N$2),0)</f>
        <v>1399</v>
      </c>
      <c r="S673">
        <f t="shared" ref="S673" si="1232">ROUND((825*$N$2),0)</f>
        <v>875</v>
      </c>
      <c r="T673" t="s">
        <v>32</v>
      </c>
    </row>
    <row r="674" spans="1:20" x14ac:dyDescent="0.25">
      <c r="A674" t="s">
        <v>15</v>
      </c>
      <c r="B674" s="1" t="s">
        <v>208</v>
      </c>
      <c r="C674">
        <v>1</v>
      </c>
      <c r="D674" t="s">
        <v>201</v>
      </c>
      <c r="E674" s="1">
        <v>745210707</v>
      </c>
      <c r="H674" t="s">
        <v>16</v>
      </c>
      <c r="I674" t="s">
        <v>17</v>
      </c>
      <c r="J674" t="s">
        <v>18</v>
      </c>
      <c r="K674" t="s">
        <v>19</v>
      </c>
      <c r="L674" t="s">
        <v>207</v>
      </c>
      <c r="M674" t="str">
        <f>CONCATENATE(E674,"-F-P-N")</f>
        <v>745210707-F-P-N</v>
      </c>
      <c r="N674" t="str">
        <f>$H$2</f>
        <v>F - 762 x 762</v>
      </c>
      <c r="O674" t="str">
        <f>$C$3</f>
        <v>Photographic Paper</v>
      </c>
      <c r="P674" t="str">
        <f>$D$3</f>
        <v>None</v>
      </c>
      <c r="Q674">
        <f>$H$3</f>
        <v>1410</v>
      </c>
      <c r="R674">
        <f t="shared" ref="R674" si="1233">ROUND((944*$N$2),0)</f>
        <v>1001</v>
      </c>
      <c r="S674">
        <f t="shared" ref="S674" si="1234">ROUND((590*$N$2),0)</f>
        <v>625</v>
      </c>
      <c r="T674" t="s">
        <v>32</v>
      </c>
    </row>
    <row r="675" spans="1:20" x14ac:dyDescent="0.25">
      <c r="A675" t="s">
        <v>15</v>
      </c>
      <c r="B675" s="1" t="s">
        <v>208</v>
      </c>
      <c r="C675">
        <v>1</v>
      </c>
      <c r="D675" t="s">
        <v>201</v>
      </c>
      <c r="E675" s="1">
        <v>745210707</v>
      </c>
      <c r="H675" t="s">
        <v>16</v>
      </c>
      <c r="I675" t="s">
        <v>17</v>
      </c>
      <c r="J675" t="s">
        <v>18</v>
      </c>
      <c r="K675" t="s">
        <v>19</v>
      </c>
      <c r="L675" t="s">
        <v>207</v>
      </c>
      <c r="M675" t="str">
        <f>CONCATENATE(E675,"-F-C-N")</f>
        <v>745210707-F-C-N</v>
      </c>
      <c r="N675" t="str">
        <f>$H$2</f>
        <v>F - 762 x 762</v>
      </c>
      <c r="O675" t="str">
        <f>$C$15</f>
        <v>Canvas</v>
      </c>
      <c r="P675" t="str">
        <f>$D$15</f>
        <v>None</v>
      </c>
      <c r="Q675">
        <f>$H$15</f>
        <v>1909</v>
      </c>
      <c r="R675">
        <f t="shared" ref="R675" si="1235">ROUND((1200*$N$2),0)</f>
        <v>1272</v>
      </c>
      <c r="S675">
        <f t="shared" ref="S675" si="1236">ROUND((800*$N$2),0)</f>
        <v>848</v>
      </c>
      <c r="T675" t="s">
        <v>32</v>
      </c>
    </row>
    <row r="676" spans="1:20" x14ac:dyDescent="0.25">
      <c r="A676" t="s">
        <v>15</v>
      </c>
      <c r="B676" s="1" t="s">
        <v>208</v>
      </c>
      <c r="C676">
        <v>1</v>
      </c>
      <c r="D676" t="s">
        <v>201</v>
      </c>
      <c r="E676" s="1">
        <v>745210707</v>
      </c>
      <c r="H676" t="s">
        <v>16</v>
      </c>
      <c r="I676" t="s">
        <v>17</v>
      </c>
      <c r="J676" t="s">
        <v>18</v>
      </c>
      <c r="K676" t="s">
        <v>19</v>
      </c>
      <c r="L676" t="s">
        <v>207</v>
      </c>
      <c r="M676" t="str">
        <f>CONCATENATE(E676,"-F-P-W")</f>
        <v>745210707-F-P-W</v>
      </c>
      <c r="N676" t="str">
        <f>$H$2</f>
        <v>F - 762 x 762</v>
      </c>
      <c r="O676" t="str">
        <f>$C$3</f>
        <v>Photographic Paper</v>
      </c>
      <c r="P676" t="str">
        <f>$D$4</f>
        <v>White</v>
      </c>
      <c r="Q676">
        <f>$H$4</f>
        <v>2387</v>
      </c>
      <c r="R676">
        <f t="shared" ref="R676" si="1237">ROUND((1510*$N$2),0)</f>
        <v>1601</v>
      </c>
      <c r="S676">
        <f t="shared" ref="S676" si="1238">ROUND((1150*$N$2),0)</f>
        <v>1219</v>
      </c>
      <c r="T676" t="s">
        <v>32</v>
      </c>
    </row>
    <row r="677" spans="1:20" x14ac:dyDescent="0.25">
      <c r="A677" t="s">
        <v>15</v>
      </c>
      <c r="B677" s="1" t="s">
        <v>208</v>
      </c>
      <c r="C677">
        <v>1</v>
      </c>
      <c r="D677" t="s">
        <v>201</v>
      </c>
      <c r="E677" s="1">
        <v>745210707</v>
      </c>
      <c r="H677" t="s">
        <v>16</v>
      </c>
      <c r="I677" t="s">
        <v>17</v>
      </c>
      <c r="J677" t="s">
        <v>18</v>
      </c>
      <c r="K677" t="s">
        <v>19</v>
      </c>
      <c r="L677" t="s">
        <v>207</v>
      </c>
      <c r="M677" t="str">
        <f>CONCATENATE(E677,"-F-C-W")</f>
        <v>745210707-F-C-W</v>
      </c>
      <c r="N677" t="str">
        <f>$H$2</f>
        <v>F - 762 x 762</v>
      </c>
      <c r="O677" t="str">
        <f>$C$15</f>
        <v>Canvas</v>
      </c>
      <c r="P677" t="str">
        <f>$D$16</f>
        <v xml:space="preserve">White </v>
      </c>
      <c r="Q677">
        <f>$H$16</f>
        <v>2625</v>
      </c>
      <c r="R677">
        <f t="shared" ref="R677" si="1239">ROUND((1760*$N$2),0)</f>
        <v>1866</v>
      </c>
      <c r="S677">
        <f t="shared" ref="S677" si="1240">ROUND((1100*$N$2),0)</f>
        <v>1166</v>
      </c>
      <c r="T677" t="s">
        <v>32</v>
      </c>
    </row>
    <row r="678" spans="1:20" x14ac:dyDescent="0.25">
      <c r="A678" t="s">
        <v>15</v>
      </c>
      <c r="B678" s="1" t="s">
        <v>208</v>
      </c>
      <c r="C678">
        <v>1</v>
      </c>
      <c r="D678" t="s">
        <v>201</v>
      </c>
      <c r="E678" s="1">
        <v>745210707</v>
      </c>
      <c r="H678" t="s">
        <v>16</v>
      </c>
      <c r="I678" t="s">
        <v>17</v>
      </c>
      <c r="J678" t="s">
        <v>18</v>
      </c>
      <c r="K678" t="s">
        <v>19</v>
      </c>
      <c r="L678" t="s">
        <v>207</v>
      </c>
      <c r="M678" t="str">
        <f>CONCATENATE(E678,"-G-P-N")</f>
        <v>745210707-G-P-N</v>
      </c>
      <c r="N678" t="str">
        <f>$I$2</f>
        <v>G - 1016 x 1016</v>
      </c>
      <c r="O678" t="str">
        <f>$C$3</f>
        <v>Photographic Paper</v>
      </c>
      <c r="P678" t="str">
        <f>$D$3</f>
        <v>None</v>
      </c>
      <c r="Q678">
        <f>$I$3</f>
        <v>1763</v>
      </c>
      <c r="R678">
        <f t="shared" ref="R678" si="1241">ROUND((1180*$N$2),0)</f>
        <v>1251</v>
      </c>
      <c r="S678">
        <f t="shared" ref="S678" si="1242">ROUND((735*$N$2),0)</f>
        <v>779</v>
      </c>
      <c r="T678" t="s">
        <v>32</v>
      </c>
    </row>
    <row r="679" spans="1:20" x14ac:dyDescent="0.25">
      <c r="A679" t="s">
        <v>15</v>
      </c>
      <c r="B679" s="1" t="s">
        <v>208</v>
      </c>
      <c r="C679">
        <v>1</v>
      </c>
      <c r="D679" t="s">
        <v>201</v>
      </c>
      <c r="E679" s="1">
        <v>745210707</v>
      </c>
      <c r="H679" t="s">
        <v>16</v>
      </c>
      <c r="I679" t="s">
        <v>17</v>
      </c>
      <c r="J679" t="s">
        <v>18</v>
      </c>
      <c r="K679" t="s">
        <v>19</v>
      </c>
      <c r="L679" t="s">
        <v>207</v>
      </c>
      <c r="M679" t="str">
        <f>CONCATENATE(E679,"-G-C-N")</f>
        <v>745210707-G-C-N</v>
      </c>
      <c r="N679" t="str">
        <f>$I$2</f>
        <v>G - 1016 x 1016</v>
      </c>
      <c r="O679" t="str">
        <f>$C$15</f>
        <v>Canvas</v>
      </c>
      <c r="P679" t="str">
        <f>$D$15</f>
        <v>None</v>
      </c>
      <c r="Q679">
        <f>$I$15</f>
        <v>2029</v>
      </c>
      <c r="R679">
        <f t="shared" ref="R679" si="1243">ROUND((1275*$N$2),0)</f>
        <v>1352</v>
      </c>
      <c r="S679">
        <f t="shared" ref="S679" si="1244">ROUND((850*$N$2),0)</f>
        <v>901</v>
      </c>
      <c r="T679" t="s">
        <v>32</v>
      </c>
    </row>
    <row r="680" spans="1:20" x14ac:dyDescent="0.25">
      <c r="A680" t="s">
        <v>15</v>
      </c>
      <c r="B680" s="1" t="s">
        <v>208</v>
      </c>
      <c r="C680">
        <v>1</v>
      </c>
      <c r="D680" t="s">
        <v>201</v>
      </c>
      <c r="E680" s="1">
        <v>745210707</v>
      </c>
      <c r="H680" t="s">
        <v>16</v>
      </c>
      <c r="I680" t="s">
        <v>17</v>
      </c>
      <c r="J680" t="s">
        <v>18</v>
      </c>
      <c r="K680" t="s">
        <v>19</v>
      </c>
      <c r="L680" t="s">
        <v>207</v>
      </c>
      <c r="M680" t="str">
        <f>CONCATENATE(E680,"-G-P-W")</f>
        <v>745210707-G-P-W</v>
      </c>
      <c r="N680" t="str">
        <f>$I$2</f>
        <v>G - 1016 x 1016</v>
      </c>
      <c r="O680" t="str">
        <f>$C$3</f>
        <v>Photographic Paper</v>
      </c>
      <c r="P680" t="str">
        <f>$D$4</f>
        <v>White</v>
      </c>
      <c r="Q680">
        <f>$I$4</f>
        <v>3200</v>
      </c>
      <c r="R680">
        <f t="shared" ref="R680:R681" si="1245">ROUND((2000*$N$2),0)</f>
        <v>2120</v>
      </c>
      <c r="S680">
        <f t="shared" ref="S680" si="1246">ROUND((1535*$N$2),0)</f>
        <v>1627</v>
      </c>
      <c r="T680" t="s">
        <v>32</v>
      </c>
    </row>
    <row r="681" spans="1:20" x14ac:dyDescent="0.25">
      <c r="A681" t="s">
        <v>15</v>
      </c>
      <c r="B681" s="1" t="s">
        <v>208</v>
      </c>
      <c r="C681">
        <v>1</v>
      </c>
      <c r="D681" t="s">
        <v>201</v>
      </c>
      <c r="E681" s="1">
        <v>745210707</v>
      </c>
      <c r="H681" t="s">
        <v>16</v>
      </c>
      <c r="I681" t="s">
        <v>17</v>
      </c>
      <c r="J681" t="s">
        <v>18</v>
      </c>
      <c r="K681" t="s">
        <v>19</v>
      </c>
      <c r="L681" t="s">
        <v>207</v>
      </c>
      <c r="M681" t="str">
        <f>CONCATENATE(E681,"-G-C-W")</f>
        <v>745210707-G-C-W</v>
      </c>
      <c r="N681" t="str">
        <f>$I$2</f>
        <v>G - 1016 x 1016</v>
      </c>
      <c r="O681" t="str">
        <f>$C$15</f>
        <v>Canvas</v>
      </c>
      <c r="P681" t="str">
        <f>$D$16</f>
        <v xml:space="preserve">White </v>
      </c>
      <c r="Q681">
        <f>$I$16</f>
        <v>2984</v>
      </c>
      <c r="R681">
        <f t="shared" si="1245"/>
        <v>2120</v>
      </c>
      <c r="S681">
        <f t="shared" ref="S681" si="1247">ROUND((1250*$N$2),0)</f>
        <v>1325</v>
      </c>
      <c r="T681" t="s">
        <v>32</v>
      </c>
    </row>
    <row r="682" spans="1:20" x14ac:dyDescent="0.25">
      <c r="A682" t="s">
        <v>15</v>
      </c>
      <c r="B682" s="1" t="s">
        <v>208</v>
      </c>
      <c r="C682">
        <v>1</v>
      </c>
      <c r="D682" t="s">
        <v>195</v>
      </c>
      <c r="E682" s="1">
        <v>745208845</v>
      </c>
      <c r="H682" t="s">
        <v>16</v>
      </c>
      <c r="I682" t="s">
        <v>17</v>
      </c>
      <c r="J682" t="s">
        <v>18</v>
      </c>
      <c r="K682" t="s">
        <v>19</v>
      </c>
      <c r="L682" t="s">
        <v>207</v>
      </c>
      <c r="M682" t="str">
        <f>CONCATENATE(E682,"-C-P-N")</f>
        <v>745208845-C-P-N</v>
      </c>
      <c r="N682" t="str">
        <f>$E$2</f>
        <v>C - 406 x 406</v>
      </c>
      <c r="O682" t="str">
        <f>$C$3</f>
        <v>Photographic Paper</v>
      </c>
      <c r="P682" t="str">
        <f>$D$3</f>
        <v>None</v>
      </c>
      <c r="Q682">
        <f>$E$3</f>
        <v>553</v>
      </c>
      <c r="R682">
        <f t="shared" ref="R682" si="1248">ROUND((360*$N$2),0)</f>
        <v>382</v>
      </c>
      <c r="S682">
        <f t="shared" ref="S682" si="1249">ROUND((230*$N$2),0)</f>
        <v>244</v>
      </c>
      <c r="T682" t="s">
        <v>32</v>
      </c>
    </row>
    <row r="683" spans="1:20" x14ac:dyDescent="0.25">
      <c r="A683" t="s">
        <v>15</v>
      </c>
      <c r="B683" s="1" t="s">
        <v>208</v>
      </c>
      <c r="C683">
        <v>1</v>
      </c>
      <c r="D683" t="s">
        <v>195</v>
      </c>
      <c r="E683" s="1">
        <v>745208845</v>
      </c>
      <c r="H683" t="s">
        <v>16</v>
      </c>
      <c r="I683" t="s">
        <v>17</v>
      </c>
      <c r="J683" t="s">
        <v>18</v>
      </c>
      <c r="K683" t="s">
        <v>19</v>
      </c>
      <c r="L683" t="s">
        <v>207</v>
      </c>
      <c r="M683" t="str">
        <f>CONCATENATE(E683,"-C-P-W")</f>
        <v>745208845-C-P-W</v>
      </c>
      <c r="N683" t="str">
        <f>$E$2</f>
        <v>C - 406 x 406</v>
      </c>
      <c r="O683" t="str">
        <f>$C$3</f>
        <v>Photographic Paper</v>
      </c>
      <c r="P683" t="str">
        <f>$D$4</f>
        <v>White</v>
      </c>
      <c r="Q683">
        <f>$E$4</f>
        <v>1052</v>
      </c>
      <c r="R683">
        <f t="shared" ref="R683" si="1250">ROUND((704*$N$2),0)</f>
        <v>746</v>
      </c>
      <c r="S683">
        <f t="shared" ref="S683" si="1251">ROUND((440*$N$2),0)</f>
        <v>466</v>
      </c>
      <c r="T683" t="s">
        <v>32</v>
      </c>
    </row>
    <row r="684" spans="1:20" x14ac:dyDescent="0.25">
      <c r="A684" t="s">
        <v>15</v>
      </c>
      <c r="B684" s="1" t="s">
        <v>208</v>
      </c>
      <c r="C684">
        <v>1</v>
      </c>
      <c r="D684" t="s">
        <v>195</v>
      </c>
      <c r="E684" s="1">
        <v>745208845</v>
      </c>
      <c r="H684" t="s">
        <v>16</v>
      </c>
      <c r="I684" t="s">
        <v>17</v>
      </c>
      <c r="J684" t="s">
        <v>18</v>
      </c>
      <c r="K684" t="s">
        <v>19</v>
      </c>
      <c r="L684" t="s">
        <v>207</v>
      </c>
      <c r="M684" t="str">
        <f>CONCATENATE(E684,"-D-P-N")</f>
        <v>745208845-D-P-N</v>
      </c>
      <c r="N684" t="str">
        <f>$F$2</f>
        <v>D - 508 x 508</v>
      </c>
      <c r="O684" t="str">
        <f>$C$3</f>
        <v>Photographic Paper</v>
      </c>
      <c r="P684" t="str">
        <f>$D$3</f>
        <v>None</v>
      </c>
      <c r="Q684">
        <f>$F$3</f>
        <v>646</v>
      </c>
      <c r="R684">
        <f t="shared" ref="R684" si="1252">ROUND((432*$N$2),0)</f>
        <v>458</v>
      </c>
      <c r="S684">
        <f t="shared" ref="S684" si="1253">ROUND((270*$N$2),0)</f>
        <v>286</v>
      </c>
      <c r="T684" t="s">
        <v>32</v>
      </c>
    </row>
    <row r="685" spans="1:20" x14ac:dyDescent="0.25">
      <c r="A685" t="s">
        <v>15</v>
      </c>
      <c r="B685" s="1" t="s">
        <v>208</v>
      </c>
      <c r="C685">
        <v>1</v>
      </c>
      <c r="D685" t="s">
        <v>195</v>
      </c>
      <c r="E685" s="1">
        <v>745208845</v>
      </c>
      <c r="H685" t="s">
        <v>16</v>
      </c>
      <c r="I685" t="s">
        <v>17</v>
      </c>
      <c r="J685" t="s">
        <v>18</v>
      </c>
      <c r="K685" t="s">
        <v>19</v>
      </c>
      <c r="L685" t="s">
        <v>207</v>
      </c>
      <c r="M685" t="str">
        <f>CONCATENATE(E685,"-D-C-N")</f>
        <v>745208845-D-C-N</v>
      </c>
      <c r="N685" t="str">
        <f>$F$2</f>
        <v>D - 508 x 508</v>
      </c>
      <c r="O685" t="str">
        <f>$C$15</f>
        <v>Canvas</v>
      </c>
      <c r="P685" t="str">
        <f>$D$15</f>
        <v>None</v>
      </c>
      <c r="Q685">
        <f>$F$15</f>
        <v>1324</v>
      </c>
      <c r="R685">
        <f t="shared" ref="R685" si="1254">ROUND((832*$N$2),0)</f>
        <v>882</v>
      </c>
      <c r="S685">
        <f t="shared" ref="S685" si="1255">ROUND((550*$N$2),0)</f>
        <v>583</v>
      </c>
      <c r="T685" t="s">
        <v>32</v>
      </c>
    </row>
    <row r="686" spans="1:20" x14ac:dyDescent="0.25">
      <c r="A686" t="s">
        <v>15</v>
      </c>
      <c r="B686" s="1" t="s">
        <v>208</v>
      </c>
      <c r="C686">
        <v>1</v>
      </c>
      <c r="D686" t="s">
        <v>195</v>
      </c>
      <c r="E686" s="1">
        <v>745208845</v>
      </c>
      <c r="H686" t="s">
        <v>16</v>
      </c>
      <c r="I686" t="s">
        <v>17</v>
      </c>
      <c r="J686" t="s">
        <v>18</v>
      </c>
      <c r="K686" t="s">
        <v>19</v>
      </c>
      <c r="L686" t="s">
        <v>207</v>
      </c>
      <c r="M686" t="str">
        <f>CONCATENATE(E686,"-D-P-W")</f>
        <v>745208845-D-P-W</v>
      </c>
      <c r="N686" t="str">
        <f>$F$2</f>
        <v>D - 508 x 508</v>
      </c>
      <c r="O686" t="str">
        <f>$C$3</f>
        <v>Photographic Paper</v>
      </c>
      <c r="P686" t="str">
        <f>$D$4</f>
        <v>White</v>
      </c>
      <c r="Q686">
        <f>$F$4</f>
        <v>1313</v>
      </c>
      <c r="R686">
        <f t="shared" ref="R686" si="1256">ROUND((880*$N$2),0)</f>
        <v>933</v>
      </c>
      <c r="S686">
        <f t="shared" ref="S686" si="1257">ROUND((560*$N$2),0)</f>
        <v>594</v>
      </c>
      <c r="T686" t="s">
        <v>32</v>
      </c>
    </row>
    <row r="687" spans="1:20" x14ac:dyDescent="0.25">
      <c r="A687" t="s">
        <v>15</v>
      </c>
      <c r="B687" s="1" t="s">
        <v>208</v>
      </c>
      <c r="C687">
        <v>1</v>
      </c>
      <c r="D687" t="s">
        <v>195</v>
      </c>
      <c r="E687" s="1">
        <v>745208845</v>
      </c>
      <c r="H687" t="s">
        <v>16</v>
      </c>
      <c r="I687" t="s">
        <v>17</v>
      </c>
      <c r="J687" t="s">
        <v>18</v>
      </c>
      <c r="K687" t="s">
        <v>19</v>
      </c>
      <c r="L687" t="s">
        <v>207</v>
      </c>
      <c r="M687" t="str">
        <f>CONCATENATE(E687,"-D-C-W")</f>
        <v>745208845-D-C-W</v>
      </c>
      <c r="N687" t="str">
        <f>$F$2</f>
        <v>D - 508 x 508</v>
      </c>
      <c r="O687" t="str">
        <f>$C$15</f>
        <v>Canvas</v>
      </c>
      <c r="P687" t="str">
        <f>$D$16</f>
        <v xml:space="preserve">White </v>
      </c>
      <c r="Q687">
        <f>$F$16</f>
        <v>1964</v>
      </c>
      <c r="R687">
        <f t="shared" ref="R687" si="1258">ROUND((1320*$N$2),0)</f>
        <v>1399</v>
      </c>
      <c r="S687">
        <f t="shared" ref="S687" si="1259">ROUND((825*$N$2),0)</f>
        <v>875</v>
      </c>
      <c r="T687" t="s">
        <v>32</v>
      </c>
    </row>
    <row r="688" spans="1:20" x14ac:dyDescent="0.25">
      <c r="A688" t="s">
        <v>15</v>
      </c>
      <c r="B688" s="1" t="s">
        <v>208</v>
      </c>
      <c r="C688">
        <v>1</v>
      </c>
      <c r="D688" t="s">
        <v>195</v>
      </c>
      <c r="E688" s="1">
        <v>745208845</v>
      </c>
      <c r="H688" t="s">
        <v>16</v>
      </c>
      <c r="I688" t="s">
        <v>17</v>
      </c>
      <c r="J688" t="s">
        <v>18</v>
      </c>
      <c r="K688" t="s">
        <v>19</v>
      </c>
      <c r="L688" t="s">
        <v>207</v>
      </c>
      <c r="M688" t="str">
        <f>CONCATENATE(E688,"-F-P-N")</f>
        <v>745208845-F-P-N</v>
      </c>
      <c r="N688" t="str">
        <f>$H$2</f>
        <v>F - 762 x 762</v>
      </c>
      <c r="O688" t="str">
        <f>$C$3</f>
        <v>Photographic Paper</v>
      </c>
      <c r="P688" t="str">
        <f>$D$3</f>
        <v>None</v>
      </c>
      <c r="Q688">
        <f>$H$3</f>
        <v>1410</v>
      </c>
      <c r="R688">
        <f t="shared" ref="R688" si="1260">ROUND((944*$N$2),0)</f>
        <v>1001</v>
      </c>
      <c r="S688">
        <f t="shared" ref="S688" si="1261">ROUND((590*$N$2),0)</f>
        <v>625</v>
      </c>
      <c r="T688" t="s">
        <v>32</v>
      </c>
    </row>
    <row r="689" spans="1:20" x14ac:dyDescent="0.25">
      <c r="A689" t="s">
        <v>15</v>
      </c>
      <c r="B689" s="1" t="s">
        <v>208</v>
      </c>
      <c r="C689">
        <v>1</v>
      </c>
      <c r="D689" t="s">
        <v>195</v>
      </c>
      <c r="E689" s="1">
        <v>745208845</v>
      </c>
      <c r="H689" t="s">
        <v>16</v>
      </c>
      <c r="I689" t="s">
        <v>17</v>
      </c>
      <c r="J689" t="s">
        <v>18</v>
      </c>
      <c r="K689" t="s">
        <v>19</v>
      </c>
      <c r="L689" t="s">
        <v>207</v>
      </c>
      <c r="M689" t="str">
        <f>CONCATENATE(E689,"-F-C-N")</f>
        <v>745208845-F-C-N</v>
      </c>
      <c r="N689" t="str">
        <f>$H$2</f>
        <v>F - 762 x 762</v>
      </c>
      <c r="O689" t="str">
        <f>$C$15</f>
        <v>Canvas</v>
      </c>
      <c r="P689" t="str">
        <f>$D$15</f>
        <v>None</v>
      </c>
      <c r="Q689">
        <f>$H$15</f>
        <v>1909</v>
      </c>
      <c r="R689">
        <f t="shared" ref="R689" si="1262">ROUND((1200*$N$2),0)</f>
        <v>1272</v>
      </c>
      <c r="S689">
        <f t="shared" ref="S689" si="1263">ROUND((800*$N$2),0)</f>
        <v>848</v>
      </c>
      <c r="T689" t="s">
        <v>32</v>
      </c>
    </row>
    <row r="690" spans="1:20" x14ac:dyDescent="0.25">
      <c r="A690" t="s">
        <v>15</v>
      </c>
      <c r="B690" s="1" t="s">
        <v>208</v>
      </c>
      <c r="C690">
        <v>1</v>
      </c>
      <c r="D690" t="s">
        <v>195</v>
      </c>
      <c r="E690" s="1">
        <v>745208845</v>
      </c>
      <c r="H690" t="s">
        <v>16</v>
      </c>
      <c r="I690" t="s">
        <v>17</v>
      </c>
      <c r="J690" t="s">
        <v>18</v>
      </c>
      <c r="K690" t="s">
        <v>19</v>
      </c>
      <c r="L690" t="s">
        <v>207</v>
      </c>
      <c r="M690" t="str">
        <f>CONCATENATE(E690,"-F-P-W")</f>
        <v>745208845-F-P-W</v>
      </c>
      <c r="N690" t="str">
        <f>$H$2</f>
        <v>F - 762 x 762</v>
      </c>
      <c r="O690" t="str">
        <f>$C$3</f>
        <v>Photographic Paper</v>
      </c>
      <c r="P690" t="str">
        <f>$D$4</f>
        <v>White</v>
      </c>
      <c r="Q690">
        <f>$H$4</f>
        <v>2387</v>
      </c>
      <c r="R690">
        <f t="shared" ref="R690" si="1264">ROUND((1510*$N$2),0)</f>
        <v>1601</v>
      </c>
      <c r="S690">
        <f t="shared" ref="S690" si="1265">ROUND((1150*$N$2),0)</f>
        <v>1219</v>
      </c>
      <c r="T690" t="s">
        <v>32</v>
      </c>
    </row>
    <row r="691" spans="1:20" x14ac:dyDescent="0.25">
      <c r="A691" t="s">
        <v>15</v>
      </c>
      <c r="B691" s="1" t="s">
        <v>208</v>
      </c>
      <c r="C691">
        <v>1</v>
      </c>
      <c r="D691" t="s">
        <v>195</v>
      </c>
      <c r="E691" s="1">
        <v>745208845</v>
      </c>
      <c r="H691" t="s">
        <v>16</v>
      </c>
      <c r="I691" t="s">
        <v>17</v>
      </c>
      <c r="J691" t="s">
        <v>18</v>
      </c>
      <c r="K691" t="s">
        <v>19</v>
      </c>
      <c r="L691" t="s">
        <v>207</v>
      </c>
      <c r="M691" t="str">
        <f>CONCATENATE(E691,"-F-C-W")</f>
        <v>745208845-F-C-W</v>
      </c>
      <c r="N691" t="str">
        <f>$H$2</f>
        <v>F - 762 x 762</v>
      </c>
      <c r="O691" t="str">
        <f>$C$15</f>
        <v>Canvas</v>
      </c>
      <c r="P691" t="str">
        <f>$D$16</f>
        <v xml:space="preserve">White </v>
      </c>
      <c r="Q691">
        <f>$H$16</f>
        <v>2625</v>
      </c>
      <c r="R691">
        <f t="shared" ref="R691" si="1266">ROUND((1760*$N$2),0)</f>
        <v>1866</v>
      </c>
      <c r="S691">
        <f t="shared" ref="S691" si="1267">ROUND((1100*$N$2),0)</f>
        <v>1166</v>
      </c>
      <c r="T691" t="s">
        <v>32</v>
      </c>
    </row>
    <row r="692" spans="1:20" x14ac:dyDescent="0.25">
      <c r="A692" t="s">
        <v>15</v>
      </c>
      <c r="B692" s="1" t="s">
        <v>208</v>
      </c>
      <c r="C692">
        <v>1</v>
      </c>
      <c r="D692" t="s">
        <v>195</v>
      </c>
      <c r="E692" s="1">
        <v>745208845</v>
      </c>
      <c r="H692" t="s">
        <v>16</v>
      </c>
      <c r="I692" t="s">
        <v>17</v>
      </c>
      <c r="J692" t="s">
        <v>18</v>
      </c>
      <c r="K692" t="s">
        <v>19</v>
      </c>
      <c r="L692" t="s">
        <v>207</v>
      </c>
      <c r="M692" t="str">
        <f>CONCATENATE(E692,"-G-P-N")</f>
        <v>745208845-G-P-N</v>
      </c>
      <c r="N692" t="str">
        <f>$I$2</f>
        <v>G - 1016 x 1016</v>
      </c>
      <c r="O692" t="str">
        <f>$C$3</f>
        <v>Photographic Paper</v>
      </c>
      <c r="P692" t="str">
        <f>$D$3</f>
        <v>None</v>
      </c>
      <c r="Q692">
        <f>$I$3</f>
        <v>1763</v>
      </c>
      <c r="R692">
        <f t="shared" ref="R692" si="1268">ROUND((1180*$N$2),0)</f>
        <v>1251</v>
      </c>
      <c r="S692">
        <f t="shared" ref="S692" si="1269">ROUND((735*$N$2),0)</f>
        <v>779</v>
      </c>
      <c r="T692" t="s">
        <v>32</v>
      </c>
    </row>
    <row r="693" spans="1:20" x14ac:dyDescent="0.25">
      <c r="A693" t="s">
        <v>15</v>
      </c>
      <c r="B693" s="1" t="s">
        <v>208</v>
      </c>
      <c r="C693">
        <v>1</v>
      </c>
      <c r="D693" t="s">
        <v>195</v>
      </c>
      <c r="E693" s="1">
        <v>745208845</v>
      </c>
      <c r="H693" t="s">
        <v>16</v>
      </c>
      <c r="I693" t="s">
        <v>17</v>
      </c>
      <c r="J693" t="s">
        <v>18</v>
      </c>
      <c r="K693" t="s">
        <v>19</v>
      </c>
      <c r="L693" t="s">
        <v>207</v>
      </c>
      <c r="M693" t="str">
        <f>CONCATENATE(E693,"-G-C-N")</f>
        <v>745208845-G-C-N</v>
      </c>
      <c r="N693" t="str">
        <f>$I$2</f>
        <v>G - 1016 x 1016</v>
      </c>
      <c r="O693" t="str">
        <f>$C$15</f>
        <v>Canvas</v>
      </c>
      <c r="P693" t="str">
        <f>$D$15</f>
        <v>None</v>
      </c>
      <c r="Q693">
        <f>$I$15</f>
        <v>2029</v>
      </c>
      <c r="R693">
        <f t="shared" ref="R693" si="1270">ROUND((1275*$N$2),0)</f>
        <v>1352</v>
      </c>
      <c r="S693">
        <f t="shared" ref="S693" si="1271">ROUND((850*$N$2),0)</f>
        <v>901</v>
      </c>
      <c r="T693" t="s">
        <v>32</v>
      </c>
    </row>
    <row r="694" spans="1:20" x14ac:dyDescent="0.25">
      <c r="A694" t="s">
        <v>15</v>
      </c>
      <c r="B694" s="1" t="s">
        <v>208</v>
      </c>
      <c r="C694">
        <v>1</v>
      </c>
      <c r="D694" t="s">
        <v>195</v>
      </c>
      <c r="E694" s="1">
        <v>745208845</v>
      </c>
      <c r="H694" t="s">
        <v>16</v>
      </c>
      <c r="I694" t="s">
        <v>17</v>
      </c>
      <c r="J694" t="s">
        <v>18</v>
      </c>
      <c r="K694" t="s">
        <v>19</v>
      </c>
      <c r="L694" t="s">
        <v>207</v>
      </c>
      <c r="M694" t="str">
        <f>CONCATENATE(E694,"-G-P-W")</f>
        <v>745208845-G-P-W</v>
      </c>
      <c r="N694" t="str">
        <f>$I$2</f>
        <v>G - 1016 x 1016</v>
      </c>
      <c r="O694" t="str">
        <f>$C$3</f>
        <v>Photographic Paper</v>
      </c>
      <c r="P694" t="str">
        <f>$D$4</f>
        <v>White</v>
      </c>
      <c r="Q694">
        <f>$I$4</f>
        <v>3200</v>
      </c>
      <c r="R694">
        <f t="shared" ref="R694:R695" si="1272">ROUND((2000*$N$2),0)</f>
        <v>2120</v>
      </c>
      <c r="S694">
        <f t="shared" ref="S694" si="1273">ROUND((1535*$N$2),0)</f>
        <v>1627</v>
      </c>
      <c r="T694" t="s">
        <v>32</v>
      </c>
    </row>
    <row r="695" spans="1:20" x14ac:dyDescent="0.25">
      <c r="A695" t="s">
        <v>15</v>
      </c>
      <c r="B695" s="1" t="s">
        <v>208</v>
      </c>
      <c r="C695">
        <v>1</v>
      </c>
      <c r="D695" t="s">
        <v>195</v>
      </c>
      <c r="E695" s="1">
        <v>745208845</v>
      </c>
      <c r="H695" t="s">
        <v>16</v>
      </c>
      <c r="I695" t="s">
        <v>17</v>
      </c>
      <c r="J695" t="s">
        <v>18</v>
      </c>
      <c r="K695" t="s">
        <v>19</v>
      </c>
      <c r="L695" t="s">
        <v>207</v>
      </c>
      <c r="M695" t="str">
        <f>CONCATENATE(E695,"-G-C-W")</f>
        <v>745208845-G-C-W</v>
      </c>
      <c r="N695" t="str">
        <f>$I$2</f>
        <v>G - 1016 x 1016</v>
      </c>
      <c r="O695" t="str">
        <f>$C$15</f>
        <v>Canvas</v>
      </c>
      <c r="P695" t="str">
        <f>$D$16</f>
        <v xml:space="preserve">White </v>
      </c>
      <c r="Q695">
        <f>$I$16</f>
        <v>2984</v>
      </c>
      <c r="R695">
        <f t="shared" si="1272"/>
        <v>2120</v>
      </c>
      <c r="S695">
        <f t="shared" ref="S695" si="1274">ROUND((1250*$N$2),0)</f>
        <v>1325</v>
      </c>
      <c r="T695" t="s">
        <v>32</v>
      </c>
    </row>
    <row r="696" spans="1:20" x14ac:dyDescent="0.25">
      <c r="A696" t="s">
        <v>15</v>
      </c>
      <c r="B696" s="1" t="s">
        <v>208</v>
      </c>
      <c r="C696">
        <v>1</v>
      </c>
      <c r="D696" t="s">
        <v>200</v>
      </c>
      <c r="E696" s="1">
        <v>745209091</v>
      </c>
      <c r="H696" t="s">
        <v>16</v>
      </c>
      <c r="I696" t="s">
        <v>17</v>
      </c>
      <c r="J696" t="s">
        <v>18</v>
      </c>
      <c r="K696" t="s">
        <v>19</v>
      </c>
      <c r="L696" t="s">
        <v>207</v>
      </c>
      <c r="M696" t="str">
        <f>CONCATENATE(E696,"-C-P-N")</f>
        <v>745209091-C-P-N</v>
      </c>
      <c r="N696" t="str">
        <f>$E$2</f>
        <v>C - 406 x 406</v>
      </c>
      <c r="O696" t="str">
        <f>$C$3</f>
        <v>Photographic Paper</v>
      </c>
      <c r="P696" t="str">
        <f>$D$3</f>
        <v>None</v>
      </c>
      <c r="Q696">
        <f>$E$3</f>
        <v>553</v>
      </c>
      <c r="R696">
        <f t="shared" ref="R696" si="1275">ROUND((360*$N$2),0)</f>
        <v>382</v>
      </c>
      <c r="S696">
        <f t="shared" ref="S696" si="1276">ROUND((230*$N$2),0)</f>
        <v>244</v>
      </c>
      <c r="T696" t="s">
        <v>32</v>
      </c>
    </row>
    <row r="697" spans="1:20" x14ac:dyDescent="0.25">
      <c r="A697" t="s">
        <v>15</v>
      </c>
      <c r="B697" s="1" t="s">
        <v>208</v>
      </c>
      <c r="C697">
        <v>1</v>
      </c>
      <c r="D697" t="s">
        <v>200</v>
      </c>
      <c r="E697" s="1">
        <v>745209091</v>
      </c>
      <c r="H697" t="s">
        <v>16</v>
      </c>
      <c r="I697" t="s">
        <v>17</v>
      </c>
      <c r="J697" t="s">
        <v>18</v>
      </c>
      <c r="K697" t="s">
        <v>19</v>
      </c>
      <c r="L697" t="s">
        <v>207</v>
      </c>
      <c r="M697" t="str">
        <f>CONCATENATE(E697,"-C-P-W")</f>
        <v>745209091-C-P-W</v>
      </c>
      <c r="N697" t="str">
        <f>$E$2</f>
        <v>C - 406 x 406</v>
      </c>
      <c r="O697" t="str">
        <f>$C$3</f>
        <v>Photographic Paper</v>
      </c>
      <c r="P697" t="str">
        <f>$D$4</f>
        <v>White</v>
      </c>
      <c r="Q697">
        <f>$E$4</f>
        <v>1052</v>
      </c>
      <c r="R697">
        <f t="shared" ref="R697" si="1277">ROUND((704*$N$2),0)</f>
        <v>746</v>
      </c>
      <c r="S697">
        <f t="shared" ref="S697" si="1278">ROUND((440*$N$2),0)</f>
        <v>466</v>
      </c>
      <c r="T697" t="s">
        <v>32</v>
      </c>
    </row>
    <row r="698" spans="1:20" x14ac:dyDescent="0.25">
      <c r="A698" t="s">
        <v>15</v>
      </c>
      <c r="B698" s="1" t="s">
        <v>208</v>
      </c>
      <c r="C698">
        <v>1</v>
      </c>
      <c r="D698" t="s">
        <v>200</v>
      </c>
      <c r="E698" s="1">
        <v>745209091</v>
      </c>
      <c r="H698" t="s">
        <v>16</v>
      </c>
      <c r="I698" t="s">
        <v>17</v>
      </c>
      <c r="J698" t="s">
        <v>18</v>
      </c>
      <c r="K698" t="s">
        <v>19</v>
      </c>
      <c r="L698" t="s">
        <v>207</v>
      </c>
      <c r="M698" t="str">
        <f>CONCATENATE(E698,"-D-P-N")</f>
        <v>745209091-D-P-N</v>
      </c>
      <c r="N698" t="str">
        <f>$F$2</f>
        <v>D - 508 x 508</v>
      </c>
      <c r="O698" t="str">
        <f>$C$3</f>
        <v>Photographic Paper</v>
      </c>
      <c r="P698" t="str">
        <f>$D$3</f>
        <v>None</v>
      </c>
      <c r="Q698">
        <f>$F$3</f>
        <v>646</v>
      </c>
      <c r="R698">
        <f t="shared" ref="R698" si="1279">ROUND((432*$N$2),0)</f>
        <v>458</v>
      </c>
      <c r="S698">
        <f t="shared" ref="S698" si="1280">ROUND((270*$N$2),0)</f>
        <v>286</v>
      </c>
      <c r="T698" t="s">
        <v>32</v>
      </c>
    </row>
    <row r="699" spans="1:20" x14ac:dyDescent="0.25">
      <c r="A699" t="s">
        <v>15</v>
      </c>
      <c r="B699" s="1" t="s">
        <v>208</v>
      </c>
      <c r="C699">
        <v>1</v>
      </c>
      <c r="D699" t="s">
        <v>200</v>
      </c>
      <c r="E699" s="1">
        <v>745209091</v>
      </c>
      <c r="H699" t="s">
        <v>16</v>
      </c>
      <c r="I699" t="s">
        <v>17</v>
      </c>
      <c r="J699" t="s">
        <v>18</v>
      </c>
      <c r="K699" t="s">
        <v>19</v>
      </c>
      <c r="L699" t="s">
        <v>207</v>
      </c>
      <c r="M699" t="str">
        <f>CONCATENATE(E699,"-D-C-N")</f>
        <v>745209091-D-C-N</v>
      </c>
      <c r="N699" t="str">
        <f>$F$2</f>
        <v>D - 508 x 508</v>
      </c>
      <c r="O699" t="str">
        <f>$C$15</f>
        <v>Canvas</v>
      </c>
      <c r="P699" t="str">
        <f>$D$15</f>
        <v>None</v>
      </c>
      <c r="Q699">
        <f>$F$15</f>
        <v>1324</v>
      </c>
      <c r="R699">
        <f t="shared" ref="R699" si="1281">ROUND((832*$N$2),0)</f>
        <v>882</v>
      </c>
      <c r="S699">
        <f t="shared" ref="S699" si="1282">ROUND((550*$N$2),0)</f>
        <v>583</v>
      </c>
      <c r="T699" t="s">
        <v>32</v>
      </c>
    </row>
    <row r="700" spans="1:20" x14ac:dyDescent="0.25">
      <c r="A700" t="s">
        <v>15</v>
      </c>
      <c r="B700" s="1" t="s">
        <v>208</v>
      </c>
      <c r="C700">
        <v>1</v>
      </c>
      <c r="D700" t="s">
        <v>200</v>
      </c>
      <c r="E700" s="1">
        <v>745209091</v>
      </c>
      <c r="H700" t="s">
        <v>16</v>
      </c>
      <c r="I700" t="s">
        <v>17</v>
      </c>
      <c r="J700" t="s">
        <v>18</v>
      </c>
      <c r="K700" t="s">
        <v>19</v>
      </c>
      <c r="L700" t="s">
        <v>207</v>
      </c>
      <c r="M700" t="str">
        <f>CONCATENATE(E700,"-D-P-W")</f>
        <v>745209091-D-P-W</v>
      </c>
      <c r="N700" t="str">
        <f>$F$2</f>
        <v>D - 508 x 508</v>
      </c>
      <c r="O700" t="str">
        <f>$C$3</f>
        <v>Photographic Paper</v>
      </c>
      <c r="P700" t="str">
        <f>$D$4</f>
        <v>White</v>
      </c>
      <c r="Q700">
        <f>$F$4</f>
        <v>1313</v>
      </c>
      <c r="R700">
        <f t="shared" ref="R700" si="1283">ROUND((880*$N$2),0)</f>
        <v>933</v>
      </c>
      <c r="S700">
        <f t="shared" ref="S700" si="1284">ROUND((560*$N$2),0)</f>
        <v>594</v>
      </c>
      <c r="T700" t="s">
        <v>32</v>
      </c>
    </row>
    <row r="701" spans="1:20" x14ac:dyDescent="0.25">
      <c r="A701" t="s">
        <v>15</v>
      </c>
      <c r="B701" s="1" t="s">
        <v>208</v>
      </c>
      <c r="C701">
        <v>1</v>
      </c>
      <c r="D701" t="s">
        <v>200</v>
      </c>
      <c r="E701" s="1">
        <v>745209091</v>
      </c>
      <c r="H701" t="s">
        <v>16</v>
      </c>
      <c r="I701" t="s">
        <v>17</v>
      </c>
      <c r="J701" t="s">
        <v>18</v>
      </c>
      <c r="K701" t="s">
        <v>19</v>
      </c>
      <c r="L701" t="s">
        <v>207</v>
      </c>
      <c r="M701" t="str">
        <f>CONCATENATE(E701,"-D-C-W")</f>
        <v>745209091-D-C-W</v>
      </c>
      <c r="N701" t="str">
        <f>$F$2</f>
        <v>D - 508 x 508</v>
      </c>
      <c r="O701" t="str">
        <f>$C$15</f>
        <v>Canvas</v>
      </c>
      <c r="P701" t="str">
        <f>$D$16</f>
        <v xml:space="preserve">White </v>
      </c>
      <c r="Q701">
        <f>$F$16</f>
        <v>1964</v>
      </c>
      <c r="R701">
        <f t="shared" ref="R701" si="1285">ROUND((1320*$N$2),0)</f>
        <v>1399</v>
      </c>
      <c r="S701">
        <f t="shared" ref="S701" si="1286">ROUND((825*$N$2),0)</f>
        <v>875</v>
      </c>
      <c r="T701" t="s">
        <v>32</v>
      </c>
    </row>
    <row r="702" spans="1:20" x14ac:dyDescent="0.25">
      <c r="A702" t="s">
        <v>15</v>
      </c>
      <c r="B702" s="1" t="s">
        <v>208</v>
      </c>
      <c r="C702">
        <v>1</v>
      </c>
      <c r="D702" t="s">
        <v>200</v>
      </c>
      <c r="E702" s="1">
        <v>745209091</v>
      </c>
      <c r="H702" t="s">
        <v>16</v>
      </c>
      <c r="I702" t="s">
        <v>17</v>
      </c>
      <c r="J702" t="s">
        <v>18</v>
      </c>
      <c r="K702" t="s">
        <v>19</v>
      </c>
      <c r="L702" t="s">
        <v>207</v>
      </c>
      <c r="M702" t="str">
        <f>CONCATENATE(E702,"-F-P-N")</f>
        <v>745209091-F-P-N</v>
      </c>
      <c r="N702" t="str">
        <f>$H$2</f>
        <v>F - 762 x 762</v>
      </c>
      <c r="O702" t="str">
        <f>$C$3</f>
        <v>Photographic Paper</v>
      </c>
      <c r="P702" t="str">
        <f>$D$3</f>
        <v>None</v>
      </c>
      <c r="Q702">
        <f>$H$3</f>
        <v>1410</v>
      </c>
      <c r="R702">
        <f t="shared" ref="R702" si="1287">ROUND((944*$N$2),0)</f>
        <v>1001</v>
      </c>
      <c r="S702">
        <f t="shared" ref="S702" si="1288">ROUND((590*$N$2),0)</f>
        <v>625</v>
      </c>
      <c r="T702" t="s">
        <v>32</v>
      </c>
    </row>
    <row r="703" spans="1:20" x14ac:dyDescent="0.25">
      <c r="A703" t="s">
        <v>15</v>
      </c>
      <c r="B703" s="1" t="s">
        <v>208</v>
      </c>
      <c r="C703">
        <v>1</v>
      </c>
      <c r="D703" t="s">
        <v>200</v>
      </c>
      <c r="E703" s="1">
        <v>745209091</v>
      </c>
      <c r="H703" t="s">
        <v>16</v>
      </c>
      <c r="I703" t="s">
        <v>17</v>
      </c>
      <c r="J703" t="s">
        <v>18</v>
      </c>
      <c r="K703" t="s">
        <v>19</v>
      </c>
      <c r="L703" t="s">
        <v>207</v>
      </c>
      <c r="M703" t="str">
        <f>CONCATENATE(E703,"-F-C-N")</f>
        <v>745209091-F-C-N</v>
      </c>
      <c r="N703" t="str">
        <f>$H$2</f>
        <v>F - 762 x 762</v>
      </c>
      <c r="O703" t="str">
        <f>$C$15</f>
        <v>Canvas</v>
      </c>
      <c r="P703" t="str">
        <f>$D$15</f>
        <v>None</v>
      </c>
      <c r="Q703">
        <f>$H$15</f>
        <v>1909</v>
      </c>
      <c r="R703">
        <f t="shared" ref="R703" si="1289">ROUND((1200*$N$2),0)</f>
        <v>1272</v>
      </c>
      <c r="S703">
        <f t="shared" ref="S703" si="1290">ROUND((800*$N$2),0)</f>
        <v>848</v>
      </c>
      <c r="T703" t="s">
        <v>32</v>
      </c>
    </row>
    <row r="704" spans="1:20" x14ac:dyDescent="0.25">
      <c r="A704" t="s">
        <v>15</v>
      </c>
      <c r="B704" s="1" t="s">
        <v>208</v>
      </c>
      <c r="C704">
        <v>1</v>
      </c>
      <c r="D704" t="s">
        <v>200</v>
      </c>
      <c r="E704" s="1">
        <v>745209091</v>
      </c>
      <c r="H704" t="s">
        <v>16</v>
      </c>
      <c r="I704" t="s">
        <v>17</v>
      </c>
      <c r="J704" t="s">
        <v>18</v>
      </c>
      <c r="K704" t="s">
        <v>19</v>
      </c>
      <c r="L704" t="s">
        <v>207</v>
      </c>
      <c r="M704" t="str">
        <f>CONCATENATE(E704,"-F-P-W")</f>
        <v>745209091-F-P-W</v>
      </c>
      <c r="N704" t="str">
        <f>$H$2</f>
        <v>F - 762 x 762</v>
      </c>
      <c r="O704" t="str">
        <f>$C$3</f>
        <v>Photographic Paper</v>
      </c>
      <c r="P704" t="str">
        <f>$D$4</f>
        <v>White</v>
      </c>
      <c r="Q704">
        <f>$H$4</f>
        <v>2387</v>
      </c>
      <c r="R704">
        <f t="shared" ref="R704" si="1291">ROUND((1510*$N$2),0)</f>
        <v>1601</v>
      </c>
      <c r="S704">
        <f t="shared" ref="S704" si="1292">ROUND((1150*$N$2),0)</f>
        <v>1219</v>
      </c>
      <c r="T704" t="s">
        <v>32</v>
      </c>
    </row>
    <row r="705" spans="1:20" x14ac:dyDescent="0.25">
      <c r="A705" t="s">
        <v>15</v>
      </c>
      <c r="B705" s="1" t="s">
        <v>208</v>
      </c>
      <c r="C705">
        <v>1</v>
      </c>
      <c r="D705" t="s">
        <v>200</v>
      </c>
      <c r="E705" s="1">
        <v>745209091</v>
      </c>
      <c r="H705" t="s">
        <v>16</v>
      </c>
      <c r="I705" t="s">
        <v>17</v>
      </c>
      <c r="J705" t="s">
        <v>18</v>
      </c>
      <c r="K705" t="s">
        <v>19</v>
      </c>
      <c r="L705" t="s">
        <v>207</v>
      </c>
      <c r="M705" t="str">
        <f>CONCATENATE(E705,"-F-C-W")</f>
        <v>745209091-F-C-W</v>
      </c>
      <c r="N705" t="str">
        <f>$H$2</f>
        <v>F - 762 x 762</v>
      </c>
      <c r="O705" t="str">
        <f>$C$15</f>
        <v>Canvas</v>
      </c>
      <c r="P705" t="str">
        <f>$D$16</f>
        <v xml:space="preserve">White </v>
      </c>
      <c r="Q705">
        <f>$H$16</f>
        <v>2625</v>
      </c>
      <c r="R705">
        <f t="shared" ref="R705" si="1293">ROUND((1760*$N$2),0)</f>
        <v>1866</v>
      </c>
      <c r="S705">
        <f t="shared" ref="S705" si="1294">ROUND((1100*$N$2),0)</f>
        <v>1166</v>
      </c>
      <c r="T705" t="s">
        <v>32</v>
      </c>
    </row>
    <row r="706" spans="1:20" x14ac:dyDescent="0.25">
      <c r="A706" t="s">
        <v>15</v>
      </c>
      <c r="B706" s="1" t="s">
        <v>208</v>
      </c>
      <c r="C706">
        <v>1</v>
      </c>
      <c r="D706" t="s">
        <v>200</v>
      </c>
      <c r="E706" s="1">
        <v>745209091</v>
      </c>
      <c r="H706" t="s">
        <v>16</v>
      </c>
      <c r="I706" t="s">
        <v>17</v>
      </c>
      <c r="J706" t="s">
        <v>18</v>
      </c>
      <c r="K706" t="s">
        <v>19</v>
      </c>
      <c r="L706" t="s">
        <v>207</v>
      </c>
      <c r="M706" t="str">
        <f>CONCATENATE(E706,"-G-P-N")</f>
        <v>745209091-G-P-N</v>
      </c>
      <c r="N706" t="str">
        <f>$I$2</f>
        <v>G - 1016 x 1016</v>
      </c>
      <c r="O706" t="str">
        <f>$C$3</f>
        <v>Photographic Paper</v>
      </c>
      <c r="P706" t="str">
        <f>$D$3</f>
        <v>None</v>
      </c>
      <c r="Q706">
        <f>$I$3</f>
        <v>1763</v>
      </c>
      <c r="R706">
        <f t="shared" ref="R706" si="1295">ROUND((1180*$N$2),0)</f>
        <v>1251</v>
      </c>
      <c r="S706">
        <f t="shared" ref="S706" si="1296">ROUND((735*$N$2),0)</f>
        <v>779</v>
      </c>
      <c r="T706" t="s">
        <v>32</v>
      </c>
    </row>
    <row r="707" spans="1:20" x14ac:dyDescent="0.25">
      <c r="A707" t="s">
        <v>15</v>
      </c>
      <c r="B707" s="1" t="s">
        <v>208</v>
      </c>
      <c r="C707">
        <v>1</v>
      </c>
      <c r="D707" t="s">
        <v>200</v>
      </c>
      <c r="E707" s="1">
        <v>745209091</v>
      </c>
      <c r="H707" t="s">
        <v>16</v>
      </c>
      <c r="I707" t="s">
        <v>17</v>
      </c>
      <c r="J707" t="s">
        <v>18</v>
      </c>
      <c r="K707" t="s">
        <v>19</v>
      </c>
      <c r="L707" t="s">
        <v>207</v>
      </c>
      <c r="M707" t="str">
        <f>CONCATENATE(E707,"-G-C-N")</f>
        <v>745209091-G-C-N</v>
      </c>
      <c r="N707" t="str">
        <f>$I$2</f>
        <v>G - 1016 x 1016</v>
      </c>
      <c r="O707" t="str">
        <f>$C$15</f>
        <v>Canvas</v>
      </c>
      <c r="P707" t="str">
        <f>$D$15</f>
        <v>None</v>
      </c>
      <c r="Q707">
        <f>$I$15</f>
        <v>2029</v>
      </c>
      <c r="R707">
        <f t="shared" ref="R707" si="1297">ROUND((1275*$N$2),0)</f>
        <v>1352</v>
      </c>
      <c r="S707">
        <f t="shared" ref="S707" si="1298">ROUND((850*$N$2),0)</f>
        <v>901</v>
      </c>
      <c r="T707" t="s">
        <v>32</v>
      </c>
    </row>
    <row r="708" spans="1:20" x14ac:dyDescent="0.25">
      <c r="A708" t="s">
        <v>15</v>
      </c>
      <c r="B708" s="1" t="s">
        <v>208</v>
      </c>
      <c r="C708">
        <v>1</v>
      </c>
      <c r="D708" t="s">
        <v>200</v>
      </c>
      <c r="E708" s="1">
        <v>745209091</v>
      </c>
      <c r="H708" t="s">
        <v>16</v>
      </c>
      <c r="I708" t="s">
        <v>17</v>
      </c>
      <c r="J708" t="s">
        <v>18</v>
      </c>
      <c r="K708" t="s">
        <v>19</v>
      </c>
      <c r="L708" t="s">
        <v>207</v>
      </c>
      <c r="M708" t="str">
        <f>CONCATENATE(E708,"-G-P-W")</f>
        <v>745209091-G-P-W</v>
      </c>
      <c r="N708" t="str">
        <f>$I$2</f>
        <v>G - 1016 x 1016</v>
      </c>
      <c r="O708" t="str">
        <f>$C$3</f>
        <v>Photographic Paper</v>
      </c>
      <c r="P708" t="str">
        <f>$D$4</f>
        <v>White</v>
      </c>
      <c r="Q708">
        <f>$I$4</f>
        <v>3200</v>
      </c>
      <c r="R708">
        <f t="shared" ref="R708:R709" si="1299">ROUND((2000*$N$2),0)</f>
        <v>2120</v>
      </c>
      <c r="S708">
        <f t="shared" ref="S708" si="1300">ROUND((1535*$N$2),0)</f>
        <v>1627</v>
      </c>
      <c r="T708" t="s">
        <v>32</v>
      </c>
    </row>
    <row r="709" spans="1:20" x14ac:dyDescent="0.25">
      <c r="A709" t="s">
        <v>15</v>
      </c>
      <c r="B709" s="1" t="s">
        <v>208</v>
      </c>
      <c r="C709">
        <v>1</v>
      </c>
      <c r="D709" t="s">
        <v>200</v>
      </c>
      <c r="E709" s="1">
        <v>745209091</v>
      </c>
      <c r="H709" t="s">
        <v>16</v>
      </c>
      <c r="I709" t="s">
        <v>17</v>
      </c>
      <c r="J709" t="s">
        <v>18</v>
      </c>
      <c r="K709" t="s">
        <v>19</v>
      </c>
      <c r="L709" t="s">
        <v>207</v>
      </c>
      <c r="M709" t="str">
        <f>CONCATENATE(E709,"-G-C-W")</f>
        <v>745209091-G-C-W</v>
      </c>
      <c r="N709" t="str">
        <f>$I$2</f>
        <v>G - 1016 x 1016</v>
      </c>
      <c r="O709" t="str">
        <f>$C$15</f>
        <v>Canvas</v>
      </c>
      <c r="P709" t="str">
        <f>$D$16</f>
        <v xml:space="preserve">White </v>
      </c>
      <c r="Q709">
        <f>$I$16</f>
        <v>2984</v>
      </c>
      <c r="R709">
        <f t="shared" si="1299"/>
        <v>2120</v>
      </c>
      <c r="S709">
        <f t="shared" ref="S709" si="1301">ROUND((1250*$N$2),0)</f>
        <v>1325</v>
      </c>
      <c r="T709" t="s">
        <v>32</v>
      </c>
    </row>
    <row r="710" spans="1:20" x14ac:dyDescent="0.25">
      <c r="A710" t="s">
        <v>15</v>
      </c>
      <c r="B710" s="1" t="s">
        <v>208</v>
      </c>
      <c r="C710">
        <v>1</v>
      </c>
      <c r="D710" t="s">
        <v>195</v>
      </c>
      <c r="E710" s="1">
        <v>745209097</v>
      </c>
      <c r="H710" t="s">
        <v>16</v>
      </c>
      <c r="I710" t="s">
        <v>17</v>
      </c>
      <c r="J710" t="s">
        <v>18</v>
      </c>
      <c r="K710" t="s">
        <v>19</v>
      </c>
      <c r="L710" t="s">
        <v>207</v>
      </c>
      <c r="M710" t="str">
        <f>CONCATENATE(E710,"-C-P-N")</f>
        <v>745209097-C-P-N</v>
      </c>
      <c r="N710" t="str">
        <f>$E$2</f>
        <v>C - 406 x 406</v>
      </c>
      <c r="O710" t="str">
        <f>$C$3</f>
        <v>Photographic Paper</v>
      </c>
      <c r="P710" t="str">
        <f>$D$3</f>
        <v>None</v>
      </c>
      <c r="Q710">
        <f>$E$3</f>
        <v>553</v>
      </c>
      <c r="R710">
        <f t="shared" ref="R710" si="1302">ROUND((360*$N$2),0)</f>
        <v>382</v>
      </c>
      <c r="S710">
        <f t="shared" ref="S710" si="1303">ROUND((230*$N$2),0)</f>
        <v>244</v>
      </c>
      <c r="T710" t="s">
        <v>32</v>
      </c>
    </row>
    <row r="711" spans="1:20" x14ac:dyDescent="0.25">
      <c r="A711" t="s">
        <v>15</v>
      </c>
      <c r="B711" s="1" t="s">
        <v>208</v>
      </c>
      <c r="C711">
        <v>1</v>
      </c>
      <c r="D711" t="s">
        <v>195</v>
      </c>
      <c r="E711" s="1">
        <v>745209097</v>
      </c>
      <c r="H711" t="s">
        <v>16</v>
      </c>
      <c r="I711" t="s">
        <v>17</v>
      </c>
      <c r="J711" t="s">
        <v>18</v>
      </c>
      <c r="K711" t="s">
        <v>19</v>
      </c>
      <c r="L711" t="s">
        <v>207</v>
      </c>
      <c r="M711" t="str">
        <f>CONCATENATE(E711,"-C-P-W")</f>
        <v>745209097-C-P-W</v>
      </c>
      <c r="N711" t="str">
        <f>$E$2</f>
        <v>C - 406 x 406</v>
      </c>
      <c r="O711" t="str">
        <f>$C$3</f>
        <v>Photographic Paper</v>
      </c>
      <c r="P711" t="str">
        <f>$D$4</f>
        <v>White</v>
      </c>
      <c r="Q711">
        <f>$E$4</f>
        <v>1052</v>
      </c>
      <c r="R711">
        <f t="shared" ref="R711" si="1304">ROUND((704*$N$2),0)</f>
        <v>746</v>
      </c>
      <c r="S711">
        <f t="shared" ref="S711" si="1305">ROUND((440*$N$2),0)</f>
        <v>466</v>
      </c>
      <c r="T711" t="s">
        <v>32</v>
      </c>
    </row>
    <row r="712" spans="1:20" x14ac:dyDescent="0.25">
      <c r="A712" t="s">
        <v>15</v>
      </c>
      <c r="B712" s="1" t="s">
        <v>208</v>
      </c>
      <c r="C712">
        <v>1</v>
      </c>
      <c r="D712" t="s">
        <v>195</v>
      </c>
      <c r="E712" s="1">
        <v>745209097</v>
      </c>
      <c r="H712" t="s">
        <v>16</v>
      </c>
      <c r="I712" t="s">
        <v>17</v>
      </c>
      <c r="J712" t="s">
        <v>18</v>
      </c>
      <c r="K712" t="s">
        <v>19</v>
      </c>
      <c r="L712" t="s">
        <v>207</v>
      </c>
      <c r="M712" t="str">
        <f>CONCATENATE(E712,"-D-P-N")</f>
        <v>745209097-D-P-N</v>
      </c>
      <c r="N712" t="str">
        <f>$F$2</f>
        <v>D - 508 x 508</v>
      </c>
      <c r="O712" t="str">
        <f>$C$3</f>
        <v>Photographic Paper</v>
      </c>
      <c r="P712" t="str">
        <f>$D$3</f>
        <v>None</v>
      </c>
      <c r="Q712">
        <f>$F$3</f>
        <v>646</v>
      </c>
      <c r="R712">
        <f t="shared" ref="R712" si="1306">ROUND((432*$N$2),0)</f>
        <v>458</v>
      </c>
      <c r="S712">
        <f t="shared" ref="S712" si="1307">ROUND((270*$N$2),0)</f>
        <v>286</v>
      </c>
      <c r="T712" t="s">
        <v>32</v>
      </c>
    </row>
    <row r="713" spans="1:20" x14ac:dyDescent="0.25">
      <c r="A713" t="s">
        <v>15</v>
      </c>
      <c r="B713" s="1" t="s">
        <v>208</v>
      </c>
      <c r="C713">
        <v>1</v>
      </c>
      <c r="D713" t="s">
        <v>195</v>
      </c>
      <c r="E713" s="1">
        <v>745209097</v>
      </c>
      <c r="H713" t="s">
        <v>16</v>
      </c>
      <c r="I713" t="s">
        <v>17</v>
      </c>
      <c r="J713" t="s">
        <v>18</v>
      </c>
      <c r="K713" t="s">
        <v>19</v>
      </c>
      <c r="L713" t="s">
        <v>207</v>
      </c>
      <c r="M713" t="str">
        <f>CONCATENATE(E713,"-D-C-N")</f>
        <v>745209097-D-C-N</v>
      </c>
      <c r="N713" t="str">
        <f>$F$2</f>
        <v>D - 508 x 508</v>
      </c>
      <c r="O713" t="str">
        <f>$C$15</f>
        <v>Canvas</v>
      </c>
      <c r="P713" t="str">
        <f>$D$15</f>
        <v>None</v>
      </c>
      <c r="Q713">
        <f>$F$15</f>
        <v>1324</v>
      </c>
      <c r="R713">
        <f t="shared" ref="R713" si="1308">ROUND((832*$N$2),0)</f>
        <v>882</v>
      </c>
      <c r="S713">
        <f t="shared" ref="S713" si="1309">ROUND((550*$N$2),0)</f>
        <v>583</v>
      </c>
      <c r="T713" t="s">
        <v>32</v>
      </c>
    </row>
    <row r="714" spans="1:20" x14ac:dyDescent="0.25">
      <c r="A714" t="s">
        <v>15</v>
      </c>
      <c r="B714" s="1" t="s">
        <v>208</v>
      </c>
      <c r="C714">
        <v>1</v>
      </c>
      <c r="D714" t="s">
        <v>195</v>
      </c>
      <c r="E714" s="1">
        <v>745209097</v>
      </c>
      <c r="H714" t="s">
        <v>16</v>
      </c>
      <c r="I714" t="s">
        <v>17</v>
      </c>
      <c r="J714" t="s">
        <v>18</v>
      </c>
      <c r="K714" t="s">
        <v>19</v>
      </c>
      <c r="L714" t="s">
        <v>207</v>
      </c>
      <c r="M714" t="str">
        <f>CONCATENATE(E714,"-D-P-W")</f>
        <v>745209097-D-P-W</v>
      </c>
      <c r="N714" t="str">
        <f>$F$2</f>
        <v>D - 508 x 508</v>
      </c>
      <c r="O714" t="str">
        <f>$C$3</f>
        <v>Photographic Paper</v>
      </c>
      <c r="P714" t="str">
        <f>$D$4</f>
        <v>White</v>
      </c>
      <c r="Q714">
        <f>$F$4</f>
        <v>1313</v>
      </c>
      <c r="R714">
        <f t="shared" ref="R714" si="1310">ROUND((880*$N$2),0)</f>
        <v>933</v>
      </c>
      <c r="S714">
        <f t="shared" ref="S714" si="1311">ROUND((560*$N$2),0)</f>
        <v>594</v>
      </c>
      <c r="T714" t="s">
        <v>32</v>
      </c>
    </row>
    <row r="715" spans="1:20" x14ac:dyDescent="0.25">
      <c r="A715" t="s">
        <v>15</v>
      </c>
      <c r="B715" s="1" t="s">
        <v>208</v>
      </c>
      <c r="C715">
        <v>1</v>
      </c>
      <c r="D715" t="s">
        <v>195</v>
      </c>
      <c r="E715" s="1">
        <v>745209097</v>
      </c>
      <c r="H715" t="s">
        <v>16</v>
      </c>
      <c r="I715" t="s">
        <v>17</v>
      </c>
      <c r="J715" t="s">
        <v>18</v>
      </c>
      <c r="K715" t="s">
        <v>19</v>
      </c>
      <c r="L715" t="s">
        <v>207</v>
      </c>
      <c r="M715" t="str">
        <f>CONCATENATE(E715,"-D-C-W")</f>
        <v>745209097-D-C-W</v>
      </c>
      <c r="N715" t="str">
        <f>$F$2</f>
        <v>D - 508 x 508</v>
      </c>
      <c r="O715" t="str">
        <f>$C$15</f>
        <v>Canvas</v>
      </c>
      <c r="P715" t="str">
        <f>$D$16</f>
        <v xml:space="preserve">White </v>
      </c>
      <c r="Q715">
        <f>$F$16</f>
        <v>1964</v>
      </c>
      <c r="R715">
        <f t="shared" ref="R715" si="1312">ROUND((1320*$N$2),0)</f>
        <v>1399</v>
      </c>
      <c r="S715">
        <f t="shared" ref="S715" si="1313">ROUND((825*$N$2),0)</f>
        <v>875</v>
      </c>
      <c r="T715" t="s">
        <v>32</v>
      </c>
    </row>
    <row r="716" spans="1:20" x14ac:dyDescent="0.25">
      <c r="A716" t="s">
        <v>15</v>
      </c>
      <c r="B716" s="1" t="s">
        <v>208</v>
      </c>
      <c r="C716">
        <v>1</v>
      </c>
      <c r="D716" t="s">
        <v>195</v>
      </c>
      <c r="E716" s="1">
        <v>745209097</v>
      </c>
      <c r="H716" t="s">
        <v>16</v>
      </c>
      <c r="I716" t="s">
        <v>17</v>
      </c>
      <c r="J716" t="s">
        <v>18</v>
      </c>
      <c r="K716" t="s">
        <v>19</v>
      </c>
      <c r="L716" t="s">
        <v>207</v>
      </c>
      <c r="M716" t="str">
        <f>CONCATENATE(E716,"-F-P-N")</f>
        <v>745209097-F-P-N</v>
      </c>
      <c r="N716" t="str">
        <f>$H$2</f>
        <v>F - 762 x 762</v>
      </c>
      <c r="O716" t="str">
        <f>$C$3</f>
        <v>Photographic Paper</v>
      </c>
      <c r="P716" t="str">
        <f>$D$3</f>
        <v>None</v>
      </c>
      <c r="Q716">
        <f>$H$3</f>
        <v>1410</v>
      </c>
      <c r="R716">
        <f t="shared" ref="R716" si="1314">ROUND((944*$N$2),0)</f>
        <v>1001</v>
      </c>
      <c r="S716">
        <f t="shared" ref="S716" si="1315">ROUND((590*$N$2),0)</f>
        <v>625</v>
      </c>
      <c r="T716" t="s">
        <v>32</v>
      </c>
    </row>
    <row r="717" spans="1:20" x14ac:dyDescent="0.25">
      <c r="A717" t="s">
        <v>15</v>
      </c>
      <c r="B717" s="1" t="s">
        <v>208</v>
      </c>
      <c r="C717">
        <v>1</v>
      </c>
      <c r="D717" t="s">
        <v>195</v>
      </c>
      <c r="E717" s="1">
        <v>745209097</v>
      </c>
      <c r="H717" t="s">
        <v>16</v>
      </c>
      <c r="I717" t="s">
        <v>17</v>
      </c>
      <c r="J717" t="s">
        <v>18</v>
      </c>
      <c r="K717" t="s">
        <v>19</v>
      </c>
      <c r="L717" t="s">
        <v>207</v>
      </c>
      <c r="M717" t="str">
        <f>CONCATENATE(E717,"-F-C-N")</f>
        <v>745209097-F-C-N</v>
      </c>
      <c r="N717" t="str">
        <f>$H$2</f>
        <v>F - 762 x 762</v>
      </c>
      <c r="O717" t="str">
        <f>$C$15</f>
        <v>Canvas</v>
      </c>
      <c r="P717" t="str">
        <f>$D$15</f>
        <v>None</v>
      </c>
      <c r="Q717">
        <f>$H$15</f>
        <v>1909</v>
      </c>
      <c r="R717">
        <f t="shared" ref="R717" si="1316">ROUND((1200*$N$2),0)</f>
        <v>1272</v>
      </c>
      <c r="S717">
        <f t="shared" ref="S717" si="1317">ROUND((800*$N$2),0)</f>
        <v>848</v>
      </c>
      <c r="T717" t="s">
        <v>32</v>
      </c>
    </row>
    <row r="718" spans="1:20" x14ac:dyDescent="0.25">
      <c r="A718" t="s">
        <v>15</v>
      </c>
      <c r="B718" s="1" t="s">
        <v>208</v>
      </c>
      <c r="C718">
        <v>1</v>
      </c>
      <c r="D718" t="s">
        <v>195</v>
      </c>
      <c r="E718" s="1">
        <v>745209097</v>
      </c>
      <c r="H718" t="s">
        <v>16</v>
      </c>
      <c r="I718" t="s">
        <v>17</v>
      </c>
      <c r="J718" t="s">
        <v>18</v>
      </c>
      <c r="K718" t="s">
        <v>19</v>
      </c>
      <c r="L718" t="s">
        <v>207</v>
      </c>
      <c r="M718" t="str">
        <f>CONCATENATE(E718,"-F-P-W")</f>
        <v>745209097-F-P-W</v>
      </c>
      <c r="N718" t="str">
        <f>$H$2</f>
        <v>F - 762 x 762</v>
      </c>
      <c r="O718" t="str">
        <f>$C$3</f>
        <v>Photographic Paper</v>
      </c>
      <c r="P718" t="str">
        <f>$D$4</f>
        <v>White</v>
      </c>
      <c r="Q718">
        <f>$H$4</f>
        <v>2387</v>
      </c>
      <c r="R718">
        <f t="shared" ref="R718" si="1318">ROUND((1510*$N$2),0)</f>
        <v>1601</v>
      </c>
      <c r="S718">
        <f t="shared" ref="S718" si="1319">ROUND((1150*$N$2),0)</f>
        <v>1219</v>
      </c>
      <c r="T718" t="s">
        <v>32</v>
      </c>
    </row>
    <row r="719" spans="1:20" x14ac:dyDescent="0.25">
      <c r="A719" t="s">
        <v>15</v>
      </c>
      <c r="B719" s="1" t="s">
        <v>208</v>
      </c>
      <c r="C719">
        <v>1</v>
      </c>
      <c r="D719" t="s">
        <v>195</v>
      </c>
      <c r="E719" s="1">
        <v>745209097</v>
      </c>
      <c r="H719" t="s">
        <v>16</v>
      </c>
      <c r="I719" t="s">
        <v>17</v>
      </c>
      <c r="J719" t="s">
        <v>18</v>
      </c>
      <c r="K719" t="s">
        <v>19</v>
      </c>
      <c r="L719" t="s">
        <v>207</v>
      </c>
      <c r="M719" t="str">
        <f>CONCATENATE(E719,"-F-C-W")</f>
        <v>745209097-F-C-W</v>
      </c>
      <c r="N719" t="str">
        <f>$H$2</f>
        <v>F - 762 x 762</v>
      </c>
      <c r="O719" t="str">
        <f>$C$15</f>
        <v>Canvas</v>
      </c>
      <c r="P719" t="str">
        <f>$D$16</f>
        <v xml:space="preserve">White </v>
      </c>
      <c r="Q719">
        <f>$H$16</f>
        <v>2625</v>
      </c>
      <c r="R719">
        <f t="shared" ref="R719" si="1320">ROUND((1760*$N$2),0)</f>
        <v>1866</v>
      </c>
      <c r="S719">
        <f t="shared" ref="S719" si="1321">ROUND((1100*$N$2),0)</f>
        <v>1166</v>
      </c>
      <c r="T719" t="s">
        <v>32</v>
      </c>
    </row>
    <row r="720" spans="1:20" x14ac:dyDescent="0.25">
      <c r="A720" t="s">
        <v>15</v>
      </c>
      <c r="B720" s="1" t="s">
        <v>208</v>
      </c>
      <c r="C720">
        <v>1</v>
      </c>
      <c r="D720" t="s">
        <v>195</v>
      </c>
      <c r="E720" s="1">
        <v>745209097</v>
      </c>
      <c r="H720" t="s">
        <v>16</v>
      </c>
      <c r="I720" t="s">
        <v>17</v>
      </c>
      <c r="J720" t="s">
        <v>18</v>
      </c>
      <c r="K720" t="s">
        <v>19</v>
      </c>
      <c r="L720" t="s">
        <v>207</v>
      </c>
      <c r="M720" t="str">
        <f>CONCATENATE(E720,"-G-P-N")</f>
        <v>745209097-G-P-N</v>
      </c>
      <c r="N720" t="str">
        <f>$I$2</f>
        <v>G - 1016 x 1016</v>
      </c>
      <c r="O720" t="str">
        <f>$C$3</f>
        <v>Photographic Paper</v>
      </c>
      <c r="P720" t="str">
        <f>$D$3</f>
        <v>None</v>
      </c>
      <c r="Q720">
        <f>$I$3</f>
        <v>1763</v>
      </c>
      <c r="R720">
        <f t="shared" ref="R720" si="1322">ROUND((1180*$N$2),0)</f>
        <v>1251</v>
      </c>
      <c r="S720">
        <f t="shared" ref="S720" si="1323">ROUND((735*$N$2),0)</f>
        <v>779</v>
      </c>
      <c r="T720" t="s">
        <v>32</v>
      </c>
    </row>
    <row r="721" spans="1:20" x14ac:dyDescent="0.25">
      <c r="A721" t="s">
        <v>15</v>
      </c>
      <c r="B721" s="1" t="s">
        <v>208</v>
      </c>
      <c r="C721">
        <v>1</v>
      </c>
      <c r="D721" t="s">
        <v>195</v>
      </c>
      <c r="E721" s="1">
        <v>745209097</v>
      </c>
      <c r="H721" t="s">
        <v>16</v>
      </c>
      <c r="I721" t="s">
        <v>17</v>
      </c>
      <c r="J721" t="s">
        <v>18</v>
      </c>
      <c r="K721" t="s">
        <v>19</v>
      </c>
      <c r="L721" t="s">
        <v>207</v>
      </c>
      <c r="M721" t="str">
        <f>CONCATENATE(E721,"-G-C-N")</f>
        <v>745209097-G-C-N</v>
      </c>
      <c r="N721" t="str">
        <f>$I$2</f>
        <v>G - 1016 x 1016</v>
      </c>
      <c r="O721" t="str">
        <f>$C$15</f>
        <v>Canvas</v>
      </c>
      <c r="P721" t="str">
        <f>$D$15</f>
        <v>None</v>
      </c>
      <c r="Q721">
        <f>$I$15</f>
        <v>2029</v>
      </c>
      <c r="R721">
        <f t="shared" ref="R721" si="1324">ROUND((1275*$N$2),0)</f>
        <v>1352</v>
      </c>
      <c r="S721">
        <f t="shared" ref="S721" si="1325">ROUND((850*$N$2),0)</f>
        <v>901</v>
      </c>
      <c r="T721" t="s">
        <v>32</v>
      </c>
    </row>
    <row r="722" spans="1:20" x14ac:dyDescent="0.25">
      <c r="A722" t="s">
        <v>15</v>
      </c>
      <c r="B722" s="1" t="s">
        <v>208</v>
      </c>
      <c r="C722">
        <v>1</v>
      </c>
      <c r="D722" t="s">
        <v>195</v>
      </c>
      <c r="E722" s="1">
        <v>745209097</v>
      </c>
      <c r="H722" t="s">
        <v>16</v>
      </c>
      <c r="I722" t="s">
        <v>17</v>
      </c>
      <c r="J722" t="s">
        <v>18</v>
      </c>
      <c r="K722" t="s">
        <v>19</v>
      </c>
      <c r="L722" t="s">
        <v>207</v>
      </c>
      <c r="M722" t="str">
        <f>CONCATENATE(E722,"-G-P-W")</f>
        <v>745209097-G-P-W</v>
      </c>
      <c r="N722" t="str">
        <f>$I$2</f>
        <v>G - 1016 x 1016</v>
      </c>
      <c r="O722" t="str">
        <f>$C$3</f>
        <v>Photographic Paper</v>
      </c>
      <c r="P722" t="str">
        <f>$D$4</f>
        <v>White</v>
      </c>
      <c r="Q722">
        <f>$I$4</f>
        <v>3200</v>
      </c>
      <c r="R722">
        <f t="shared" ref="R722:R723" si="1326">ROUND((2000*$N$2),0)</f>
        <v>2120</v>
      </c>
      <c r="S722">
        <f t="shared" ref="S722" si="1327">ROUND((1535*$N$2),0)</f>
        <v>1627</v>
      </c>
      <c r="T722" t="s">
        <v>32</v>
      </c>
    </row>
    <row r="723" spans="1:20" x14ac:dyDescent="0.25">
      <c r="A723" t="s">
        <v>15</v>
      </c>
      <c r="B723" s="1" t="s">
        <v>208</v>
      </c>
      <c r="C723">
        <v>1</v>
      </c>
      <c r="D723" t="s">
        <v>195</v>
      </c>
      <c r="E723" s="1">
        <v>745209097</v>
      </c>
      <c r="H723" t="s">
        <v>16</v>
      </c>
      <c r="I723" t="s">
        <v>17</v>
      </c>
      <c r="J723" t="s">
        <v>18</v>
      </c>
      <c r="K723" t="s">
        <v>19</v>
      </c>
      <c r="L723" t="s">
        <v>207</v>
      </c>
      <c r="M723" t="str">
        <f>CONCATENATE(E723,"-G-C-W")</f>
        <v>745209097-G-C-W</v>
      </c>
      <c r="N723" t="str">
        <f>$I$2</f>
        <v>G - 1016 x 1016</v>
      </c>
      <c r="O723" t="str">
        <f>$C$15</f>
        <v>Canvas</v>
      </c>
      <c r="P723" t="str">
        <f>$D$16</f>
        <v xml:space="preserve">White </v>
      </c>
      <c r="Q723">
        <f>$I$16</f>
        <v>2984</v>
      </c>
      <c r="R723">
        <f t="shared" si="1326"/>
        <v>2120</v>
      </c>
      <c r="S723">
        <f t="shared" ref="S723" si="1328">ROUND((1250*$N$2),0)</f>
        <v>1325</v>
      </c>
      <c r="T723" t="s">
        <v>32</v>
      </c>
    </row>
    <row r="724" spans="1:20" x14ac:dyDescent="0.25">
      <c r="A724" t="s">
        <v>15</v>
      </c>
      <c r="B724" s="1" t="s">
        <v>208</v>
      </c>
      <c r="C724">
        <v>1</v>
      </c>
      <c r="D724" t="s">
        <v>195</v>
      </c>
      <c r="E724" s="1">
        <v>745208853</v>
      </c>
      <c r="H724" t="s">
        <v>16</v>
      </c>
      <c r="I724" t="s">
        <v>17</v>
      </c>
      <c r="J724" t="s">
        <v>18</v>
      </c>
      <c r="K724" t="s">
        <v>19</v>
      </c>
      <c r="L724" t="s">
        <v>207</v>
      </c>
      <c r="M724" t="str">
        <f>CONCATENATE(E724,"-C-P-N")</f>
        <v>745208853-C-P-N</v>
      </c>
      <c r="N724" t="str">
        <f>$E$2</f>
        <v>C - 406 x 406</v>
      </c>
      <c r="O724" t="str">
        <f>$C$3</f>
        <v>Photographic Paper</v>
      </c>
      <c r="P724" t="str">
        <f>$D$3</f>
        <v>None</v>
      </c>
      <c r="Q724">
        <f>$E$3</f>
        <v>553</v>
      </c>
      <c r="R724">
        <f t="shared" ref="R724" si="1329">ROUND((360*$N$2),0)</f>
        <v>382</v>
      </c>
      <c r="S724">
        <f t="shared" ref="S724" si="1330">ROUND((230*$N$2),0)</f>
        <v>244</v>
      </c>
      <c r="T724" t="s">
        <v>32</v>
      </c>
    </row>
    <row r="725" spans="1:20" x14ac:dyDescent="0.25">
      <c r="A725" t="s">
        <v>15</v>
      </c>
      <c r="B725" s="1" t="s">
        <v>208</v>
      </c>
      <c r="C725">
        <v>1</v>
      </c>
      <c r="D725" t="s">
        <v>195</v>
      </c>
      <c r="E725" s="1">
        <v>745208853</v>
      </c>
      <c r="H725" t="s">
        <v>16</v>
      </c>
      <c r="I725" t="s">
        <v>17</v>
      </c>
      <c r="J725" t="s">
        <v>18</v>
      </c>
      <c r="K725" t="s">
        <v>19</v>
      </c>
      <c r="L725" t="s">
        <v>207</v>
      </c>
      <c r="M725" t="str">
        <f>CONCATENATE(E725,"-C-P-W")</f>
        <v>745208853-C-P-W</v>
      </c>
      <c r="N725" t="str">
        <f>$E$2</f>
        <v>C - 406 x 406</v>
      </c>
      <c r="O725" t="str">
        <f>$C$3</f>
        <v>Photographic Paper</v>
      </c>
      <c r="P725" t="str">
        <f>$D$4</f>
        <v>White</v>
      </c>
      <c r="Q725">
        <f>$E$4</f>
        <v>1052</v>
      </c>
      <c r="R725">
        <f t="shared" ref="R725" si="1331">ROUND((704*$N$2),0)</f>
        <v>746</v>
      </c>
      <c r="S725">
        <f t="shared" ref="S725" si="1332">ROUND((440*$N$2),0)</f>
        <v>466</v>
      </c>
      <c r="T725" t="s">
        <v>32</v>
      </c>
    </row>
    <row r="726" spans="1:20" x14ac:dyDescent="0.25">
      <c r="A726" t="s">
        <v>15</v>
      </c>
      <c r="B726" s="1" t="s">
        <v>208</v>
      </c>
      <c r="C726">
        <v>1</v>
      </c>
      <c r="D726" t="s">
        <v>195</v>
      </c>
      <c r="E726" s="1">
        <v>745208853</v>
      </c>
      <c r="H726" t="s">
        <v>16</v>
      </c>
      <c r="I726" t="s">
        <v>17</v>
      </c>
      <c r="J726" t="s">
        <v>18</v>
      </c>
      <c r="K726" t="s">
        <v>19</v>
      </c>
      <c r="L726" t="s">
        <v>207</v>
      </c>
      <c r="M726" t="str">
        <f>CONCATENATE(E726,"-D-P-N")</f>
        <v>745208853-D-P-N</v>
      </c>
      <c r="N726" t="str">
        <f>$F$2</f>
        <v>D - 508 x 508</v>
      </c>
      <c r="O726" t="str">
        <f>$C$3</f>
        <v>Photographic Paper</v>
      </c>
      <c r="P726" t="str">
        <f>$D$3</f>
        <v>None</v>
      </c>
      <c r="Q726">
        <f>$F$3</f>
        <v>646</v>
      </c>
      <c r="R726">
        <f t="shared" ref="R726" si="1333">ROUND((432*$N$2),0)</f>
        <v>458</v>
      </c>
      <c r="S726">
        <f t="shared" ref="S726" si="1334">ROUND((270*$N$2),0)</f>
        <v>286</v>
      </c>
      <c r="T726" t="s">
        <v>32</v>
      </c>
    </row>
    <row r="727" spans="1:20" x14ac:dyDescent="0.25">
      <c r="A727" t="s">
        <v>15</v>
      </c>
      <c r="B727" s="1" t="s">
        <v>208</v>
      </c>
      <c r="C727">
        <v>1</v>
      </c>
      <c r="D727" t="s">
        <v>195</v>
      </c>
      <c r="E727" s="1">
        <v>745208853</v>
      </c>
      <c r="H727" t="s">
        <v>16</v>
      </c>
      <c r="I727" t="s">
        <v>17</v>
      </c>
      <c r="J727" t="s">
        <v>18</v>
      </c>
      <c r="K727" t="s">
        <v>19</v>
      </c>
      <c r="L727" t="s">
        <v>207</v>
      </c>
      <c r="M727" t="str">
        <f>CONCATENATE(E727,"-D-C-N")</f>
        <v>745208853-D-C-N</v>
      </c>
      <c r="N727" t="str">
        <f>$F$2</f>
        <v>D - 508 x 508</v>
      </c>
      <c r="O727" t="str">
        <f>$C$15</f>
        <v>Canvas</v>
      </c>
      <c r="P727" t="str">
        <f>$D$15</f>
        <v>None</v>
      </c>
      <c r="Q727">
        <f>$F$15</f>
        <v>1324</v>
      </c>
      <c r="R727">
        <f t="shared" ref="R727" si="1335">ROUND((832*$N$2),0)</f>
        <v>882</v>
      </c>
      <c r="S727">
        <f t="shared" ref="S727" si="1336">ROUND((550*$N$2),0)</f>
        <v>583</v>
      </c>
      <c r="T727" t="s">
        <v>32</v>
      </c>
    </row>
    <row r="728" spans="1:20" x14ac:dyDescent="0.25">
      <c r="A728" t="s">
        <v>15</v>
      </c>
      <c r="B728" s="1" t="s">
        <v>208</v>
      </c>
      <c r="C728">
        <v>1</v>
      </c>
      <c r="D728" t="s">
        <v>195</v>
      </c>
      <c r="E728" s="1">
        <v>745208853</v>
      </c>
      <c r="H728" t="s">
        <v>16</v>
      </c>
      <c r="I728" t="s">
        <v>17</v>
      </c>
      <c r="J728" t="s">
        <v>18</v>
      </c>
      <c r="K728" t="s">
        <v>19</v>
      </c>
      <c r="L728" t="s">
        <v>207</v>
      </c>
      <c r="M728" t="str">
        <f>CONCATENATE(E728,"-D-P-W")</f>
        <v>745208853-D-P-W</v>
      </c>
      <c r="N728" t="str">
        <f>$F$2</f>
        <v>D - 508 x 508</v>
      </c>
      <c r="O728" t="str">
        <f>$C$3</f>
        <v>Photographic Paper</v>
      </c>
      <c r="P728" t="str">
        <f>$D$4</f>
        <v>White</v>
      </c>
      <c r="Q728">
        <f>$F$4</f>
        <v>1313</v>
      </c>
      <c r="R728">
        <f t="shared" ref="R728" si="1337">ROUND((880*$N$2),0)</f>
        <v>933</v>
      </c>
      <c r="S728">
        <f t="shared" ref="S728" si="1338">ROUND((560*$N$2),0)</f>
        <v>594</v>
      </c>
      <c r="T728" t="s">
        <v>32</v>
      </c>
    </row>
    <row r="729" spans="1:20" x14ac:dyDescent="0.25">
      <c r="A729" t="s">
        <v>15</v>
      </c>
      <c r="B729" s="1" t="s">
        <v>208</v>
      </c>
      <c r="C729">
        <v>1</v>
      </c>
      <c r="D729" t="s">
        <v>195</v>
      </c>
      <c r="E729" s="1">
        <v>745208853</v>
      </c>
      <c r="H729" t="s">
        <v>16</v>
      </c>
      <c r="I729" t="s">
        <v>17</v>
      </c>
      <c r="J729" t="s">
        <v>18</v>
      </c>
      <c r="K729" t="s">
        <v>19</v>
      </c>
      <c r="L729" t="s">
        <v>207</v>
      </c>
      <c r="M729" t="str">
        <f>CONCATENATE(E729,"-D-C-W")</f>
        <v>745208853-D-C-W</v>
      </c>
      <c r="N729" t="str">
        <f>$F$2</f>
        <v>D - 508 x 508</v>
      </c>
      <c r="O729" t="str">
        <f>$C$15</f>
        <v>Canvas</v>
      </c>
      <c r="P729" t="str">
        <f>$D$16</f>
        <v xml:space="preserve">White </v>
      </c>
      <c r="Q729">
        <f>$F$16</f>
        <v>1964</v>
      </c>
      <c r="R729">
        <f t="shared" ref="R729" si="1339">ROUND((1320*$N$2),0)</f>
        <v>1399</v>
      </c>
      <c r="S729">
        <f t="shared" ref="S729" si="1340">ROUND((825*$N$2),0)</f>
        <v>875</v>
      </c>
      <c r="T729" t="s">
        <v>32</v>
      </c>
    </row>
    <row r="730" spans="1:20" x14ac:dyDescent="0.25">
      <c r="A730" t="s">
        <v>15</v>
      </c>
      <c r="B730" s="1" t="s">
        <v>208</v>
      </c>
      <c r="C730">
        <v>1</v>
      </c>
      <c r="D730" t="s">
        <v>195</v>
      </c>
      <c r="E730" s="1">
        <v>745208853</v>
      </c>
      <c r="H730" t="s">
        <v>16</v>
      </c>
      <c r="I730" t="s">
        <v>17</v>
      </c>
      <c r="J730" t="s">
        <v>18</v>
      </c>
      <c r="K730" t="s">
        <v>19</v>
      </c>
      <c r="L730" t="s">
        <v>207</v>
      </c>
      <c r="M730" t="str">
        <f>CONCATENATE(E730,"-F-P-N")</f>
        <v>745208853-F-P-N</v>
      </c>
      <c r="N730" t="str">
        <f>$H$2</f>
        <v>F - 762 x 762</v>
      </c>
      <c r="O730" t="str">
        <f>$C$3</f>
        <v>Photographic Paper</v>
      </c>
      <c r="P730" t="str">
        <f>$D$3</f>
        <v>None</v>
      </c>
      <c r="Q730">
        <f>$H$3</f>
        <v>1410</v>
      </c>
      <c r="R730">
        <f t="shared" ref="R730" si="1341">ROUND((944*$N$2),0)</f>
        <v>1001</v>
      </c>
      <c r="S730">
        <f t="shared" ref="S730" si="1342">ROUND((590*$N$2),0)</f>
        <v>625</v>
      </c>
      <c r="T730" t="s">
        <v>32</v>
      </c>
    </row>
    <row r="731" spans="1:20" x14ac:dyDescent="0.25">
      <c r="A731" t="s">
        <v>15</v>
      </c>
      <c r="B731" s="1" t="s">
        <v>208</v>
      </c>
      <c r="C731">
        <v>1</v>
      </c>
      <c r="D731" t="s">
        <v>195</v>
      </c>
      <c r="E731" s="1">
        <v>745208853</v>
      </c>
      <c r="H731" t="s">
        <v>16</v>
      </c>
      <c r="I731" t="s">
        <v>17</v>
      </c>
      <c r="J731" t="s">
        <v>18</v>
      </c>
      <c r="K731" t="s">
        <v>19</v>
      </c>
      <c r="L731" t="s">
        <v>207</v>
      </c>
      <c r="M731" t="str">
        <f>CONCATENATE(E731,"-F-C-N")</f>
        <v>745208853-F-C-N</v>
      </c>
      <c r="N731" t="str">
        <f>$H$2</f>
        <v>F - 762 x 762</v>
      </c>
      <c r="O731" t="str">
        <f>$C$15</f>
        <v>Canvas</v>
      </c>
      <c r="P731" t="str">
        <f>$D$15</f>
        <v>None</v>
      </c>
      <c r="Q731">
        <f>$H$15</f>
        <v>1909</v>
      </c>
      <c r="R731">
        <f t="shared" ref="R731" si="1343">ROUND((1200*$N$2),0)</f>
        <v>1272</v>
      </c>
      <c r="S731">
        <f t="shared" ref="S731" si="1344">ROUND((800*$N$2),0)</f>
        <v>848</v>
      </c>
      <c r="T731" t="s">
        <v>32</v>
      </c>
    </row>
    <row r="732" spans="1:20" x14ac:dyDescent="0.25">
      <c r="A732" t="s">
        <v>15</v>
      </c>
      <c r="B732" s="1" t="s">
        <v>208</v>
      </c>
      <c r="C732">
        <v>1</v>
      </c>
      <c r="D732" t="s">
        <v>195</v>
      </c>
      <c r="E732" s="1">
        <v>745208853</v>
      </c>
      <c r="H732" t="s">
        <v>16</v>
      </c>
      <c r="I732" t="s">
        <v>17</v>
      </c>
      <c r="J732" t="s">
        <v>18</v>
      </c>
      <c r="K732" t="s">
        <v>19</v>
      </c>
      <c r="L732" t="s">
        <v>207</v>
      </c>
      <c r="M732" t="str">
        <f>CONCATENATE(E732,"-F-P-W")</f>
        <v>745208853-F-P-W</v>
      </c>
      <c r="N732" t="str">
        <f>$H$2</f>
        <v>F - 762 x 762</v>
      </c>
      <c r="O732" t="str">
        <f>$C$3</f>
        <v>Photographic Paper</v>
      </c>
      <c r="P732" t="str">
        <f>$D$4</f>
        <v>White</v>
      </c>
      <c r="Q732">
        <f>$H$4</f>
        <v>2387</v>
      </c>
      <c r="R732">
        <f t="shared" ref="R732" si="1345">ROUND((1510*$N$2),0)</f>
        <v>1601</v>
      </c>
      <c r="S732">
        <f t="shared" ref="S732" si="1346">ROUND((1150*$N$2),0)</f>
        <v>1219</v>
      </c>
      <c r="T732" t="s">
        <v>32</v>
      </c>
    </row>
    <row r="733" spans="1:20" x14ac:dyDescent="0.25">
      <c r="A733" t="s">
        <v>15</v>
      </c>
      <c r="B733" s="1" t="s">
        <v>208</v>
      </c>
      <c r="C733">
        <v>1</v>
      </c>
      <c r="D733" t="s">
        <v>195</v>
      </c>
      <c r="E733" s="1">
        <v>745208853</v>
      </c>
      <c r="H733" t="s">
        <v>16</v>
      </c>
      <c r="I733" t="s">
        <v>17</v>
      </c>
      <c r="J733" t="s">
        <v>18</v>
      </c>
      <c r="K733" t="s">
        <v>19</v>
      </c>
      <c r="L733" t="s">
        <v>207</v>
      </c>
      <c r="M733" t="str">
        <f>CONCATENATE(E733,"-F-C-W")</f>
        <v>745208853-F-C-W</v>
      </c>
      <c r="N733" t="str">
        <f>$H$2</f>
        <v>F - 762 x 762</v>
      </c>
      <c r="O733" t="str">
        <f>$C$15</f>
        <v>Canvas</v>
      </c>
      <c r="P733" t="str">
        <f>$D$16</f>
        <v xml:space="preserve">White </v>
      </c>
      <c r="Q733">
        <f>$H$16</f>
        <v>2625</v>
      </c>
      <c r="R733">
        <f t="shared" ref="R733" si="1347">ROUND((1760*$N$2),0)</f>
        <v>1866</v>
      </c>
      <c r="S733">
        <f t="shared" ref="S733" si="1348">ROUND((1100*$N$2),0)</f>
        <v>1166</v>
      </c>
      <c r="T733" t="s">
        <v>32</v>
      </c>
    </row>
    <row r="734" spans="1:20" x14ac:dyDescent="0.25">
      <c r="A734" t="s">
        <v>15</v>
      </c>
      <c r="B734" s="1" t="s">
        <v>208</v>
      </c>
      <c r="C734">
        <v>1</v>
      </c>
      <c r="D734" t="s">
        <v>195</v>
      </c>
      <c r="E734" s="1">
        <v>745208853</v>
      </c>
      <c r="H734" t="s">
        <v>16</v>
      </c>
      <c r="I734" t="s">
        <v>17</v>
      </c>
      <c r="J734" t="s">
        <v>18</v>
      </c>
      <c r="K734" t="s">
        <v>19</v>
      </c>
      <c r="L734" t="s">
        <v>207</v>
      </c>
      <c r="M734" t="str">
        <f>CONCATENATE(E734,"-G-P-N")</f>
        <v>745208853-G-P-N</v>
      </c>
      <c r="N734" t="str">
        <f>$I$2</f>
        <v>G - 1016 x 1016</v>
      </c>
      <c r="O734" t="str">
        <f>$C$3</f>
        <v>Photographic Paper</v>
      </c>
      <c r="P734" t="str">
        <f>$D$3</f>
        <v>None</v>
      </c>
      <c r="Q734">
        <f>$I$3</f>
        <v>1763</v>
      </c>
      <c r="R734">
        <f t="shared" ref="R734" si="1349">ROUND((1180*$N$2),0)</f>
        <v>1251</v>
      </c>
      <c r="S734">
        <f t="shared" ref="S734" si="1350">ROUND((735*$N$2),0)</f>
        <v>779</v>
      </c>
      <c r="T734" t="s">
        <v>32</v>
      </c>
    </row>
    <row r="735" spans="1:20" x14ac:dyDescent="0.25">
      <c r="A735" t="s">
        <v>15</v>
      </c>
      <c r="B735" s="1" t="s">
        <v>208</v>
      </c>
      <c r="C735">
        <v>1</v>
      </c>
      <c r="D735" t="s">
        <v>195</v>
      </c>
      <c r="E735" s="1">
        <v>745208853</v>
      </c>
      <c r="H735" t="s">
        <v>16</v>
      </c>
      <c r="I735" t="s">
        <v>17</v>
      </c>
      <c r="J735" t="s">
        <v>18</v>
      </c>
      <c r="K735" t="s">
        <v>19</v>
      </c>
      <c r="L735" t="s">
        <v>207</v>
      </c>
      <c r="M735" t="str">
        <f>CONCATENATE(E735,"-G-C-N")</f>
        <v>745208853-G-C-N</v>
      </c>
      <c r="N735" t="str">
        <f>$I$2</f>
        <v>G - 1016 x 1016</v>
      </c>
      <c r="O735" t="str">
        <f>$C$15</f>
        <v>Canvas</v>
      </c>
      <c r="P735" t="str">
        <f>$D$15</f>
        <v>None</v>
      </c>
      <c r="Q735">
        <f>$I$15</f>
        <v>2029</v>
      </c>
      <c r="R735">
        <f t="shared" ref="R735" si="1351">ROUND((1275*$N$2),0)</f>
        <v>1352</v>
      </c>
      <c r="S735">
        <f t="shared" ref="S735" si="1352">ROUND((850*$N$2),0)</f>
        <v>901</v>
      </c>
      <c r="T735" t="s">
        <v>32</v>
      </c>
    </row>
    <row r="736" spans="1:20" x14ac:dyDescent="0.25">
      <c r="A736" t="s">
        <v>15</v>
      </c>
      <c r="B736" s="1" t="s">
        <v>208</v>
      </c>
      <c r="C736">
        <v>1</v>
      </c>
      <c r="D736" t="s">
        <v>195</v>
      </c>
      <c r="E736" s="1">
        <v>745208853</v>
      </c>
      <c r="H736" t="s">
        <v>16</v>
      </c>
      <c r="I736" t="s">
        <v>17</v>
      </c>
      <c r="J736" t="s">
        <v>18</v>
      </c>
      <c r="K736" t="s">
        <v>19</v>
      </c>
      <c r="L736" t="s">
        <v>207</v>
      </c>
      <c r="M736" t="str">
        <f>CONCATENATE(E736,"-G-P-W")</f>
        <v>745208853-G-P-W</v>
      </c>
      <c r="N736" t="str">
        <f>$I$2</f>
        <v>G - 1016 x 1016</v>
      </c>
      <c r="O736" t="str">
        <f>$C$3</f>
        <v>Photographic Paper</v>
      </c>
      <c r="P736" t="str">
        <f>$D$4</f>
        <v>White</v>
      </c>
      <c r="Q736">
        <f>$I$4</f>
        <v>3200</v>
      </c>
      <c r="R736">
        <f t="shared" ref="R736:R737" si="1353">ROUND((2000*$N$2),0)</f>
        <v>2120</v>
      </c>
      <c r="S736">
        <f t="shared" ref="S736" si="1354">ROUND((1535*$N$2),0)</f>
        <v>1627</v>
      </c>
      <c r="T736" t="s">
        <v>32</v>
      </c>
    </row>
    <row r="737" spans="1:20" x14ac:dyDescent="0.25">
      <c r="A737" t="s">
        <v>15</v>
      </c>
      <c r="B737" s="1" t="s">
        <v>208</v>
      </c>
      <c r="C737">
        <v>1</v>
      </c>
      <c r="D737" t="s">
        <v>195</v>
      </c>
      <c r="E737" s="1">
        <v>745208853</v>
      </c>
      <c r="H737" t="s">
        <v>16</v>
      </c>
      <c r="I737" t="s">
        <v>17</v>
      </c>
      <c r="J737" t="s">
        <v>18</v>
      </c>
      <c r="K737" t="s">
        <v>19</v>
      </c>
      <c r="L737" t="s">
        <v>207</v>
      </c>
      <c r="M737" t="str">
        <f>CONCATENATE(E737,"-G-C-W")</f>
        <v>745208853-G-C-W</v>
      </c>
      <c r="N737" t="str">
        <f>$I$2</f>
        <v>G - 1016 x 1016</v>
      </c>
      <c r="O737" t="str">
        <f>$C$15</f>
        <v>Canvas</v>
      </c>
      <c r="P737" t="str">
        <f>$D$16</f>
        <v xml:space="preserve">White </v>
      </c>
      <c r="Q737">
        <f>$I$16</f>
        <v>2984</v>
      </c>
      <c r="R737">
        <f t="shared" si="1353"/>
        <v>2120</v>
      </c>
      <c r="S737">
        <f t="shared" ref="S737" si="1355">ROUND((1250*$N$2),0)</f>
        <v>1325</v>
      </c>
      <c r="T737" t="s">
        <v>32</v>
      </c>
    </row>
    <row r="738" spans="1:20" x14ac:dyDescent="0.25">
      <c r="A738" t="s">
        <v>15</v>
      </c>
      <c r="B738" s="1" t="s">
        <v>32</v>
      </c>
      <c r="C738">
        <v>1</v>
      </c>
      <c r="D738" t="s">
        <v>248</v>
      </c>
      <c r="E738" s="1">
        <v>3097297</v>
      </c>
      <c r="F738" t="s">
        <v>249</v>
      </c>
      <c r="H738" t="s">
        <v>16</v>
      </c>
      <c r="I738" t="s">
        <v>17</v>
      </c>
      <c r="J738" t="s">
        <v>18</v>
      </c>
      <c r="K738" t="s">
        <v>19</v>
      </c>
      <c r="L738" t="s">
        <v>207</v>
      </c>
      <c r="M738" t="str">
        <f>CONCATENATE(E738,"-C-P-N")</f>
        <v>3097297-C-P-N</v>
      </c>
      <c r="N738" t="str">
        <f>$E$2</f>
        <v>C - 406 x 406</v>
      </c>
      <c r="O738" t="str">
        <f>$C$3</f>
        <v>Photographic Paper</v>
      </c>
      <c r="P738" t="str">
        <f>$D$3</f>
        <v>None</v>
      </c>
      <c r="Q738">
        <f>$E$3</f>
        <v>553</v>
      </c>
      <c r="R738">
        <v>360</v>
      </c>
      <c r="S738">
        <v>230</v>
      </c>
      <c r="T738" t="s">
        <v>32</v>
      </c>
    </row>
    <row r="739" spans="1:20" x14ac:dyDescent="0.25">
      <c r="A739" t="s">
        <v>15</v>
      </c>
      <c r="B739" s="1" t="s">
        <v>32</v>
      </c>
      <c r="C739">
        <v>1</v>
      </c>
      <c r="D739" t="s">
        <v>248</v>
      </c>
      <c r="E739" s="1">
        <v>3097297</v>
      </c>
      <c r="F739" t="s">
        <v>249</v>
      </c>
      <c r="H739" t="s">
        <v>16</v>
      </c>
      <c r="I739" t="s">
        <v>17</v>
      </c>
      <c r="J739" t="s">
        <v>18</v>
      </c>
      <c r="K739" t="s">
        <v>19</v>
      </c>
      <c r="L739" t="s">
        <v>207</v>
      </c>
      <c r="M739" t="str">
        <f>CONCATENATE(E739,"-C-P-W")</f>
        <v>3097297-C-P-W</v>
      </c>
      <c r="N739" t="str">
        <f>$E$2</f>
        <v>C - 406 x 406</v>
      </c>
      <c r="O739" t="str">
        <f>$C$3</f>
        <v>Photographic Paper</v>
      </c>
      <c r="P739" t="str">
        <f>$D$4</f>
        <v>White</v>
      </c>
      <c r="Q739">
        <f>$E$4</f>
        <v>1052</v>
      </c>
      <c r="R739">
        <v>704</v>
      </c>
      <c r="S739">
        <v>440</v>
      </c>
      <c r="T739" t="s">
        <v>32</v>
      </c>
    </row>
    <row r="740" spans="1:20" x14ac:dyDescent="0.25">
      <c r="A740" t="s">
        <v>15</v>
      </c>
      <c r="B740" s="1" t="s">
        <v>32</v>
      </c>
      <c r="C740">
        <v>1</v>
      </c>
      <c r="D740" t="s">
        <v>248</v>
      </c>
      <c r="E740" s="1">
        <v>3097297</v>
      </c>
      <c r="F740" t="s">
        <v>249</v>
      </c>
      <c r="H740" t="s">
        <v>16</v>
      </c>
      <c r="I740" t="s">
        <v>17</v>
      </c>
      <c r="J740" t="s">
        <v>18</v>
      </c>
      <c r="K740" t="s">
        <v>19</v>
      </c>
      <c r="L740" t="s">
        <v>207</v>
      </c>
      <c r="M740" t="str">
        <f>CONCATENATE(E740,"-D-P-N")</f>
        <v>3097297-D-P-N</v>
      </c>
      <c r="N740" t="str">
        <f>$F$2</f>
        <v>D - 508 x 508</v>
      </c>
      <c r="O740" t="str">
        <f>$C$3</f>
        <v>Photographic Paper</v>
      </c>
      <c r="P740" t="str">
        <f>$D$3</f>
        <v>None</v>
      </c>
      <c r="Q740">
        <f>$F$3</f>
        <v>646</v>
      </c>
      <c r="R740">
        <v>432</v>
      </c>
      <c r="S740">
        <v>270</v>
      </c>
      <c r="T740" t="s">
        <v>32</v>
      </c>
    </row>
    <row r="741" spans="1:20" x14ac:dyDescent="0.25">
      <c r="A741" t="s">
        <v>15</v>
      </c>
      <c r="B741" s="1" t="s">
        <v>32</v>
      </c>
      <c r="C741">
        <v>1</v>
      </c>
      <c r="D741" t="s">
        <v>248</v>
      </c>
      <c r="E741" s="1">
        <v>3097297</v>
      </c>
      <c r="F741" t="s">
        <v>249</v>
      </c>
      <c r="H741" t="s">
        <v>16</v>
      </c>
      <c r="I741" t="s">
        <v>17</v>
      </c>
      <c r="J741" t="s">
        <v>18</v>
      </c>
      <c r="K741" t="s">
        <v>19</v>
      </c>
      <c r="L741" t="s">
        <v>207</v>
      </c>
      <c r="M741" t="str">
        <f>CONCATENATE(E741,"-D-C-N")</f>
        <v>3097297-D-C-N</v>
      </c>
      <c r="N741" t="str">
        <f>$F$2</f>
        <v>D - 508 x 508</v>
      </c>
      <c r="O741" t="str">
        <f>$C$15</f>
        <v>Canvas</v>
      </c>
      <c r="P741" t="str">
        <f>$D$15</f>
        <v>None</v>
      </c>
      <c r="Q741">
        <f>$F$15</f>
        <v>1324</v>
      </c>
      <c r="R741">
        <f t="shared" ref="R741" si="1356">(Q741*0.9)*0.75</f>
        <v>893.7</v>
      </c>
      <c r="S741">
        <f t="shared" ref="S741" si="1357">(Q741*0.9)/2</f>
        <v>595.80000000000007</v>
      </c>
      <c r="T741" t="s">
        <v>32</v>
      </c>
    </row>
    <row r="742" spans="1:20" x14ac:dyDescent="0.25">
      <c r="A742" t="s">
        <v>15</v>
      </c>
      <c r="B742" s="1" t="s">
        <v>32</v>
      </c>
      <c r="C742">
        <v>1</v>
      </c>
      <c r="D742" t="s">
        <v>248</v>
      </c>
      <c r="E742" s="1">
        <v>3097297</v>
      </c>
      <c r="F742" t="s">
        <v>249</v>
      </c>
      <c r="H742" t="s">
        <v>16</v>
      </c>
      <c r="I742" t="s">
        <v>17</v>
      </c>
      <c r="J742" t="s">
        <v>18</v>
      </c>
      <c r="K742" t="s">
        <v>19</v>
      </c>
      <c r="L742" t="s">
        <v>207</v>
      </c>
      <c r="M742" t="str">
        <f>CONCATENATE(E742,"-D-P-W")</f>
        <v>3097297-D-P-W</v>
      </c>
      <c r="N742" t="str">
        <f>$F$2</f>
        <v>D - 508 x 508</v>
      </c>
      <c r="O742" t="str">
        <f>$C$3</f>
        <v>Photographic Paper</v>
      </c>
      <c r="P742" t="str">
        <f>$D$4</f>
        <v>White</v>
      </c>
      <c r="Q742">
        <f>$F$4</f>
        <v>1313</v>
      </c>
      <c r="R742">
        <v>880</v>
      </c>
      <c r="S742">
        <v>560</v>
      </c>
      <c r="T742" t="s">
        <v>32</v>
      </c>
    </row>
    <row r="743" spans="1:20" x14ac:dyDescent="0.25">
      <c r="A743" t="s">
        <v>15</v>
      </c>
      <c r="B743" s="1" t="s">
        <v>32</v>
      </c>
      <c r="C743">
        <v>1</v>
      </c>
      <c r="D743" t="s">
        <v>248</v>
      </c>
      <c r="E743" s="1">
        <v>3097297</v>
      </c>
      <c r="F743" t="s">
        <v>249</v>
      </c>
      <c r="H743" t="s">
        <v>16</v>
      </c>
      <c r="I743" t="s">
        <v>17</v>
      </c>
      <c r="J743" t="s">
        <v>18</v>
      </c>
      <c r="K743" t="s">
        <v>19</v>
      </c>
      <c r="L743" t="s">
        <v>207</v>
      </c>
      <c r="M743" t="str">
        <f>CONCATENATE(E743,"-D-C-W")</f>
        <v>3097297-D-C-W</v>
      </c>
      <c r="N743" t="str">
        <f>$F$2</f>
        <v>D - 508 x 508</v>
      </c>
      <c r="O743" t="str">
        <f>$C$15</f>
        <v>Canvas</v>
      </c>
      <c r="P743" t="str">
        <f>$D$16</f>
        <v xml:space="preserve">White </v>
      </c>
      <c r="Q743">
        <f>$F$16</f>
        <v>1964</v>
      </c>
      <c r="R743">
        <f t="shared" ref="R743" si="1358">(Q743*0.9)*0.75</f>
        <v>1325.7</v>
      </c>
      <c r="S743">
        <f t="shared" ref="S743" si="1359">(Q743*0.9)/2</f>
        <v>883.80000000000007</v>
      </c>
      <c r="T743" t="s">
        <v>32</v>
      </c>
    </row>
    <row r="744" spans="1:20" x14ac:dyDescent="0.25">
      <c r="A744" t="s">
        <v>15</v>
      </c>
      <c r="B744" s="1" t="s">
        <v>32</v>
      </c>
      <c r="C744">
        <v>1</v>
      </c>
      <c r="D744" t="s">
        <v>248</v>
      </c>
      <c r="E744" s="1">
        <v>3097297</v>
      </c>
      <c r="F744" t="s">
        <v>249</v>
      </c>
      <c r="H744" t="s">
        <v>16</v>
      </c>
      <c r="I744" t="s">
        <v>17</v>
      </c>
      <c r="J744" t="s">
        <v>18</v>
      </c>
      <c r="K744" t="s">
        <v>19</v>
      </c>
      <c r="L744" t="s">
        <v>207</v>
      </c>
      <c r="M744" t="str">
        <f>CONCATENATE(E744,"-F-P-N")</f>
        <v>3097297-F-P-N</v>
      </c>
      <c r="N744" t="str">
        <f>$H$2</f>
        <v>F - 762 x 762</v>
      </c>
      <c r="O744" t="str">
        <f>$C$3</f>
        <v>Photographic Paper</v>
      </c>
      <c r="P744" t="str">
        <f>$D$3</f>
        <v>None</v>
      </c>
      <c r="Q744">
        <f>$H$3</f>
        <v>1410</v>
      </c>
      <c r="R744">
        <v>944</v>
      </c>
      <c r="S744">
        <v>590</v>
      </c>
      <c r="T744" t="s">
        <v>32</v>
      </c>
    </row>
    <row r="745" spans="1:20" x14ac:dyDescent="0.25">
      <c r="A745" t="s">
        <v>15</v>
      </c>
      <c r="B745" s="1" t="s">
        <v>32</v>
      </c>
      <c r="C745">
        <v>1</v>
      </c>
      <c r="D745" t="s">
        <v>248</v>
      </c>
      <c r="E745" s="1">
        <v>3097297</v>
      </c>
      <c r="F745" t="s">
        <v>249</v>
      </c>
      <c r="H745" t="s">
        <v>16</v>
      </c>
      <c r="I745" t="s">
        <v>17</v>
      </c>
      <c r="J745" t="s">
        <v>18</v>
      </c>
      <c r="K745" t="s">
        <v>19</v>
      </c>
      <c r="L745" t="s">
        <v>207</v>
      </c>
      <c r="M745" t="str">
        <f>CONCATENATE(E745,"-F-C-N")</f>
        <v>3097297-F-C-N</v>
      </c>
      <c r="N745" t="str">
        <f>$H$2</f>
        <v>F - 762 x 762</v>
      </c>
      <c r="O745" t="str">
        <f>$C$15</f>
        <v>Canvas</v>
      </c>
      <c r="P745" t="str">
        <f>$D$15</f>
        <v>None</v>
      </c>
      <c r="Q745">
        <f>$H$15</f>
        <v>1909</v>
      </c>
      <c r="R745">
        <v>1200</v>
      </c>
      <c r="S745">
        <v>800</v>
      </c>
      <c r="T745" t="s">
        <v>32</v>
      </c>
    </row>
    <row r="746" spans="1:20" x14ac:dyDescent="0.25">
      <c r="A746" t="s">
        <v>15</v>
      </c>
      <c r="B746" s="1" t="s">
        <v>32</v>
      </c>
      <c r="C746">
        <v>1</v>
      </c>
      <c r="D746" t="s">
        <v>248</v>
      </c>
      <c r="E746" s="1">
        <v>3097297</v>
      </c>
      <c r="F746" t="s">
        <v>249</v>
      </c>
      <c r="H746" t="s">
        <v>16</v>
      </c>
      <c r="I746" t="s">
        <v>17</v>
      </c>
      <c r="J746" t="s">
        <v>18</v>
      </c>
      <c r="K746" t="s">
        <v>19</v>
      </c>
      <c r="L746" t="s">
        <v>207</v>
      </c>
      <c r="M746" t="str">
        <f>CONCATENATE(E746,"-F-P-W")</f>
        <v>3097297-F-P-W</v>
      </c>
      <c r="N746" t="str">
        <f>$H$2</f>
        <v>F - 762 x 762</v>
      </c>
      <c r="O746" t="str">
        <f>$C$3</f>
        <v>Photographic Paper</v>
      </c>
      <c r="P746" t="str">
        <f>$D$4</f>
        <v>White</v>
      </c>
      <c r="Q746">
        <f>$H$4</f>
        <v>2387</v>
      </c>
      <c r="R746">
        <v>1510</v>
      </c>
      <c r="S746">
        <v>1150</v>
      </c>
      <c r="T746" t="s">
        <v>32</v>
      </c>
    </row>
    <row r="747" spans="1:20" x14ac:dyDescent="0.25">
      <c r="A747" t="s">
        <v>15</v>
      </c>
      <c r="B747" s="1" t="s">
        <v>32</v>
      </c>
      <c r="C747">
        <v>1</v>
      </c>
      <c r="D747" t="s">
        <v>248</v>
      </c>
      <c r="E747" s="1">
        <v>3097297</v>
      </c>
      <c r="F747" t="s">
        <v>249</v>
      </c>
      <c r="H747" t="s">
        <v>16</v>
      </c>
      <c r="I747" t="s">
        <v>17</v>
      </c>
      <c r="J747" t="s">
        <v>18</v>
      </c>
      <c r="K747" t="s">
        <v>19</v>
      </c>
      <c r="L747" t="s">
        <v>207</v>
      </c>
      <c r="M747" t="str">
        <f>CONCATENATE(E747,"-F-C-W")</f>
        <v>3097297-F-C-W</v>
      </c>
      <c r="N747" t="str">
        <f>$H$2</f>
        <v>F - 762 x 762</v>
      </c>
      <c r="O747" t="str">
        <f>$C$15</f>
        <v>Canvas</v>
      </c>
      <c r="P747" t="str">
        <f>$D$16</f>
        <v xml:space="preserve">White </v>
      </c>
      <c r="Q747">
        <f>$H$16</f>
        <v>2625</v>
      </c>
      <c r="R747">
        <v>1760</v>
      </c>
      <c r="S747">
        <v>1100</v>
      </c>
      <c r="T747" t="s">
        <v>32</v>
      </c>
    </row>
    <row r="748" spans="1:20" x14ac:dyDescent="0.25">
      <c r="A748" t="s">
        <v>15</v>
      </c>
      <c r="B748" s="1" t="s">
        <v>32</v>
      </c>
      <c r="C748">
        <v>1</v>
      </c>
      <c r="D748" t="s">
        <v>248</v>
      </c>
      <c r="E748" s="1">
        <v>3097297</v>
      </c>
      <c r="F748" t="s">
        <v>249</v>
      </c>
      <c r="H748" t="s">
        <v>16</v>
      </c>
      <c r="I748" t="s">
        <v>17</v>
      </c>
      <c r="J748" t="s">
        <v>18</v>
      </c>
      <c r="K748" t="s">
        <v>19</v>
      </c>
      <c r="L748" t="s">
        <v>207</v>
      </c>
      <c r="M748" t="str">
        <f>CONCATENATE(E748,"-G-P-N")</f>
        <v>3097297-G-P-N</v>
      </c>
      <c r="N748" t="str">
        <f>$I$2</f>
        <v>G - 1016 x 1016</v>
      </c>
      <c r="O748" t="str">
        <f>$C$3</f>
        <v>Photographic Paper</v>
      </c>
      <c r="P748" t="str">
        <f>$D$3</f>
        <v>None</v>
      </c>
      <c r="Q748">
        <f>$I$3</f>
        <v>1763</v>
      </c>
      <c r="R748">
        <v>1180</v>
      </c>
      <c r="S748">
        <v>735</v>
      </c>
      <c r="T748" t="s">
        <v>32</v>
      </c>
    </row>
    <row r="749" spans="1:20" x14ac:dyDescent="0.25">
      <c r="A749" t="s">
        <v>15</v>
      </c>
      <c r="B749" s="1" t="s">
        <v>32</v>
      </c>
      <c r="C749">
        <v>1</v>
      </c>
      <c r="D749" t="s">
        <v>248</v>
      </c>
      <c r="E749" s="1">
        <v>3097297</v>
      </c>
      <c r="F749" t="s">
        <v>249</v>
      </c>
      <c r="H749" t="s">
        <v>16</v>
      </c>
      <c r="I749" t="s">
        <v>17</v>
      </c>
      <c r="J749" t="s">
        <v>18</v>
      </c>
      <c r="K749" t="s">
        <v>19</v>
      </c>
      <c r="L749" t="s">
        <v>207</v>
      </c>
      <c r="M749" t="str">
        <f>CONCATENATE(E749,"-G-C-N")</f>
        <v>3097297-G-C-N</v>
      </c>
      <c r="N749" t="str">
        <f>$I$2</f>
        <v>G - 1016 x 1016</v>
      </c>
      <c r="O749" t="str">
        <f>$C$15</f>
        <v>Canvas</v>
      </c>
      <c r="P749" t="str">
        <f>$D$15</f>
        <v>None</v>
      </c>
      <c r="Q749">
        <f>$I$15</f>
        <v>2029</v>
      </c>
      <c r="R749">
        <v>1275</v>
      </c>
      <c r="S749">
        <v>850</v>
      </c>
      <c r="T749" t="s">
        <v>32</v>
      </c>
    </row>
    <row r="750" spans="1:20" x14ac:dyDescent="0.25">
      <c r="A750" t="s">
        <v>15</v>
      </c>
      <c r="B750" s="1" t="s">
        <v>32</v>
      </c>
      <c r="C750">
        <v>1</v>
      </c>
      <c r="D750" t="s">
        <v>248</v>
      </c>
      <c r="E750" s="1">
        <v>3097297</v>
      </c>
      <c r="F750" t="s">
        <v>249</v>
      </c>
      <c r="H750" t="s">
        <v>16</v>
      </c>
      <c r="I750" t="s">
        <v>17</v>
      </c>
      <c r="J750" t="s">
        <v>18</v>
      </c>
      <c r="K750" t="s">
        <v>19</v>
      </c>
      <c r="L750" t="s">
        <v>207</v>
      </c>
      <c r="M750" t="str">
        <f>CONCATENATE(E750,"-G-P-W")</f>
        <v>3097297-G-P-W</v>
      </c>
      <c r="N750" t="str">
        <f>$I$2</f>
        <v>G - 1016 x 1016</v>
      </c>
      <c r="O750" t="str">
        <f>$C$3</f>
        <v>Photographic Paper</v>
      </c>
      <c r="P750" t="str">
        <f>$D$4</f>
        <v>White</v>
      </c>
      <c r="Q750">
        <f>$I$4</f>
        <v>3200</v>
      </c>
      <c r="R750">
        <v>2000</v>
      </c>
      <c r="S750">
        <v>1535</v>
      </c>
      <c r="T750" t="s">
        <v>32</v>
      </c>
    </row>
    <row r="751" spans="1:20" x14ac:dyDescent="0.25">
      <c r="A751" t="s">
        <v>15</v>
      </c>
      <c r="B751" s="1" t="s">
        <v>32</v>
      </c>
      <c r="C751">
        <v>1</v>
      </c>
      <c r="D751" t="s">
        <v>248</v>
      </c>
      <c r="E751" s="1">
        <v>3097297</v>
      </c>
      <c r="F751" t="s">
        <v>249</v>
      </c>
      <c r="H751" t="s">
        <v>16</v>
      </c>
      <c r="I751" t="s">
        <v>17</v>
      </c>
      <c r="J751" t="s">
        <v>18</v>
      </c>
      <c r="K751" t="s">
        <v>19</v>
      </c>
      <c r="L751" t="s">
        <v>207</v>
      </c>
      <c r="M751" t="str">
        <f>CONCATENATE(E751,"-G-C-W")</f>
        <v>3097297-G-C-W</v>
      </c>
      <c r="N751" t="str">
        <f>$I$2</f>
        <v>G - 1016 x 1016</v>
      </c>
      <c r="O751" t="str">
        <f>$C$15</f>
        <v>Canvas</v>
      </c>
      <c r="P751" t="str">
        <f>$D$16</f>
        <v xml:space="preserve">White </v>
      </c>
      <c r="Q751">
        <f>$I$16</f>
        <v>2984</v>
      </c>
      <c r="R751">
        <v>2000</v>
      </c>
      <c r="S751">
        <v>1250</v>
      </c>
      <c r="T751" t="s">
        <v>32</v>
      </c>
    </row>
    <row r="752" spans="1:20" x14ac:dyDescent="0.25">
      <c r="A752" t="s">
        <v>15</v>
      </c>
      <c r="B752" s="1" t="s">
        <v>32</v>
      </c>
      <c r="C752">
        <v>1</v>
      </c>
      <c r="D752" t="s">
        <v>248</v>
      </c>
      <c r="E752" s="1">
        <v>3097297</v>
      </c>
      <c r="F752" t="s">
        <v>249</v>
      </c>
      <c r="H752" t="s">
        <v>16</v>
      </c>
      <c r="I752" t="s">
        <v>17</v>
      </c>
      <c r="J752" t="s">
        <v>18</v>
      </c>
      <c r="K752" t="s">
        <v>19</v>
      </c>
      <c r="L752" t="s">
        <v>207</v>
      </c>
      <c r="M752" t="str">
        <f>CONCATENATE(E752,"-C-P-N")</f>
        <v>3097297-C-P-N</v>
      </c>
      <c r="N752" t="str">
        <f>$E$2</f>
        <v>C - 406 x 406</v>
      </c>
      <c r="O752" t="str">
        <f>$C$3</f>
        <v>Photographic Paper</v>
      </c>
      <c r="P752" t="str">
        <f>$D$3</f>
        <v>None</v>
      </c>
      <c r="Q752">
        <f>$E$3</f>
        <v>553</v>
      </c>
      <c r="R752">
        <v>360</v>
      </c>
      <c r="S752">
        <v>230</v>
      </c>
      <c r="T752" t="s">
        <v>32</v>
      </c>
    </row>
    <row r="753" spans="1:20" x14ac:dyDescent="0.25">
      <c r="A753" t="s">
        <v>15</v>
      </c>
      <c r="B753" s="1" t="s">
        <v>32</v>
      </c>
      <c r="C753">
        <v>1</v>
      </c>
      <c r="D753" t="s">
        <v>248</v>
      </c>
      <c r="E753" s="1">
        <v>3097297</v>
      </c>
      <c r="F753" t="s">
        <v>249</v>
      </c>
      <c r="H753" t="s">
        <v>16</v>
      </c>
      <c r="I753" t="s">
        <v>17</v>
      </c>
      <c r="J753" t="s">
        <v>18</v>
      </c>
      <c r="K753" t="s">
        <v>19</v>
      </c>
      <c r="L753" t="s">
        <v>207</v>
      </c>
      <c r="M753" t="str">
        <f>CONCATENATE(E753,"-C-P-W")</f>
        <v>3097297-C-P-W</v>
      </c>
      <c r="N753" t="str">
        <f>$E$2</f>
        <v>C - 406 x 406</v>
      </c>
      <c r="O753" t="str">
        <f>$C$3</f>
        <v>Photographic Paper</v>
      </c>
      <c r="P753" t="str">
        <f>$D$4</f>
        <v>White</v>
      </c>
      <c r="Q753">
        <f>$E$4</f>
        <v>1052</v>
      </c>
      <c r="R753">
        <v>704</v>
      </c>
      <c r="S753">
        <v>440</v>
      </c>
      <c r="T753" t="s">
        <v>32</v>
      </c>
    </row>
    <row r="754" spans="1:20" x14ac:dyDescent="0.25">
      <c r="A754" t="s">
        <v>15</v>
      </c>
      <c r="B754" s="1" t="s">
        <v>32</v>
      </c>
      <c r="C754">
        <v>1</v>
      </c>
      <c r="D754" t="s">
        <v>248</v>
      </c>
      <c r="E754" s="1">
        <v>3097297</v>
      </c>
      <c r="F754" t="s">
        <v>249</v>
      </c>
      <c r="H754" t="s">
        <v>16</v>
      </c>
      <c r="I754" t="s">
        <v>17</v>
      </c>
      <c r="J754" t="s">
        <v>18</v>
      </c>
      <c r="K754" t="s">
        <v>19</v>
      </c>
      <c r="L754" t="s">
        <v>207</v>
      </c>
      <c r="M754" t="str">
        <f>CONCATENATE(E754,"-D-P-N")</f>
        <v>3097297-D-P-N</v>
      </c>
      <c r="N754" t="str">
        <f>$F$2</f>
        <v>D - 508 x 508</v>
      </c>
      <c r="O754" t="str">
        <f>$C$3</f>
        <v>Photographic Paper</v>
      </c>
      <c r="P754" t="str">
        <f>$D$3</f>
        <v>None</v>
      </c>
      <c r="Q754">
        <f>$F$3</f>
        <v>646</v>
      </c>
      <c r="R754">
        <v>432</v>
      </c>
      <c r="S754">
        <v>270</v>
      </c>
      <c r="T754" t="s">
        <v>32</v>
      </c>
    </row>
    <row r="755" spans="1:20" x14ac:dyDescent="0.25">
      <c r="A755" t="s">
        <v>15</v>
      </c>
      <c r="B755" s="1" t="s">
        <v>32</v>
      </c>
      <c r="C755">
        <v>1</v>
      </c>
      <c r="D755" t="s">
        <v>248</v>
      </c>
      <c r="E755" s="1">
        <v>3097297</v>
      </c>
      <c r="F755" t="s">
        <v>249</v>
      </c>
      <c r="H755" t="s">
        <v>16</v>
      </c>
      <c r="I755" t="s">
        <v>17</v>
      </c>
      <c r="J755" t="s">
        <v>18</v>
      </c>
      <c r="K755" t="s">
        <v>19</v>
      </c>
      <c r="L755" t="s">
        <v>207</v>
      </c>
      <c r="M755" t="str">
        <f>CONCATENATE(E755,"-D-C-N")</f>
        <v>3097297-D-C-N</v>
      </c>
      <c r="N755" t="str">
        <f>$F$2</f>
        <v>D - 508 x 508</v>
      </c>
      <c r="O755" t="str">
        <f>$C$15</f>
        <v>Canvas</v>
      </c>
      <c r="P755" t="str">
        <f>$D$15</f>
        <v>None</v>
      </c>
      <c r="Q755">
        <f>$F$15</f>
        <v>1324</v>
      </c>
      <c r="R755">
        <f t="shared" ref="R755" si="1360">(Q755*0.9)*0.75</f>
        <v>893.7</v>
      </c>
      <c r="S755">
        <f t="shared" ref="S755" si="1361">(Q755*0.9)/2</f>
        <v>595.80000000000007</v>
      </c>
      <c r="T755" t="s">
        <v>32</v>
      </c>
    </row>
    <row r="756" spans="1:20" x14ac:dyDescent="0.25">
      <c r="A756" t="s">
        <v>15</v>
      </c>
      <c r="B756" s="1" t="s">
        <v>32</v>
      </c>
      <c r="C756">
        <v>1</v>
      </c>
      <c r="D756" t="s">
        <v>248</v>
      </c>
      <c r="E756" s="1">
        <v>3097297</v>
      </c>
      <c r="F756" t="s">
        <v>249</v>
      </c>
      <c r="H756" t="s">
        <v>16</v>
      </c>
      <c r="I756" t="s">
        <v>17</v>
      </c>
      <c r="J756" t="s">
        <v>18</v>
      </c>
      <c r="K756" t="s">
        <v>19</v>
      </c>
      <c r="L756" t="s">
        <v>207</v>
      </c>
      <c r="M756" t="str">
        <f>CONCATENATE(E756,"-D-P-W")</f>
        <v>3097297-D-P-W</v>
      </c>
      <c r="N756" t="str">
        <f>$F$2</f>
        <v>D - 508 x 508</v>
      </c>
      <c r="O756" t="str">
        <f>$C$3</f>
        <v>Photographic Paper</v>
      </c>
      <c r="P756" t="str">
        <f>$D$4</f>
        <v>White</v>
      </c>
      <c r="Q756">
        <f>$F$4</f>
        <v>1313</v>
      </c>
      <c r="R756">
        <v>880</v>
      </c>
      <c r="S756">
        <v>560</v>
      </c>
      <c r="T756" t="s">
        <v>32</v>
      </c>
    </row>
    <row r="757" spans="1:20" x14ac:dyDescent="0.25">
      <c r="A757" t="s">
        <v>15</v>
      </c>
      <c r="B757" s="1" t="s">
        <v>32</v>
      </c>
      <c r="C757">
        <v>1</v>
      </c>
      <c r="D757" t="s">
        <v>248</v>
      </c>
      <c r="E757" s="1">
        <v>3097297</v>
      </c>
      <c r="F757" t="s">
        <v>249</v>
      </c>
      <c r="H757" t="s">
        <v>16</v>
      </c>
      <c r="I757" t="s">
        <v>17</v>
      </c>
      <c r="J757" t="s">
        <v>18</v>
      </c>
      <c r="K757" t="s">
        <v>19</v>
      </c>
      <c r="L757" t="s">
        <v>207</v>
      </c>
      <c r="M757" t="str">
        <f>CONCATENATE(E757,"-D-C-W")</f>
        <v>3097297-D-C-W</v>
      </c>
      <c r="N757" t="str">
        <f>$F$2</f>
        <v>D - 508 x 508</v>
      </c>
      <c r="O757" t="str">
        <f>$C$15</f>
        <v>Canvas</v>
      </c>
      <c r="P757" t="str">
        <f>$D$16</f>
        <v xml:space="preserve">White </v>
      </c>
      <c r="Q757">
        <f>$F$16</f>
        <v>1964</v>
      </c>
      <c r="R757">
        <f t="shared" ref="R757" si="1362">(Q757*0.9)*0.75</f>
        <v>1325.7</v>
      </c>
      <c r="S757">
        <f t="shared" ref="S757" si="1363">(Q757*0.9)/2</f>
        <v>883.80000000000007</v>
      </c>
      <c r="T757" t="s">
        <v>32</v>
      </c>
    </row>
    <row r="758" spans="1:20" x14ac:dyDescent="0.25">
      <c r="A758" t="s">
        <v>15</v>
      </c>
      <c r="B758" s="1" t="s">
        <v>32</v>
      </c>
      <c r="C758">
        <v>1</v>
      </c>
      <c r="D758" t="s">
        <v>248</v>
      </c>
      <c r="E758" s="1">
        <v>3097297</v>
      </c>
      <c r="F758" t="s">
        <v>249</v>
      </c>
      <c r="H758" t="s">
        <v>16</v>
      </c>
      <c r="I758" t="s">
        <v>17</v>
      </c>
      <c r="J758" t="s">
        <v>18</v>
      </c>
      <c r="K758" t="s">
        <v>19</v>
      </c>
      <c r="L758" t="s">
        <v>207</v>
      </c>
      <c r="M758" t="str">
        <f>CONCATENATE(E758,"-F-P-N")</f>
        <v>3097297-F-P-N</v>
      </c>
      <c r="N758" t="str">
        <f>$H$2</f>
        <v>F - 762 x 762</v>
      </c>
      <c r="O758" t="str">
        <f>$C$3</f>
        <v>Photographic Paper</v>
      </c>
      <c r="P758" t="str">
        <f>$D$3</f>
        <v>None</v>
      </c>
      <c r="Q758">
        <f>$H$3</f>
        <v>1410</v>
      </c>
      <c r="R758">
        <v>944</v>
      </c>
      <c r="S758">
        <v>590</v>
      </c>
      <c r="T758" t="s">
        <v>32</v>
      </c>
    </row>
    <row r="759" spans="1:20" x14ac:dyDescent="0.25">
      <c r="A759" t="s">
        <v>15</v>
      </c>
      <c r="B759" s="1" t="s">
        <v>32</v>
      </c>
      <c r="C759">
        <v>1</v>
      </c>
      <c r="D759" t="s">
        <v>248</v>
      </c>
      <c r="E759" s="1">
        <v>3097297</v>
      </c>
      <c r="F759" t="s">
        <v>249</v>
      </c>
      <c r="H759" t="s">
        <v>16</v>
      </c>
      <c r="I759" t="s">
        <v>17</v>
      </c>
      <c r="J759" t="s">
        <v>18</v>
      </c>
      <c r="K759" t="s">
        <v>19</v>
      </c>
      <c r="L759" t="s">
        <v>207</v>
      </c>
      <c r="M759" t="str">
        <f>CONCATENATE(E759,"-F-C-N")</f>
        <v>3097297-F-C-N</v>
      </c>
      <c r="N759" t="str">
        <f>$H$2</f>
        <v>F - 762 x 762</v>
      </c>
      <c r="O759" t="str">
        <f>$C$15</f>
        <v>Canvas</v>
      </c>
      <c r="P759" t="str">
        <f>$D$15</f>
        <v>None</v>
      </c>
      <c r="Q759">
        <f>$H$15</f>
        <v>1909</v>
      </c>
      <c r="R759">
        <v>1200</v>
      </c>
      <c r="S759">
        <v>800</v>
      </c>
      <c r="T759" t="s">
        <v>32</v>
      </c>
    </row>
    <row r="760" spans="1:20" x14ac:dyDescent="0.25">
      <c r="A760" t="s">
        <v>15</v>
      </c>
      <c r="B760" s="1" t="s">
        <v>32</v>
      </c>
      <c r="C760">
        <v>1</v>
      </c>
      <c r="D760" t="s">
        <v>248</v>
      </c>
      <c r="E760" s="1">
        <v>3097297</v>
      </c>
      <c r="F760" t="s">
        <v>249</v>
      </c>
      <c r="H760" t="s">
        <v>16</v>
      </c>
      <c r="I760" t="s">
        <v>17</v>
      </c>
      <c r="J760" t="s">
        <v>18</v>
      </c>
      <c r="K760" t="s">
        <v>19</v>
      </c>
      <c r="L760" t="s">
        <v>207</v>
      </c>
      <c r="M760" t="str">
        <f>CONCATENATE(E760,"-F-P-W")</f>
        <v>3097297-F-P-W</v>
      </c>
      <c r="N760" t="str">
        <f>$H$2</f>
        <v>F - 762 x 762</v>
      </c>
      <c r="O760" t="str">
        <f>$C$3</f>
        <v>Photographic Paper</v>
      </c>
      <c r="P760" t="str">
        <f>$D$4</f>
        <v>White</v>
      </c>
      <c r="Q760">
        <f>$H$4</f>
        <v>2387</v>
      </c>
      <c r="R760">
        <v>1510</v>
      </c>
      <c r="S760">
        <v>1150</v>
      </c>
      <c r="T760" t="s">
        <v>32</v>
      </c>
    </row>
    <row r="761" spans="1:20" x14ac:dyDescent="0.25">
      <c r="A761" t="s">
        <v>15</v>
      </c>
      <c r="B761" s="1" t="s">
        <v>32</v>
      </c>
      <c r="C761">
        <v>1</v>
      </c>
      <c r="D761" t="s">
        <v>248</v>
      </c>
      <c r="E761" s="1">
        <v>3097297</v>
      </c>
      <c r="F761" t="s">
        <v>249</v>
      </c>
      <c r="H761" t="s">
        <v>16</v>
      </c>
      <c r="I761" t="s">
        <v>17</v>
      </c>
      <c r="J761" t="s">
        <v>18</v>
      </c>
      <c r="K761" t="s">
        <v>19</v>
      </c>
      <c r="L761" t="s">
        <v>207</v>
      </c>
      <c r="M761" t="str">
        <f>CONCATENATE(E761,"-F-C-W")</f>
        <v>3097297-F-C-W</v>
      </c>
      <c r="N761" t="str">
        <f>$H$2</f>
        <v>F - 762 x 762</v>
      </c>
      <c r="O761" t="str">
        <f>$C$15</f>
        <v>Canvas</v>
      </c>
      <c r="P761" t="str">
        <f>$D$16</f>
        <v xml:space="preserve">White </v>
      </c>
      <c r="Q761">
        <f>$H$16</f>
        <v>2625</v>
      </c>
      <c r="R761">
        <v>1760</v>
      </c>
      <c r="S761">
        <v>1100</v>
      </c>
      <c r="T761" t="s">
        <v>32</v>
      </c>
    </row>
    <row r="762" spans="1:20" x14ac:dyDescent="0.25">
      <c r="A762" t="s">
        <v>15</v>
      </c>
      <c r="B762" s="1" t="s">
        <v>32</v>
      </c>
      <c r="C762">
        <v>1</v>
      </c>
      <c r="D762" t="s">
        <v>248</v>
      </c>
      <c r="E762" s="1">
        <v>3097297</v>
      </c>
      <c r="F762" t="s">
        <v>249</v>
      </c>
      <c r="H762" t="s">
        <v>16</v>
      </c>
      <c r="I762" t="s">
        <v>17</v>
      </c>
      <c r="J762" t="s">
        <v>18</v>
      </c>
      <c r="K762" t="s">
        <v>19</v>
      </c>
      <c r="L762" t="s">
        <v>207</v>
      </c>
      <c r="M762" t="str">
        <f>CONCATENATE(E762,"-G-P-N")</f>
        <v>3097297-G-P-N</v>
      </c>
      <c r="N762" t="str">
        <f>$I$2</f>
        <v>G - 1016 x 1016</v>
      </c>
      <c r="O762" t="str">
        <f>$C$3</f>
        <v>Photographic Paper</v>
      </c>
      <c r="P762" t="str">
        <f>$D$3</f>
        <v>None</v>
      </c>
      <c r="Q762">
        <f>$I$3</f>
        <v>1763</v>
      </c>
      <c r="R762">
        <v>1180</v>
      </c>
      <c r="S762">
        <v>735</v>
      </c>
      <c r="T762" t="s">
        <v>32</v>
      </c>
    </row>
    <row r="763" spans="1:20" x14ac:dyDescent="0.25">
      <c r="A763" t="s">
        <v>15</v>
      </c>
      <c r="B763" s="1" t="s">
        <v>32</v>
      </c>
      <c r="C763">
        <v>1</v>
      </c>
      <c r="D763" t="s">
        <v>248</v>
      </c>
      <c r="E763" s="1">
        <v>3097297</v>
      </c>
      <c r="F763" t="s">
        <v>249</v>
      </c>
      <c r="H763" t="s">
        <v>16</v>
      </c>
      <c r="I763" t="s">
        <v>17</v>
      </c>
      <c r="J763" t="s">
        <v>18</v>
      </c>
      <c r="K763" t="s">
        <v>19</v>
      </c>
      <c r="L763" t="s">
        <v>207</v>
      </c>
      <c r="M763" t="str">
        <f>CONCATENATE(E763,"-G-C-N")</f>
        <v>3097297-G-C-N</v>
      </c>
      <c r="N763" t="str">
        <f>$I$2</f>
        <v>G - 1016 x 1016</v>
      </c>
      <c r="O763" t="str">
        <f>$C$15</f>
        <v>Canvas</v>
      </c>
      <c r="P763" t="str">
        <f>$D$15</f>
        <v>None</v>
      </c>
      <c r="Q763">
        <f>$I$15</f>
        <v>2029</v>
      </c>
      <c r="R763">
        <v>1275</v>
      </c>
      <c r="S763">
        <v>850</v>
      </c>
      <c r="T763" t="s">
        <v>32</v>
      </c>
    </row>
    <row r="764" spans="1:20" x14ac:dyDescent="0.25">
      <c r="A764" t="s">
        <v>15</v>
      </c>
      <c r="B764" s="1" t="s">
        <v>32</v>
      </c>
      <c r="C764">
        <v>1</v>
      </c>
      <c r="D764" t="s">
        <v>248</v>
      </c>
      <c r="E764" s="1">
        <v>3097297</v>
      </c>
      <c r="F764" t="s">
        <v>249</v>
      </c>
      <c r="H764" t="s">
        <v>16</v>
      </c>
      <c r="I764" t="s">
        <v>17</v>
      </c>
      <c r="J764" t="s">
        <v>18</v>
      </c>
      <c r="K764" t="s">
        <v>19</v>
      </c>
      <c r="L764" t="s">
        <v>207</v>
      </c>
      <c r="M764" t="str">
        <f>CONCATENATE(E764,"-G-P-W")</f>
        <v>3097297-G-P-W</v>
      </c>
      <c r="N764" t="str">
        <f>$I$2</f>
        <v>G - 1016 x 1016</v>
      </c>
      <c r="O764" t="str">
        <f>$C$3</f>
        <v>Photographic Paper</v>
      </c>
      <c r="P764" t="str">
        <f>$D$4</f>
        <v>White</v>
      </c>
      <c r="Q764">
        <f>$I$4</f>
        <v>3200</v>
      </c>
      <c r="R764">
        <v>2000</v>
      </c>
      <c r="S764">
        <v>1535</v>
      </c>
      <c r="T764" t="s">
        <v>32</v>
      </c>
    </row>
    <row r="765" spans="1:20" x14ac:dyDescent="0.25">
      <c r="A765" t="s">
        <v>15</v>
      </c>
      <c r="B765" s="1" t="s">
        <v>32</v>
      </c>
      <c r="C765">
        <v>1</v>
      </c>
      <c r="D765" t="s">
        <v>248</v>
      </c>
      <c r="E765" s="1">
        <v>3097297</v>
      </c>
      <c r="F765" t="s">
        <v>249</v>
      </c>
      <c r="H765" t="s">
        <v>16</v>
      </c>
      <c r="I765" t="s">
        <v>17</v>
      </c>
      <c r="J765" t="s">
        <v>18</v>
      </c>
      <c r="K765" t="s">
        <v>19</v>
      </c>
      <c r="L765" t="s">
        <v>207</v>
      </c>
      <c r="M765" t="str">
        <f>CONCATENATE(E765,"-G-C-W")</f>
        <v>3097297-G-C-W</v>
      </c>
      <c r="N765" t="str">
        <f>$I$2</f>
        <v>G - 1016 x 1016</v>
      </c>
      <c r="O765" t="str">
        <f>$C$15</f>
        <v>Canvas</v>
      </c>
      <c r="P765" t="str">
        <f>$D$16</f>
        <v xml:space="preserve">White </v>
      </c>
      <c r="Q765">
        <f>$I$16</f>
        <v>2984</v>
      </c>
      <c r="R765">
        <v>2000</v>
      </c>
      <c r="S765">
        <v>1250</v>
      </c>
      <c r="T765" t="s">
        <v>32</v>
      </c>
    </row>
    <row r="766" spans="1:20" x14ac:dyDescent="0.25">
      <c r="A766" t="s">
        <v>15</v>
      </c>
      <c r="B766" s="1" t="s">
        <v>32</v>
      </c>
      <c r="C766">
        <v>1</v>
      </c>
      <c r="D766" t="s">
        <v>250</v>
      </c>
      <c r="E766" s="1">
        <v>3230501</v>
      </c>
      <c r="F766" t="s">
        <v>251</v>
      </c>
      <c r="H766" t="s">
        <v>16</v>
      </c>
      <c r="I766" t="s">
        <v>17</v>
      </c>
      <c r="J766" t="s">
        <v>18</v>
      </c>
      <c r="K766" t="s">
        <v>19</v>
      </c>
      <c r="L766" t="s">
        <v>207</v>
      </c>
      <c r="M766" t="str">
        <f>CONCATENATE(E766,"-C-P-N")</f>
        <v>3230501-C-P-N</v>
      </c>
      <c r="N766" t="str">
        <f>$E$2</f>
        <v>C - 406 x 406</v>
      </c>
      <c r="O766" t="str">
        <f>$C$3</f>
        <v>Photographic Paper</v>
      </c>
      <c r="P766" t="str">
        <f>$D$3</f>
        <v>None</v>
      </c>
      <c r="Q766">
        <f>$E$3</f>
        <v>553</v>
      </c>
      <c r="R766">
        <v>360</v>
      </c>
      <c r="S766">
        <v>230</v>
      </c>
      <c r="T766" t="s">
        <v>32</v>
      </c>
    </row>
    <row r="767" spans="1:20" x14ac:dyDescent="0.25">
      <c r="A767" t="s">
        <v>15</v>
      </c>
      <c r="B767" s="1" t="s">
        <v>32</v>
      </c>
      <c r="C767">
        <v>1</v>
      </c>
      <c r="D767" t="s">
        <v>250</v>
      </c>
      <c r="E767" s="1">
        <v>3230501</v>
      </c>
      <c r="F767" t="s">
        <v>249</v>
      </c>
      <c r="H767" t="s">
        <v>16</v>
      </c>
      <c r="I767" t="s">
        <v>17</v>
      </c>
      <c r="J767" t="s">
        <v>18</v>
      </c>
      <c r="K767" t="s">
        <v>19</v>
      </c>
      <c r="L767" t="s">
        <v>207</v>
      </c>
      <c r="M767" t="str">
        <f>CONCATENATE(E767,"-C-P-W")</f>
        <v>3230501-C-P-W</v>
      </c>
      <c r="N767" t="str">
        <f>$E$2</f>
        <v>C - 406 x 406</v>
      </c>
      <c r="O767" t="str">
        <f>$C$3</f>
        <v>Photographic Paper</v>
      </c>
      <c r="P767" t="str">
        <f>$D$4</f>
        <v>White</v>
      </c>
      <c r="Q767">
        <f>$E$4</f>
        <v>1052</v>
      </c>
      <c r="R767">
        <v>704</v>
      </c>
      <c r="S767">
        <v>440</v>
      </c>
      <c r="T767" t="s">
        <v>32</v>
      </c>
    </row>
    <row r="768" spans="1:20" x14ac:dyDescent="0.25">
      <c r="A768" t="s">
        <v>15</v>
      </c>
      <c r="B768" s="1" t="s">
        <v>32</v>
      </c>
      <c r="C768">
        <v>1</v>
      </c>
      <c r="D768" t="s">
        <v>250</v>
      </c>
      <c r="E768" s="1">
        <v>3230501</v>
      </c>
      <c r="F768" t="s">
        <v>249</v>
      </c>
      <c r="H768" t="s">
        <v>16</v>
      </c>
      <c r="I768" t="s">
        <v>17</v>
      </c>
      <c r="J768" t="s">
        <v>18</v>
      </c>
      <c r="K768" t="s">
        <v>19</v>
      </c>
      <c r="L768" t="s">
        <v>207</v>
      </c>
      <c r="M768" t="str">
        <f>CONCATENATE(E768,"-D-P-N")</f>
        <v>3230501-D-P-N</v>
      </c>
      <c r="N768" t="str">
        <f>$F$2</f>
        <v>D - 508 x 508</v>
      </c>
      <c r="O768" t="str">
        <f>$C$3</f>
        <v>Photographic Paper</v>
      </c>
      <c r="P768" t="str">
        <f>$D$3</f>
        <v>None</v>
      </c>
      <c r="Q768">
        <f>$F$3</f>
        <v>646</v>
      </c>
      <c r="R768">
        <v>432</v>
      </c>
      <c r="S768">
        <v>270</v>
      </c>
      <c r="T768" t="s">
        <v>32</v>
      </c>
    </row>
    <row r="769" spans="1:20" x14ac:dyDescent="0.25">
      <c r="A769" t="s">
        <v>15</v>
      </c>
      <c r="B769" s="1" t="s">
        <v>32</v>
      </c>
      <c r="C769">
        <v>1</v>
      </c>
      <c r="D769" t="s">
        <v>250</v>
      </c>
      <c r="E769" s="1">
        <v>3230501</v>
      </c>
      <c r="F769" t="s">
        <v>249</v>
      </c>
      <c r="H769" t="s">
        <v>16</v>
      </c>
      <c r="I769" t="s">
        <v>17</v>
      </c>
      <c r="J769" t="s">
        <v>18</v>
      </c>
      <c r="K769" t="s">
        <v>19</v>
      </c>
      <c r="L769" t="s">
        <v>207</v>
      </c>
      <c r="M769" t="str">
        <f>CONCATENATE(E769,"-D-C-N")</f>
        <v>3230501-D-C-N</v>
      </c>
      <c r="N769" t="str">
        <f>$F$2</f>
        <v>D - 508 x 508</v>
      </c>
      <c r="O769" t="str">
        <f>$C$15</f>
        <v>Canvas</v>
      </c>
      <c r="P769" t="str">
        <f>$D$15</f>
        <v>None</v>
      </c>
      <c r="Q769">
        <f>$F$15</f>
        <v>1324</v>
      </c>
      <c r="R769">
        <f t="shared" ref="R769" si="1364">(Q769*0.9)*0.75</f>
        <v>893.7</v>
      </c>
      <c r="S769">
        <f t="shared" ref="S769" si="1365">(Q769*0.9)/2</f>
        <v>595.80000000000007</v>
      </c>
      <c r="T769" t="s">
        <v>32</v>
      </c>
    </row>
    <row r="770" spans="1:20" x14ac:dyDescent="0.25">
      <c r="A770" t="s">
        <v>15</v>
      </c>
      <c r="B770" s="1" t="s">
        <v>32</v>
      </c>
      <c r="C770">
        <v>1</v>
      </c>
      <c r="D770" t="s">
        <v>250</v>
      </c>
      <c r="E770" s="1">
        <v>3230501</v>
      </c>
      <c r="F770" t="s">
        <v>249</v>
      </c>
      <c r="H770" t="s">
        <v>16</v>
      </c>
      <c r="I770" t="s">
        <v>17</v>
      </c>
      <c r="J770" t="s">
        <v>18</v>
      </c>
      <c r="K770" t="s">
        <v>19</v>
      </c>
      <c r="L770" t="s">
        <v>207</v>
      </c>
      <c r="M770" t="str">
        <f>CONCATENATE(E770,"-D-P-W")</f>
        <v>3230501-D-P-W</v>
      </c>
      <c r="N770" t="str">
        <f>$F$2</f>
        <v>D - 508 x 508</v>
      </c>
      <c r="O770" t="str">
        <f>$C$3</f>
        <v>Photographic Paper</v>
      </c>
      <c r="P770" t="str">
        <f>$D$4</f>
        <v>White</v>
      </c>
      <c r="Q770">
        <f>$F$4</f>
        <v>1313</v>
      </c>
      <c r="R770">
        <v>880</v>
      </c>
      <c r="S770">
        <v>560</v>
      </c>
      <c r="T770" t="s">
        <v>32</v>
      </c>
    </row>
    <row r="771" spans="1:20" x14ac:dyDescent="0.25">
      <c r="A771" t="s">
        <v>15</v>
      </c>
      <c r="B771" s="1" t="s">
        <v>32</v>
      </c>
      <c r="C771">
        <v>1</v>
      </c>
      <c r="D771" t="s">
        <v>250</v>
      </c>
      <c r="E771" s="1">
        <v>3230501</v>
      </c>
      <c r="F771" t="s">
        <v>249</v>
      </c>
      <c r="H771" t="s">
        <v>16</v>
      </c>
      <c r="I771" t="s">
        <v>17</v>
      </c>
      <c r="J771" t="s">
        <v>18</v>
      </c>
      <c r="K771" t="s">
        <v>19</v>
      </c>
      <c r="L771" t="s">
        <v>207</v>
      </c>
      <c r="M771" t="str">
        <f>CONCATENATE(E771,"-D-C-W")</f>
        <v>3230501-D-C-W</v>
      </c>
      <c r="N771" t="str">
        <f>$F$2</f>
        <v>D - 508 x 508</v>
      </c>
      <c r="O771" t="str">
        <f>$C$15</f>
        <v>Canvas</v>
      </c>
      <c r="P771" t="str">
        <f>$D$16</f>
        <v xml:space="preserve">White </v>
      </c>
      <c r="Q771">
        <f>$F$16</f>
        <v>1964</v>
      </c>
      <c r="R771">
        <f t="shared" ref="R771" si="1366">(Q771*0.9)*0.75</f>
        <v>1325.7</v>
      </c>
      <c r="S771">
        <f t="shared" ref="S771" si="1367">(Q771*0.9)/2</f>
        <v>883.80000000000007</v>
      </c>
      <c r="T771" t="s">
        <v>32</v>
      </c>
    </row>
    <row r="772" spans="1:20" x14ac:dyDescent="0.25">
      <c r="A772" t="s">
        <v>15</v>
      </c>
      <c r="B772" s="1" t="s">
        <v>32</v>
      </c>
      <c r="C772">
        <v>1</v>
      </c>
      <c r="D772" t="s">
        <v>250</v>
      </c>
      <c r="E772" s="1">
        <v>3230501</v>
      </c>
      <c r="F772" t="s">
        <v>249</v>
      </c>
      <c r="H772" t="s">
        <v>16</v>
      </c>
      <c r="I772" t="s">
        <v>17</v>
      </c>
      <c r="J772" t="s">
        <v>18</v>
      </c>
      <c r="K772" t="s">
        <v>19</v>
      </c>
      <c r="L772" t="s">
        <v>207</v>
      </c>
      <c r="M772" t="str">
        <f>CONCATENATE(E772,"-F-P-N")</f>
        <v>3230501-F-P-N</v>
      </c>
      <c r="N772" t="str">
        <f>$H$2</f>
        <v>F - 762 x 762</v>
      </c>
      <c r="O772" t="str">
        <f>$C$3</f>
        <v>Photographic Paper</v>
      </c>
      <c r="P772" t="str">
        <f>$D$3</f>
        <v>None</v>
      </c>
      <c r="Q772">
        <f>$H$3</f>
        <v>1410</v>
      </c>
      <c r="R772">
        <v>944</v>
      </c>
      <c r="S772">
        <v>590</v>
      </c>
      <c r="T772" t="s">
        <v>32</v>
      </c>
    </row>
    <row r="773" spans="1:20" x14ac:dyDescent="0.25">
      <c r="A773" t="s">
        <v>15</v>
      </c>
      <c r="B773" s="1" t="s">
        <v>32</v>
      </c>
      <c r="C773">
        <v>1</v>
      </c>
      <c r="D773" t="s">
        <v>250</v>
      </c>
      <c r="E773" s="1">
        <v>3230501</v>
      </c>
      <c r="F773" t="s">
        <v>249</v>
      </c>
      <c r="H773" t="s">
        <v>16</v>
      </c>
      <c r="I773" t="s">
        <v>17</v>
      </c>
      <c r="J773" t="s">
        <v>18</v>
      </c>
      <c r="K773" t="s">
        <v>19</v>
      </c>
      <c r="L773" t="s">
        <v>207</v>
      </c>
      <c r="M773" t="str">
        <f>CONCATENATE(E773,"-F-C-N")</f>
        <v>3230501-F-C-N</v>
      </c>
      <c r="N773" t="str">
        <f>$H$2</f>
        <v>F - 762 x 762</v>
      </c>
      <c r="O773" t="str">
        <f>$C$15</f>
        <v>Canvas</v>
      </c>
      <c r="P773" t="str">
        <f>$D$15</f>
        <v>None</v>
      </c>
      <c r="Q773">
        <f>$H$15</f>
        <v>1909</v>
      </c>
      <c r="R773">
        <v>1200</v>
      </c>
      <c r="S773">
        <v>800</v>
      </c>
      <c r="T773" t="s">
        <v>32</v>
      </c>
    </row>
    <row r="774" spans="1:20" x14ac:dyDescent="0.25">
      <c r="A774" t="s">
        <v>15</v>
      </c>
      <c r="B774" s="1" t="s">
        <v>32</v>
      </c>
      <c r="C774">
        <v>1</v>
      </c>
      <c r="D774" t="s">
        <v>250</v>
      </c>
      <c r="E774" s="1">
        <v>3230501</v>
      </c>
      <c r="F774" t="s">
        <v>249</v>
      </c>
      <c r="H774" t="s">
        <v>16</v>
      </c>
      <c r="I774" t="s">
        <v>17</v>
      </c>
      <c r="J774" t="s">
        <v>18</v>
      </c>
      <c r="K774" t="s">
        <v>19</v>
      </c>
      <c r="L774" t="s">
        <v>207</v>
      </c>
      <c r="M774" t="str">
        <f>CONCATENATE(E774,"-F-P-W")</f>
        <v>3230501-F-P-W</v>
      </c>
      <c r="N774" t="str">
        <f>$H$2</f>
        <v>F - 762 x 762</v>
      </c>
      <c r="O774" t="str">
        <f>$C$3</f>
        <v>Photographic Paper</v>
      </c>
      <c r="P774" t="str">
        <f>$D$4</f>
        <v>White</v>
      </c>
      <c r="Q774">
        <f>$H$4</f>
        <v>2387</v>
      </c>
      <c r="R774">
        <v>1510</v>
      </c>
      <c r="S774">
        <v>1150</v>
      </c>
      <c r="T774" t="s">
        <v>32</v>
      </c>
    </row>
    <row r="775" spans="1:20" x14ac:dyDescent="0.25">
      <c r="A775" t="s">
        <v>15</v>
      </c>
      <c r="B775" s="1" t="s">
        <v>32</v>
      </c>
      <c r="C775">
        <v>1</v>
      </c>
      <c r="D775" t="s">
        <v>250</v>
      </c>
      <c r="E775" s="1">
        <v>3230501</v>
      </c>
      <c r="F775" t="s">
        <v>249</v>
      </c>
      <c r="H775" t="s">
        <v>16</v>
      </c>
      <c r="I775" t="s">
        <v>17</v>
      </c>
      <c r="J775" t="s">
        <v>18</v>
      </c>
      <c r="K775" t="s">
        <v>19</v>
      </c>
      <c r="L775" t="s">
        <v>207</v>
      </c>
      <c r="M775" t="str">
        <f>CONCATENATE(E775,"-F-C-W")</f>
        <v>3230501-F-C-W</v>
      </c>
      <c r="N775" t="str">
        <f>$H$2</f>
        <v>F - 762 x 762</v>
      </c>
      <c r="O775" t="str">
        <f>$C$15</f>
        <v>Canvas</v>
      </c>
      <c r="P775" t="str">
        <f>$D$16</f>
        <v xml:space="preserve">White </v>
      </c>
      <c r="Q775">
        <f>$H$16</f>
        <v>2625</v>
      </c>
      <c r="R775">
        <v>1760</v>
      </c>
      <c r="S775">
        <v>1100</v>
      </c>
      <c r="T775" t="s">
        <v>32</v>
      </c>
    </row>
    <row r="776" spans="1:20" x14ac:dyDescent="0.25">
      <c r="A776" t="s">
        <v>15</v>
      </c>
      <c r="B776" s="1" t="s">
        <v>32</v>
      </c>
      <c r="C776">
        <v>1</v>
      </c>
      <c r="D776" t="s">
        <v>250</v>
      </c>
      <c r="E776" s="1">
        <v>3230501</v>
      </c>
      <c r="F776" t="s">
        <v>249</v>
      </c>
      <c r="H776" t="s">
        <v>16</v>
      </c>
      <c r="I776" t="s">
        <v>17</v>
      </c>
      <c r="J776" t="s">
        <v>18</v>
      </c>
      <c r="K776" t="s">
        <v>19</v>
      </c>
      <c r="L776" t="s">
        <v>207</v>
      </c>
      <c r="M776" t="str">
        <f>CONCATENATE(E776,"-G-P-N")</f>
        <v>3230501-G-P-N</v>
      </c>
      <c r="N776" t="str">
        <f>$I$2</f>
        <v>G - 1016 x 1016</v>
      </c>
      <c r="O776" t="str">
        <f>$C$3</f>
        <v>Photographic Paper</v>
      </c>
      <c r="P776" t="str">
        <f>$D$3</f>
        <v>None</v>
      </c>
      <c r="Q776">
        <f>$I$3</f>
        <v>1763</v>
      </c>
      <c r="R776">
        <v>1180</v>
      </c>
      <c r="S776">
        <v>735</v>
      </c>
      <c r="T776" t="s">
        <v>32</v>
      </c>
    </row>
    <row r="777" spans="1:20" x14ac:dyDescent="0.25">
      <c r="A777" t="s">
        <v>15</v>
      </c>
      <c r="B777" s="1" t="s">
        <v>32</v>
      </c>
      <c r="C777">
        <v>1</v>
      </c>
      <c r="D777" t="s">
        <v>250</v>
      </c>
      <c r="E777" s="1">
        <v>3230501</v>
      </c>
      <c r="F777" t="s">
        <v>249</v>
      </c>
      <c r="H777" t="s">
        <v>16</v>
      </c>
      <c r="I777" t="s">
        <v>17</v>
      </c>
      <c r="J777" t="s">
        <v>18</v>
      </c>
      <c r="K777" t="s">
        <v>19</v>
      </c>
      <c r="L777" t="s">
        <v>207</v>
      </c>
      <c r="M777" t="str">
        <f>CONCATENATE(E777,"-G-C-N")</f>
        <v>3230501-G-C-N</v>
      </c>
      <c r="N777" t="str">
        <f>$I$2</f>
        <v>G - 1016 x 1016</v>
      </c>
      <c r="O777" t="str">
        <f>$C$15</f>
        <v>Canvas</v>
      </c>
      <c r="P777" t="str">
        <f>$D$15</f>
        <v>None</v>
      </c>
      <c r="Q777">
        <f>$I$15</f>
        <v>2029</v>
      </c>
      <c r="R777">
        <v>1275</v>
      </c>
      <c r="S777">
        <v>850</v>
      </c>
      <c r="T777" t="s">
        <v>32</v>
      </c>
    </row>
    <row r="778" spans="1:20" x14ac:dyDescent="0.25">
      <c r="A778" t="s">
        <v>15</v>
      </c>
      <c r="B778" s="1" t="s">
        <v>32</v>
      </c>
      <c r="C778">
        <v>1</v>
      </c>
      <c r="D778" t="s">
        <v>250</v>
      </c>
      <c r="E778" s="1">
        <v>3230501</v>
      </c>
      <c r="F778" t="s">
        <v>249</v>
      </c>
      <c r="H778" t="s">
        <v>16</v>
      </c>
      <c r="I778" t="s">
        <v>17</v>
      </c>
      <c r="J778" t="s">
        <v>18</v>
      </c>
      <c r="K778" t="s">
        <v>19</v>
      </c>
      <c r="L778" t="s">
        <v>207</v>
      </c>
      <c r="M778" t="str">
        <f>CONCATENATE(E778,"-G-P-W")</f>
        <v>3230501-G-P-W</v>
      </c>
      <c r="N778" t="str">
        <f>$I$2</f>
        <v>G - 1016 x 1016</v>
      </c>
      <c r="O778" t="str">
        <f>$C$3</f>
        <v>Photographic Paper</v>
      </c>
      <c r="P778" t="str">
        <f>$D$4</f>
        <v>White</v>
      </c>
      <c r="Q778">
        <f>$I$4</f>
        <v>3200</v>
      </c>
      <c r="R778">
        <v>2000</v>
      </c>
      <c r="S778">
        <v>1535</v>
      </c>
      <c r="T778" t="s">
        <v>32</v>
      </c>
    </row>
    <row r="779" spans="1:20" x14ac:dyDescent="0.25">
      <c r="A779" t="s">
        <v>15</v>
      </c>
      <c r="B779" s="1" t="s">
        <v>32</v>
      </c>
      <c r="C779">
        <v>1</v>
      </c>
      <c r="D779" t="s">
        <v>250</v>
      </c>
      <c r="E779" s="1">
        <v>3230501</v>
      </c>
      <c r="F779" t="s">
        <v>249</v>
      </c>
      <c r="H779" t="s">
        <v>16</v>
      </c>
      <c r="I779" t="s">
        <v>17</v>
      </c>
      <c r="J779" t="s">
        <v>18</v>
      </c>
      <c r="K779" t="s">
        <v>19</v>
      </c>
      <c r="L779" t="s">
        <v>207</v>
      </c>
      <c r="M779" t="str">
        <f>CONCATENATE(E779,"-G-C-W")</f>
        <v>3230501-G-C-W</v>
      </c>
      <c r="N779" t="str">
        <f>$I$2</f>
        <v>G - 1016 x 1016</v>
      </c>
      <c r="O779" t="str">
        <f>$C$15</f>
        <v>Canvas</v>
      </c>
      <c r="P779" t="str">
        <f>$D$16</f>
        <v xml:space="preserve">White </v>
      </c>
      <c r="Q779">
        <f>$I$16</f>
        <v>2984</v>
      </c>
      <c r="R779">
        <v>2000</v>
      </c>
      <c r="S779">
        <v>1250</v>
      </c>
      <c r="T779" t="s">
        <v>32</v>
      </c>
    </row>
    <row r="780" spans="1:20" x14ac:dyDescent="0.25">
      <c r="A780" t="s">
        <v>15</v>
      </c>
      <c r="B780" s="1" t="s">
        <v>32</v>
      </c>
      <c r="C780">
        <v>1</v>
      </c>
      <c r="D780" t="s">
        <v>250</v>
      </c>
      <c r="E780" s="1">
        <v>3230501</v>
      </c>
      <c r="F780" t="s">
        <v>249</v>
      </c>
      <c r="H780" t="s">
        <v>16</v>
      </c>
      <c r="I780" t="s">
        <v>17</v>
      </c>
      <c r="J780" t="s">
        <v>18</v>
      </c>
      <c r="K780" t="s">
        <v>19</v>
      </c>
      <c r="L780" t="s">
        <v>207</v>
      </c>
      <c r="M780" t="str">
        <f>CONCATENATE(E780,"-C-P-N")</f>
        <v>3230501-C-P-N</v>
      </c>
      <c r="N780" t="str">
        <f>$E$2</f>
        <v>C - 406 x 406</v>
      </c>
      <c r="O780" t="str">
        <f>$C$3</f>
        <v>Photographic Paper</v>
      </c>
      <c r="P780" t="str">
        <f>$D$3</f>
        <v>None</v>
      </c>
      <c r="Q780">
        <f>$E$3</f>
        <v>553</v>
      </c>
      <c r="R780">
        <v>360</v>
      </c>
      <c r="S780">
        <v>230</v>
      </c>
      <c r="T780" t="s">
        <v>32</v>
      </c>
    </row>
    <row r="781" spans="1:20" x14ac:dyDescent="0.25">
      <c r="A781" t="s">
        <v>15</v>
      </c>
      <c r="B781" s="1" t="s">
        <v>32</v>
      </c>
      <c r="C781">
        <v>1</v>
      </c>
      <c r="D781" t="s">
        <v>250</v>
      </c>
      <c r="E781" s="1">
        <v>3230501</v>
      </c>
      <c r="F781" t="s">
        <v>249</v>
      </c>
      <c r="H781" t="s">
        <v>16</v>
      </c>
      <c r="I781" t="s">
        <v>17</v>
      </c>
      <c r="J781" t="s">
        <v>18</v>
      </c>
      <c r="K781" t="s">
        <v>19</v>
      </c>
      <c r="L781" t="s">
        <v>207</v>
      </c>
      <c r="M781" t="str">
        <f>CONCATENATE(E781,"-C-P-W")</f>
        <v>3230501-C-P-W</v>
      </c>
      <c r="N781" t="str">
        <f>$E$2</f>
        <v>C - 406 x 406</v>
      </c>
      <c r="O781" t="str">
        <f>$C$3</f>
        <v>Photographic Paper</v>
      </c>
      <c r="P781" t="str">
        <f>$D$4</f>
        <v>White</v>
      </c>
      <c r="Q781">
        <f>$E$4</f>
        <v>1052</v>
      </c>
      <c r="R781">
        <v>704</v>
      </c>
      <c r="S781">
        <v>440</v>
      </c>
      <c r="T781" t="s">
        <v>32</v>
      </c>
    </row>
    <row r="782" spans="1:20" x14ac:dyDescent="0.25">
      <c r="A782" t="s">
        <v>15</v>
      </c>
      <c r="B782" s="1" t="s">
        <v>32</v>
      </c>
      <c r="C782">
        <v>1</v>
      </c>
      <c r="D782" t="s">
        <v>250</v>
      </c>
      <c r="E782" s="1">
        <v>3230501</v>
      </c>
      <c r="F782" t="s">
        <v>249</v>
      </c>
      <c r="H782" t="s">
        <v>16</v>
      </c>
      <c r="I782" t="s">
        <v>17</v>
      </c>
      <c r="J782" t="s">
        <v>18</v>
      </c>
      <c r="K782" t="s">
        <v>19</v>
      </c>
      <c r="L782" t="s">
        <v>207</v>
      </c>
      <c r="M782" t="str">
        <f>CONCATENATE(E782,"-D-P-N")</f>
        <v>3230501-D-P-N</v>
      </c>
      <c r="N782" t="str">
        <f>$F$2</f>
        <v>D - 508 x 508</v>
      </c>
      <c r="O782" t="str">
        <f>$C$3</f>
        <v>Photographic Paper</v>
      </c>
      <c r="P782" t="str">
        <f>$D$3</f>
        <v>None</v>
      </c>
      <c r="Q782">
        <f>$F$3</f>
        <v>646</v>
      </c>
      <c r="R782">
        <v>432</v>
      </c>
      <c r="S782">
        <v>270</v>
      </c>
      <c r="T782" t="s">
        <v>32</v>
      </c>
    </row>
    <row r="783" spans="1:20" x14ac:dyDescent="0.25">
      <c r="A783" t="s">
        <v>15</v>
      </c>
      <c r="B783" s="1" t="s">
        <v>32</v>
      </c>
      <c r="C783">
        <v>1</v>
      </c>
      <c r="D783" t="s">
        <v>250</v>
      </c>
      <c r="E783" s="1">
        <v>3230501</v>
      </c>
      <c r="F783" t="s">
        <v>249</v>
      </c>
      <c r="H783" t="s">
        <v>16</v>
      </c>
      <c r="I783" t="s">
        <v>17</v>
      </c>
      <c r="J783" t="s">
        <v>18</v>
      </c>
      <c r="K783" t="s">
        <v>19</v>
      </c>
      <c r="L783" t="s">
        <v>207</v>
      </c>
      <c r="M783" t="str">
        <f>CONCATENATE(E783,"-D-C-N")</f>
        <v>3230501-D-C-N</v>
      </c>
      <c r="N783" t="str">
        <f>$F$2</f>
        <v>D - 508 x 508</v>
      </c>
      <c r="O783" t="str">
        <f>$C$15</f>
        <v>Canvas</v>
      </c>
      <c r="P783" t="str">
        <f>$D$15</f>
        <v>None</v>
      </c>
      <c r="Q783">
        <f>$F$15</f>
        <v>1324</v>
      </c>
      <c r="R783">
        <f t="shared" ref="R783" si="1368">(Q783*0.9)*0.75</f>
        <v>893.7</v>
      </c>
      <c r="S783">
        <f t="shared" ref="S783" si="1369">(Q783*0.9)/2</f>
        <v>595.80000000000007</v>
      </c>
      <c r="T783" t="s">
        <v>32</v>
      </c>
    </row>
    <row r="784" spans="1:20" x14ac:dyDescent="0.25">
      <c r="A784" t="s">
        <v>15</v>
      </c>
      <c r="B784" s="1" t="s">
        <v>32</v>
      </c>
      <c r="C784">
        <v>1</v>
      </c>
      <c r="D784" t="s">
        <v>250</v>
      </c>
      <c r="E784" s="1">
        <v>3230501</v>
      </c>
      <c r="F784" t="s">
        <v>249</v>
      </c>
      <c r="H784" t="s">
        <v>16</v>
      </c>
      <c r="I784" t="s">
        <v>17</v>
      </c>
      <c r="J784" t="s">
        <v>18</v>
      </c>
      <c r="K784" t="s">
        <v>19</v>
      </c>
      <c r="L784" t="s">
        <v>207</v>
      </c>
      <c r="M784" t="str">
        <f>CONCATENATE(E784,"-D-P-W")</f>
        <v>3230501-D-P-W</v>
      </c>
      <c r="N784" t="str">
        <f>$F$2</f>
        <v>D - 508 x 508</v>
      </c>
      <c r="O784" t="str">
        <f>$C$3</f>
        <v>Photographic Paper</v>
      </c>
      <c r="P784" t="str">
        <f>$D$4</f>
        <v>White</v>
      </c>
      <c r="Q784">
        <f>$F$4</f>
        <v>1313</v>
      </c>
      <c r="R784">
        <v>880</v>
      </c>
      <c r="S784">
        <v>560</v>
      </c>
      <c r="T784" t="s">
        <v>32</v>
      </c>
    </row>
    <row r="785" spans="1:20" x14ac:dyDescent="0.25">
      <c r="A785" t="s">
        <v>15</v>
      </c>
      <c r="B785" s="1" t="s">
        <v>32</v>
      </c>
      <c r="C785">
        <v>1</v>
      </c>
      <c r="D785" t="s">
        <v>250</v>
      </c>
      <c r="E785" s="1">
        <v>3230501</v>
      </c>
      <c r="F785" t="s">
        <v>249</v>
      </c>
      <c r="H785" t="s">
        <v>16</v>
      </c>
      <c r="I785" t="s">
        <v>17</v>
      </c>
      <c r="J785" t="s">
        <v>18</v>
      </c>
      <c r="K785" t="s">
        <v>19</v>
      </c>
      <c r="L785" t="s">
        <v>207</v>
      </c>
      <c r="M785" t="str">
        <f>CONCATENATE(E785,"-D-C-W")</f>
        <v>3230501-D-C-W</v>
      </c>
      <c r="N785" t="str">
        <f>$F$2</f>
        <v>D - 508 x 508</v>
      </c>
      <c r="O785" t="str">
        <f>$C$15</f>
        <v>Canvas</v>
      </c>
      <c r="P785" t="str">
        <f>$D$16</f>
        <v xml:space="preserve">White </v>
      </c>
      <c r="Q785">
        <f>$F$16</f>
        <v>1964</v>
      </c>
      <c r="R785">
        <f t="shared" ref="R785" si="1370">(Q785*0.9)*0.75</f>
        <v>1325.7</v>
      </c>
      <c r="S785">
        <f t="shared" ref="S785" si="1371">(Q785*0.9)/2</f>
        <v>883.80000000000007</v>
      </c>
      <c r="T785" t="s">
        <v>32</v>
      </c>
    </row>
    <row r="786" spans="1:20" x14ac:dyDescent="0.25">
      <c r="A786" t="s">
        <v>15</v>
      </c>
      <c r="B786" s="1" t="s">
        <v>32</v>
      </c>
      <c r="C786">
        <v>1</v>
      </c>
      <c r="D786" t="s">
        <v>250</v>
      </c>
      <c r="E786" s="1">
        <v>3230501</v>
      </c>
      <c r="F786" t="s">
        <v>249</v>
      </c>
      <c r="H786" t="s">
        <v>16</v>
      </c>
      <c r="I786" t="s">
        <v>17</v>
      </c>
      <c r="J786" t="s">
        <v>18</v>
      </c>
      <c r="K786" t="s">
        <v>19</v>
      </c>
      <c r="L786" t="s">
        <v>207</v>
      </c>
      <c r="M786" t="str">
        <f>CONCATENATE(E786,"-F-P-N")</f>
        <v>3230501-F-P-N</v>
      </c>
      <c r="N786" t="str">
        <f>$H$2</f>
        <v>F - 762 x 762</v>
      </c>
      <c r="O786" t="str">
        <f>$C$3</f>
        <v>Photographic Paper</v>
      </c>
      <c r="P786" t="str">
        <f>$D$3</f>
        <v>None</v>
      </c>
      <c r="Q786">
        <f>$H$3</f>
        <v>1410</v>
      </c>
      <c r="R786">
        <v>944</v>
      </c>
      <c r="S786">
        <v>590</v>
      </c>
      <c r="T786" t="s">
        <v>32</v>
      </c>
    </row>
    <row r="787" spans="1:20" x14ac:dyDescent="0.25">
      <c r="A787" t="s">
        <v>15</v>
      </c>
      <c r="B787" s="1" t="s">
        <v>32</v>
      </c>
      <c r="C787">
        <v>1</v>
      </c>
      <c r="D787" t="s">
        <v>250</v>
      </c>
      <c r="E787" s="1">
        <v>3230501</v>
      </c>
      <c r="F787" t="s">
        <v>249</v>
      </c>
      <c r="H787" t="s">
        <v>16</v>
      </c>
      <c r="I787" t="s">
        <v>17</v>
      </c>
      <c r="J787" t="s">
        <v>18</v>
      </c>
      <c r="K787" t="s">
        <v>19</v>
      </c>
      <c r="L787" t="s">
        <v>207</v>
      </c>
      <c r="M787" t="str">
        <f>CONCATENATE(E787,"-F-C-N")</f>
        <v>3230501-F-C-N</v>
      </c>
      <c r="N787" t="str">
        <f>$H$2</f>
        <v>F - 762 x 762</v>
      </c>
      <c r="O787" t="str">
        <f>$C$15</f>
        <v>Canvas</v>
      </c>
      <c r="P787" t="str">
        <f>$D$15</f>
        <v>None</v>
      </c>
      <c r="Q787">
        <f>$H$15</f>
        <v>1909</v>
      </c>
      <c r="R787">
        <v>1200</v>
      </c>
      <c r="S787">
        <v>800</v>
      </c>
      <c r="T787" t="s">
        <v>32</v>
      </c>
    </row>
    <row r="788" spans="1:20" x14ac:dyDescent="0.25">
      <c r="A788" t="s">
        <v>15</v>
      </c>
      <c r="B788" s="1" t="s">
        <v>32</v>
      </c>
      <c r="C788">
        <v>1</v>
      </c>
      <c r="D788" t="s">
        <v>250</v>
      </c>
      <c r="E788" s="1">
        <v>3230501</v>
      </c>
      <c r="F788" t="s">
        <v>249</v>
      </c>
      <c r="H788" t="s">
        <v>16</v>
      </c>
      <c r="I788" t="s">
        <v>17</v>
      </c>
      <c r="J788" t="s">
        <v>18</v>
      </c>
      <c r="K788" t="s">
        <v>19</v>
      </c>
      <c r="L788" t="s">
        <v>207</v>
      </c>
      <c r="M788" t="str">
        <f>CONCATENATE(E788,"-F-P-W")</f>
        <v>3230501-F-P-W</v>
      </c>
      <c r="N788" t="str">
        <f>$H$2</f>
        <v>F - 762 x 762</v>
      </c>
      <c r="O788" t="str">
        <f>$C$3</f>
        <v>Photographic Paper</v>
      </c>
      <c r="P788" t="str">
        <f>$D$4</f>
        <v>White</v>
      </c>
      <c r="Q788">
        <f>$H$4</f>
        <v>2387</v>
      </c>
      <c r="R788">
        <v>1510</v>
      </c>
      <c r="S788">
        <v>1150</v>
      </c>
      <c r="T788" t="s">
        <v>32</v>
      </c>
    </row>
    <row r="789" spans="1:20" x14ac:dyDescent="0.25">
      <c r="A789" t="s">
        <v>15</v>
      </c>
      <c r="B789" s="1" t="s">
        <v>32</v>
      </c>
      <c r="C789">
        <v>1</v>
      </c>
      <c r="D789" t="s">
        <v>250</v>
      </c>
      <c r="E789" s="1">
        <v>3230501</v>
      </c>
      <c r="F789" t="s">
        <v>249</v>
      </c>
      <c r="H789" t="s">
        <v>16</v>
      </c>
      <c r="I789" t="s">
        <v>17</v>
      </c>
      <c r="J789" t="s">
        <v>18</v>
      </c>
      <c r="K789" t="s">
        <v>19</v>
      </c>
      <c r="L789" t="s">
        <v>207</v>
      </c>
      <c r="M789" t="str">
        <f>CONCATENATE(E789,"-F-C-W")</f>
        <v>3230501-F-C-W</v>
      </c>
      <c r="N789" t="str">
        <f>$H$2</f>
        <v>F - 762 x 762</v>
      </c>
      <c r="O789" t="str">
        <f>$C$15</f>
        <v>Canvas</v>
      </c>
      <c r="P789" t="str">
        <f>$D$16</f>
        <v xml:space="preserve">White </v>
      </c>
      <c r="Q789">
        <f>$H$16</f>
        <v>2625</v>
      </c>
      <c r="R789">
        <v>1760</v>
      </c>
      <c r="S789">
        <v>1100</v>
      </c>
      <c r="T789" t="s">
        <v>32</v>
      </c>
    </row>
    <row r="790" spans="1:20" x14ac:dyDescent="0.25">
      <c r="A790" t="s">
        <v>15</v>
      </c>
      <c r="B790" s="1" t="s">
        <v>32</v>
      </c>
      <c r="C790">
        <v>1</v>
      </c>
      <c r="D790" t="s">
        <v>250</v>
      </c>
      <c r="E790" s="1">
        <v>3230501</v>
      </c>
      <c r="F790" t="s">
        <v>249</v>
      </c>
      <c r="H790" t="s">
        <v>16</v>
      </c>
      <c r="I790" t="s">
        <v>17</v>
      </c>
      <c r="J790" t="s">
        <v>18</v>
      </c>
      <c r="K790" t="s">
        <v>19</v>
      </c>
      <c r="L790" t="s">
        <v>207</v>
      </c>
      <c r="M790" t="str">
        <f>CONCATENATE(E790,"-G-P-N")</f>
        <v>3230501-G-P-N</v>
      </c>
      <c r="N790" t="str">
        <f>$I$2</f>
        <v>G - 1016 x 1016</v>
      </c>
      <c r="O790" t="str">
        <f>$C$3</f>
        <v>Photographic Paper</v>
      </c>
      <c r="P790" t="str">
        <f>$D$3</f>
        <v>None</v>
      </c>
      <c r="Q790">
        <f>$I$3</f>
        <v>1763</v>
      </c>
      <c r="R790">
        <v>1180</v>
      </c>
      <c r="S790">
        <v>735</v>
      </c>
      <c r="T790" t="s">
        <v>32</v>
      </c>
    </row>
    <row r="791" spans="1:20" x14ac:dyDescent="0.25">
      <c r="A791" t="s">
        <v>15</v>
      </c>
      <c r="B791" s="1" t="s">
        <v>32</v>
      </c>
      <c r="C791">
        <v>1</v>
      </c>
      <c r="D791" t="s">
        <v>250</v>
      </c>
      <c r="E791" s="1">
        <v>3230501</v>
      </c>
      <c r="F791" t="s">
        <v>249</v>
      </c>
      <c r="H791" t="s">
        <v>16</v>
      </c>
      <c r="I791" t="s">
        <v>17</v>
      </c>
      <c r="J791" t="s">
        <v>18</v>
      </c>
      <c r="K791" t="s">
        <v>19</v>
      </c>
      <c r="L791" t="s">
        <v>207</v>
      </c>
      <c r="M791" t="str">
        <f>CONCATENATE(E791,"-G-C-N")</f>
        <v>3230501-G-C-N</v>
      </c>
      <c r="N791" t="str">
        <f>$I$2</f>
        <v>G - 1016 x 1016</v>
      </c>
      <c r="O791" t="str">
        <f>$C$15</f>
        <v>Canvas</v>
      </c>
      <c r="P791" t="str">
        <f>$D$15</f>
        <v>None</v>
      </c>
      <c r="Q791">
        <f>$I$15</f>
        <v>2029</v>
      </c>
      <c r="R791">
        <v>1275</v>
      </c>
      <c r="S791">
        <v>850</v>
      </c>
      <c r="T791" t="s">
        <v>32</v>
      </c>
    </row>
    <row r="792" spans="1:20" x14ac:dyDescent="0.25">
      <c r="A792" t="s">
        <v>15</v>
      </c>
      <c r="B792" s="1" t="s">
        <v>32</v>
      </c>
      <c r="C792">
        <v>1</v>
      </c>
      <c r="D792" t="s">
        <v>250</v>
      </c>
      <c r="E792" s="1">
        <v>3230501</v>
      </c>
      <c r="F792" t="s">
        <v>249</v>
      </c>
      <c r="H792" t="s">
        <v>16</v>
      </c>
      <c r="I792" t="s">
        <v>17</v>
      </c>
      <c r="J792" t="s">
        <v>18</v>
      </c>
      <c r="K792" t="s">
        <v>19</v>
      </c>
      <c r="L792" t="s">
        <v>207</v>
      </c>
      <c r="M792" t="str">
        <f>CONCATENATE(E792,"-G-P-W")</f>
        <v>3230501-G-P-W</v>
      </c>
      <c r="N792" t="str">
        <f>$I$2</f>
        <v>G - 1016 x 1016</v>
      </c>
      <c r="O792" t="str">
        <f>$C$3</f>
        <v>Photographic Paper</v>
      </c>
      <c r="P792" t="str">
        <f>$D$4</f>
        <v>White</v>
      </c>
      <c r="Q792">
        <f>$I$4</f>
        <v>3200</v>
      </c>
      <c r="R792">
        <v>2000</v>
      </c>
      <c r="S792">
        <v>1535</v>
      </c>
      <c r="T792" t="s">
        <v>32</v>
      </c>
    </row>
    <row r="793" spans="1:20" x14ac:dyDescent="0.25">
      <c r="A793" t="s">
        <v>15</v>
      </c>
      <c r="B793" s="1" t="s">
        <v>32</v>
      </c>
      <c r="C793">
        <v>1</v>
      </c>
      <c r="D793" t="s">
        <v>250</v>
      </c>
      <c r="E793" s="1">
        <v>3230501</v>
      </c>
      <c r="F793" t="s">
        <v>249</v>
      </c>
      <c r="H793" t="s">
        <v>16</v>
      </c>
      <c r="I793" t="s">
        <v>17</v>
      </c>
      <c r="J793" t="s">
        <v>18</v>
      </c>
      <c r="K793" t="s">
        <v>19</v>
      </c>
      <c r="L793" t="s">
        <v>207</v>
      </c>
      <c r="M793" t="str">
        <f>CONCATENATE(E793,"-G-C-W")</f>
        <v>3230501-G-C-W</v>
      </c>
      <c r="N793" t="str">
        <f>$I$2</f>
        <v>G - 1016 x 1016</v>
      </c>
      <c r="O793" t="str">
        <f>$C$15</f>
        <v>Canvas</v>
      </c>
      <c r="P793" t="str">
        <f>$D$16</f>
        <v xml:space="preserve">White </v>
      </c>
      <c r="Q793">
        <f>$I$16</f>
        <v>2984</v>
      </c>
      <c r="R793">
        <v>2000</v>
      </c>
      <c r="S793">
        <v>1250</v>
      </c>
      <c r="T793" t="s">
        <v>32</v>
      </c>
    </row>
    <row r="794" spans="1:20" x14ac:dyDescent="0.25">
      <c r="A794" t="s">
        <v>15</v>
      </c>
      <c r="B794" s="1" t="s">
        <v>32</v>
      </c>
      <c r="C794">
        <v>1</v>
      </c>
      <c r="D794" t="s">
        <v>252</v>
      </c>
      <c r="E794" s="1">
        <v>51246706</v>
      </c>
      <c r="F794" t="s">
        <v>253</v>
      </c>
      <c r="H794" t="s">
        <v>16</v>
      </c>
      <c r="I794" t="s">
        <v>17</v>
      </c>
      <c r="J794" t="s">
        <v>18</v>
      </c>
      <c r="K794" t="s">
        <v>19</v>
      </c>
      <c r="L794" t="s">
        <v>207</v>
      </c>
      <c r="M794" t="str">
        <f>CONCATENATE(E794,"-C-P-N")</f>
        <v>51246706-C-P-N</v>
      </c>
      <c r="N794" t="str">
        <f>$E$2</f>
        <v>C - 406 x 406</v>
      </c>
      <c r="O794" t="str">
        <f>$C$3</f>
        <v>Photographic Paper</v>
      </c>
      <c r="P794" t="str">
        <f>$D$3</f>
        <v>None</v>
      </c>
      <c r="Q794">
        <f>$E$3</f>
        <v>553</v>
      </c>
      <c r="R794">
        <v>360</v>
      </c>
      <c r="S794">
        <v>230</v>
      </c>
      <c r="T794" t="s">
        <v>32</v>
      </c>
    </row>
    <row r="795" spans="1:20" x14ac:dyDescent="0.25">
      <c r="A795" t="s">
        <v>15</v>
      </c>
      <c r="B795" s="1" t="s">
        <v>32</v>
      </c>
      <c r="C795">
        <v>1</v>
      </c>
      <c r="D795" t="s">
        <v>252</v>
      </c>
      <c r="E795" s="1">
        <v>51246706</v>
      </c>
      <c r="F795" t="s">
        <v>253</v>
      </c>
      <c r="H795" t="s">
        <v>16</v>
      </c>
      <c r="I795" t="s">
        <v>17</v>
      </c>
      <c r="J795" t="s">
        <v>18</v>
      </c>
      <c r="K795" t="s">
        <v>19</v>
      </c>
      <c r="L795" t="s">
        <v>207</v>
      </c>
      <c r="M795" t="str">
        <f>CONCATENATE(E795,"-C-P-W")</f>
        <v>51246706-C-P-W</v>
      </c>
      <c r="N795" t="str">
        <f>$E$2</f>
        <v>C - 406 x 406</v>
      </c>
      <c r="O795" t="str">
        <f>$C$3</f>
        <v>Photographic Paper</v>
      </c>
      <c r="P795" t="str">
        <f>$D$4</f>
        <v>White</v>
      </c>
      <c r="Q795">
        <f>$E$4</f>
        <v>1052</v>
      </c>
      <c r="R795">
        <v>704</v>
      </c>
      <c r="S795">
        <v>440</v>
      </c>
      <c r="T795" t="s">
        <v>32</v>
      </c>
    </row>
    <row r="796" spans="1:20" x14ac:dyDescent="0.25">
      <c r="A796" t="s">
        <v>15</v>
      </c>
      <c r="B796" s="1" t="s">
        <v>32</v>
      </c>
      <c r="C796">
        <v>1</v>
      </c>
      <c r="D796" t="s">
        <v>252</v>
      </c>
      <c r="E796" s="1">
        <v>51246706</v>
      </c>
      <c r="F796" t="s">
        <v>253</v>
      </c>
      <c r="H796" t="s">
        <v>16</v>
      </c>
      <c r="I796" t="s">
        <v>17</v>
      </c>
      <c r="J796" t="s">
        <v>18</v>
      </c>
      <c r="K796" t="s">
        <v>19</v>
      </c>
      <c r="L796" t="s">
        <v>207</v>
      </c>
      <c r="M796" t="str">
        <f>CONCATENATE(E796,"-D-P-N")</f>
        <v>51246706-D-P-N</v>
      </c>
      <c r="N796" t="str">
        <f>$F$2</f>
        <v>D - 508 x 508</v>
      </c>
      <c r="O796" t="str">
        <f>$C$3</f>
        <v>Photographic Paper</v>
      </c>
      <c r="P796" t="str">
        <f>$D$3</f>
        <v>None</v>
      </c>
      <c r="Q796">
        <f>$F$3</f>
        <v>646</v>
      </c>
      <c r="R796">
        <v>432</v>
      </c>
      <c r="S796">
        <v>270</v>
      </c>
      <c r="T796" t="s">
        <v>32</v>
      </c>
    </row>
    <row r="797" spans="1:20" x14ac:dyDescent="0.25">
      <c r="A797" t="s">
        <v>15</v>
      </c>
      <c r="B797" s="1" t="s">
        <v>32</v>
      </c>
      <c r="C797">
        <v>1</v>
      </c>
      <c r="D797" t="s">
        <v>252</v>
      </c>
      <c r="E797" s="1">
        <v>51246706</v>
      </c>
      <c r="F797" t="s">
        <v>253</v>
      </c>
      <c r="H797" t="s">
        <v>16</v>
      </c>
      <c r="I797" t="s">
        <v>17</v>
      </c>
      <c r="J797" t="s">
        <v>18</v>
      </c>
      <c r="K797" t="s">
        <v>19</v>
      </c>
      <c r="L797" t="s">
        <v>207</v>
      </c>
      <c r="M797" t="str">
        <f>CONCATENATE(E797,"-D-C-N")</f>
        <v>51246706-D-C-N</v>
      </c>
      <c r="N797" t="str">
        <f>$F$2</f>
        <v>D - 508 x 508</v>
      </c>
      <c r="O797" t="str">
        <f>$C$15</f>
        <v>Canvas</v>
      </c>
      <c r="P797" t="str">
        <f>$D$15</f>
        <v>None</v>
      </c>
      <c r="Q797">
        <f>$F$15</f>
        <v>1324</v>
      </c>
      <c r="R797">
        <f t="shared" ref="R797" si="1372">(Q797*0.9)*0.75</f>
        <v>893.7</v>
      </c>
      <c r="S797">
        <f t="shared" ref="S797" si="1373">(Q797*0.9)/2</f>
        <v>595.80000000000007</v>
      </c>
      <c r="T797" t="s">
        <v>32</v>
      </c>
    </row>
    <row r="798" spans="1:20" x14ac:dyDescent="0.25">
      <c r="A798" t="s">
        <v>15</v>
      </c>
      <c r="B798" s="1" t="s">
        <v>32</v>
      </c>
      <c r="C798">
        <v>1</v>
      </c>
      <c r="D798" t="s">
        <v>252</v>
      </c>
      <c r="E798" s="1">
        <v>51246706</v>
      </c>
      <c r="F798" t="s">
        <v>253</v>
      </c>
      <c r="H798" t="s">
        <v>16</v>
      </c>
      <c r="I798" t="s">
        <v>17</v>
      </c>
      <c r="J798" t="s">
        <v>18</v>
      </c>
      <c r="K798" t="s">
        <v>19</v>
      </c>
      <c r="L798" t="s">
        <v>207</v>
      </c>
      <c r="M798" t="str">
        <f>CONCATENATE(E798,"-D-P-W")</f>
        <v>51246706-D-P-W</v>
      </c>
      <c r="N798" t="str">
        <f>$F$2</f>
        <v>D - 508 x 508</v>
      </c>
      <c r="O798" t="str">
        <f>$C$3</f>
        <v>Photographic Paper</v>
      </c>
      <c r="P798" t="str">
        <f>$D$4</f>
        <v>White</v>
      </c>
      <c r="Q798">
        <f>$F$4</f>
        <v>1313</v>
      </c>
      <c r="R798">
        <v>880</v>
      </c>
      <c r="S798">
        <v>560</v>
      </c>
      <c r="T798" t="s">
        <v>32</v>
      </c>
    </row>
    <row r="799" spans="1:20" x14ac:dyDescent="0.25">
      <c r="A799" t="s">
        <v>15</v>
      </c>
      <c r="B799" s="1" t="s">
        <v>32</v>
      </c>
      <c r="C799">
        <v>1</v>
      </c>
      <c r="D799" t="s">
        <v>252</v>
      </c>
      <c r="E799" s="1">
        <v>51246706</v>
      </c>
      <c r="F799" t="s">
        <v>253</v>
      </c>
      <c r="H799" t="s">
        <v>16</v>
      </c>
      <c r="I799" t="s">
        <v>17</v>
      </c>
      <c r="J799" t="s">
        <v>18</v>
      </c>
      <c r="K799" t="s">
        <v>19</v>
      </c>
      <c r="L799" t="s">
        <v>207</v>
      </c>
      <c r="M799" t="str">
        <f>CONCATENATE(E799,"-D-C-W")</f>
        <v>51246706-D-C-W</v>
      </c>
      <c r="N799" t="str">
        <f>$F$2</f>
        <v>D - 508 x 508</v>
      </c>
      <c r="O799" t="str">
        <f>$C$15</f>
        <v>Canvas</v>
      </c>
      <c r="P799" t="str">
        <f>$D$16</f>
        <v xml:space="preserve">White </v>
      </c>
      <c r="Q799">
        <f>$F$16</f>
        <v>1964</v>
      </c>
      <c r="R799">
        <f t="shared" ref="R799" si="1374">(Q799*0.9)*0.75</f>
        <v>1325.7</v>
      </c>
      <c r="S799">
        <f t="shared" ref="S799" si="1375">(Q799*0.9)/2</f>
        <v>883.80000000000007</v>
      </c>
      <c r="T799" t="s">
        <v>32</v>
      </c>
    </row>
    <row r="800" spans="1:20" x14ac:dyDescent="0.25">
      <c r="A800" t="s">
        <v>15</v>
      </c>
      <c r="B800" s="1" t="s">
        <v>32</v>
      </c>
      <c r="C800">
        <v>1</v>
      </c>
      <c r="D800" t="s">
        <v>252</v>
      </c>
      <c r="E800" s="1">
        <v>51246706</v>
      </c>
      <c r="F800" t="s">
        <v>253</v>
      </c>
      <c r="H800" t="s">
        <v>16</v>
      </c>
      <c r="I800" t="s">
        <v>17</v>
      </c>
      <c r="J800" t="s">
        <v>18</v>
      </c>
      <c r="K800" t="s">
        <v>19</v>
      </c>
      <c r="L800" t="s">
        <v>207</v>
      </c>
      <c r="M800" t="str">
        <f>CONCATENATE(E800,"-F-P-N")</f>
        <v>51246706-F-P-N</v>
      </c>
      <c r="N800" t="str">
        <f>$H$2</f>
        <v>F - 762 x 762</v>
      </c>
      <c r="O800" t="str">
        <f>$C$3</f>
        <v>Photographic Paper</v>
      </c>
      <c r="P800" t="str">
        <f>$D$3</f>
        <v>None</v>
      </c>
      <c r="Q800">
        <f>$H$3</f>
        <v>1410</v>
      </c>
      <c r="R800">
        <v>944</v>
      </c>
      <c r="S800">
        <v>590</v>
      </c>
      <c r="T800" t="s">
        <v>32</v>
      </c>
    </row>
    <row r="801" spans="1:20" x14ac:dyDescent="0.25">
      <c r="A801" t="s">
        <v>15</v>
      </c>
      <c r="B801" s="1" t="s">
        <v>32</v>
      </c>
      <c r="C801">
        <v>1</v>
      </c>
      <c r="D801" t="s">
        <v>252</v>
      </c>
      <c r="E801" s="1">
        <v>51246706</v>
      </c>
      <c r="F801" t="s">
        <v>253</v>
      </c>
      <c r="H801" t="s">
        <v>16</v>
      </c>
      <c r="I801" t="s">
        <v>17</v>
      </c>
      <c r="J801" t="s">
        <v>18</v>
      </c>
      <c r="K801" t="s">
        <v>19</v>
      </c>
      <c r="L801" t="s">
        <v>207</v>
      </c>
      <c r="M801" t="str">
        <f>CONCATENATE(E801,"-F-C-N")</f>
        <v>51246706-F-C-N</v>
      </c>
      <c r="N801" t="str">
        <f>$H$2</f>
        <v>F - 762 x 762</v>
      </c>
      <c r="O801" t="str">
        <f>$C$15</f>
        <v>Canvas</v>
      </c>
      <c r="P801" t="str">
        <f>$D$15</f>
        <v>None</v>
      </c>
      <c r="Q801">
        <f>$H$15</f>
        <v>1909</v>
      </c>
      <c r="R801">
        <v>1200</v>
      </c>
      <c r="S801">
        <v>800</v>
      </c>
      <c r="T801" t="s">
        <v>32</v>
      </c>
    </row>
    <row r="802" spans="1:20" x14ac:dyDescent="0.25">
      <c r="A802" t="s">
        <v>15</v>
      </c>
      <c r="B802" s="1" t="s">
        <v>32</v>
      </c>
      <c r="C802">
        <v>1</v>
      </c>
      <c r="D802" t="s">
        <v>252</v>
      </c>
      <c r="E802" s="1">
        <v>51246706</v>
      </c>
      <c r="F802" t="s">
        <v>253</v>
      </c>
      <c r="H802" t="s">
        <v>16</v>
      </c>
      <c r="I802" t="s">
        <v>17</v>
      </c>
      <c r="J802" t="s">
        <v>18</v>
      </c>
      <c r="K802" t="s">
        <v>19</v>
      </c>
      <c r="L802" t="s">
        <v>207</v>
      </c>
      <c r="M802" t="str">
        <f>CONCATENATE(E802,"-F-P-W")</f>
        <v>51246706-F-P-W</v>
      </c>
      <c r="N802" t="str">
        <f>$H$2</f>
        <v>F - 762 x 762</v>
      </c>
      <c r="O802" t="str">
        <f>$C$3</f>
        <v>Photographic Paper</v>
      </c>
      <c r="P802" t="str">
        <f>$D$4</f>
        <v>White</v>
      </c>
      <c r="Q802">
        <f>$H$4</f>
        <v>2387</v>
      </c>
      <c r="R802">
        <v>1510</v>
      </c>
      <c r="S802">
        <v>1150</v>
      </c>
      <c r="T802" t="s">
        <v>32</v>
      </c>
    </row>
    <row r="803" spans="1:20" x14ac:dyDescent="0.25">
      <c r="A803" t="s">
        <v>15</v>
      </c>
      <c r="B803" s="1" t="s">
        <v>32</v>
      </c>
      <c r="C803">
        <v>1</v>
      </c>
      <c r="D803" t="s">
        <v>252</v>
      </c>
      <c r="E803" s="1">
        <v>51246706</v>
      </c>
      <c r="F803" t="s">
        <v>253</v>
      </c>
      <c r="H803" t="s">
        <v>16</v>
      </c>
      <c r="I803" t="s">
        <v>17</v>
      </c>
      <c r="J803" t="s">
        <v>18</v>
      </c>
      <c r="K803" t="s">
        <v>19</v>
      </c>
      <c r="L803" t="s">
        <v>207</v>
      </c>
      <c r="M803" t="str">
        <f>CONCATENATE(E803,"-F-C-W")</f>
        <v>51246706-F-C-W</v>
      </c>
      <c r="N803" t="str">
        <f>$H$2</f>
        <v>F - 762 x 762</v>
      </c>
      <c r="O803" t="str">
        <f>$C$15</f>
        <v>Canvas</v>
      </c>
      <c r="P803" t="str">
        <f>$D$16</f>
        <v xml:space="preserve">White </v>
      </c>
      <c r="Q803">
        <f>$H$16</f>
        <v>2625</v>
      </c>
      <c r="R803">
        <v>1760</v>
      </c>
      <c r="S803">
        <v>1100</v>
      </c>
      <c r="T803" t="s">
        <v>32</v>
      </c>
    </row>
    <row r="804" spans="1:20" x14ac:dyDescent="0.25">
      <c r="A804" t="s">
        <v>15</v>
      </c>
      <c r="B804" s="1" t="s">
        <v>32</v>
      </c>
      <c r="C804">
        <v>1</v>
      </c>
      <c r="D804" t="s">
        <v>252</v>
      </c>
      <c r="E804" s="1">
        <v>51246706</v>
      </c>
      <c r="F804" t="s">
        <v>253</v>
      </c>
      <c r="H804" t="s">
        <v>16</v>
      </c>
      <c r="I804" t="s">
        <v>17</v>
      </c>
      <c r="J804" t="s">
        <v>18</v>
      </c>
      <c r="K804" t="s">
        <v>19</v>
      </c>
      <c r="L804" t="s">
        <v>207</v>
      </c>
      <c r="M804" t="str">
        <f>CONCATENATE(E804,"-G-P-N")</f>
        <v>51246706-G-P-N</v>
      </c>
      <c r="N804" t="str">
        <f>$I$2</f>
        <v>G - 1016 x 1016</v>
      </c>
      <c r="O804" t="str">
        <f>$C$3</f>
        <v>Photographic Paper</v>
      </c>
      <c r="P804" t="str">
        <f>$D$3</f>
        <v>None</v>
      </c>
      <c r="Q804">
        <f>$I$3</f>
        <v>1763</v>
      </c>
      <c r="R804">
        <v>1180</v>
      </c>
      <c r="S804">
        <v>735</v>
      </c>
      <c r="T804" t="s">
        <v>32</v>
      </c>
    </row>
    <row r="805" spans="1:20" x14ac:dyDescent="0.25">
      <c r="A805" t="s">
        <v>15</v>
      </c>
      <c r="B805" s="1" t="s">
        <v>32</v>
      </c>
      <c r="C805">
        <v>1</v>
      </c>
      <c r="D805" t="s">
        <v>252</v>
      </c>
      <c r="E805" s="1">
        <v>51246706</v>
      </c>
      <c r="F805" t="s">
        <v>253</v>
      </c>
      <c r="H805" t="s">
        <v>16</v>
      </c>
      <c r="I805" t="s">
        <v>17</v>
      </c>
      <c r="J805" t="s">
        <v>18</v>
      </c>
      <c r="K805" t="s">
        <v>19</v>
      </c>
      <c r="L805" t="s">
        <v>207</v>
      </c>
      <c r="M805" t="str">
        <f>CONCATENATE(E805,"-G-C-N")</f>
        <v>51246706-G-C-N</v>
      </c>
      <c r="N805" t="str">
        <f>$I$2</f>
        <v>G - 1016 x 1016</v>
      </c>
      <c r="O805" t="str">
        <f>$C$15</f>
        <v>Canvas</v>
      </c>
      <c r="P805" t="str">
        <f>$D$15</f>
        <v>None</v>
      </c>
      <c r="Q805">
        <f>$I$15</f>
        <v>2029</v>
      </c>
      <c r="R805">
        <v>1275</v>
      </c>
      <c r="S805">
        <v>850</v>
      </c>
      <c r="T805" t="s">
        <v>32</v>
      </c>
    </row>
    <row r="806" spans="1:20" x14ac:dyDescent="0.25">
      <c r="A806" t="s">
        <v>15</v>
      </c>
      <c r="B806" s="1" t="s">
        <v>32</v>
      </c>
      <c r="C806">
        <v>1</v>
      </c>
      <c r="D806" t="s">
        <v>252</v>
      </c>
      <c r="E806" s="1">
        <v>51246706</v>
      </c>
      <c r="F806" t="s">
        <v>253</v>
      </c>
      <c r="H806" t="s">
        <v>16</v>
      </c>
      <c r="I806" t="s">
        <v>17</v>
      </c>
      <c r="J806" t="s">
        <v>18</v>
      </c>
      <c r="K806" t="s">
        <v>19</v>
      </c>
      <c r="L806" t="s">
        <v>207</v>
      </c>
      <c r="M806" t="str">
        <f>CONCATENATE(E806,"-G-P-W")</f>
        <v>51246706-G-P-W</v>
      </c>
      <c r="N806" t="str">
        <f>$I$2</f>
        <v>G - 1016 x 1016</v>
      </c>
      <c r="O806" t="str">
        <f>$C$3</f>
        <v>Photographic Paper</v>
      </c>
      <c r="P806" t="str">
        <f>$D$4</f>
        <v>White</v>
      </c>
      <c r="Q806">
        <f>$I$4</f>
        <v>3200</v>
      </c>
      <c r="R806">
        <v>2000</v>
      </c>
      <c r="S806">
        <v>1535</v>
      </c>
      <c r="T806" t="s">
        <v>32</v>
      </c>
    </row>
    <row r="807" spans="1:20" x14ac:dyDescent="0.25">
      <c r="A807" t="s">
        <v>15</v>
      </c>
      <c r="B807" s="1" t="s">
        <v>32</v>
      </c>
      <c r="C807">
        <v>1</v>
      </c>
      <c r="D807" t="s">
        <v>252</v>
      </c>
      <c r="E807" s="1">
        <v>51246706</v>
      </c>
      <c r="F807" t="s">
        <v>253</v>
      </c>
      <c r="H807" t="s">
        <v>16</v>
      </c>
      <c r="I807" t="s">
        <v>17</v>
      </c>
      <c r="J807" t="s">
        <v>18</v>
      </c>
      <c r="K807" t="s">
        <v>19</v>
      </c>
      <c r="L807" t="s">
        <v>207</v>
      </c>
      <c r="M807" t="str">
        <f>CONCATENATE(E807,"-G-C-W")</f>
        <v>51246706-G-C-W</v>
      </c>
      <c r="N807" t="str">
        <f>$I$2</f>
        <v>G - 1016 x 1016</v>
      </c>
      <c r="O807" t="str">
        <f>$C$15</f>
        <v>Canvas</v>
      </c>
      <c r="P807" t="str">
        <f>$D$16</f>
        <v xml:space="preserve">White </v>
      </c>
      <c r="Q807">
        <f>$I$16</f>
        <v>2984</v>
      </c>
      <c r="R807">
        <v>2000</v>
      </c>
      <c r="S807">
        <v>1250</v>
      </c>
      <c r="T807" t="s">
        <v>32</v>
      </c>
    </row>
    <row r="808" spans="1:20" x14ac:dyDescent="0.25">
      <c r="A808" t="s">
        <v>15</v>
      </c>
      <c r="B808" s="1" t="s">
        <v>32</v>
      </c>
      <c r="C808">
        <v>1</v>
      </c>
      <c r="D808" t="s">
        <v>252</v>
      </c>
      <c r="E808" s="1">
        <v>51246706</v>
      </c>
      <c r="F808" t="s">
        <v>253</v>
      </c>
      <c r="H808" t="s">
        <v>16</v>
      </c>
      <c r="I808" t="s">
        <v>17</v>
      </c>
      <c r="J808" t="s">
        <v>18</v>
      </c>
      <c r="K808" t="s">
        <v>19</v>
      </c>
      <c r="L808" t="s">
        <v>207</v>
      </c>
      <c r="M808" t="str">
        <f>CONCATENATE(E808,"-C-P-N")</f>
        <v>51246706-C-P-N</v>
      </c>
      <c r="N808" t="str">
        <f>$E$2</f>
        <v>C - 406 x 406</v>
      </c>
      <c r="O808" t="str">
        <f>$C$3</f>
        <v>Photographic Paper</v>
      </c>
      <c r="P808" t="str">
        <f>$D$3</f>
        <v>None</v>
      </c>
      <c r="Q808">
        <f>$E$3</f>
        <v>553</v>
      </c>
      <c r="R808">
        <v>360</v>
      </c>
      <c r="S808">
        <v>230</v>
      </c>
      <c r="T808" t="s">
        <v>32</v>
      </c>
    </row>
    <row r="809" spans="1:20" x14ac:dyDescent="0.25">
      <c r="A809" t="s">
        <v>15</v>
      </c>
      <c r="B809" s="1" t="s">
        <v>32</v>
      </c>
      <c r="C809">
        <v>1</v>
      </c>
      <c r="D809" t="s">
        <v>252</v>
      </c>
      <c r="E809" s="1">
        <v>51246706</v>
      </c>
      <c r="F809" t="s">
        <v>253</v>
      </c>
      <c r="H809" t="s">
        <v>16</v>
      </c>
      <c r="I809" t="s">
        <v>17</v>
      </c>
      <c r="J809" t="s">
        <v>18</v>
      </c>
      <c r="K809" t="s">
        <v>19</v>
      </c>
      <c r="L809" t="s">
        <v>207</v>
      </c>
      <c r="M809" t="str">
        <f>CONCATENATE(E809,"-C-P-W")</f>
        <v>51246706-C-P-W</v>
      </c>
      <c r="N809" t="str">
        <f>$E$2</f>
        <v>C - 406 x 406</v>
      </c>
      <c r="O809" t="str">
        <f>$C$3</f>
        <v>Photographic Paper</v>
      </c>
      <c r="P809" t="str">
        <f>$D$4</f>
        <v>White</v>
      </c>
      <c r="Q809">
        <f>$E$4</f>
        <v>1052</v>
      </c>
      <c r="R809">
        <v>704</v>
      </c>
      <c r="S809">
        <v>440</v>
      </c>
      <c r="T809" t="s">
        <v>32</v>
      </c>
    </row>
    <row r="810" spans="1:20" x14ac:dyDescent="0.25">
      <c r="A810" t="s">
        <v>15</v>
      </c>
      <c r="B810" s="1" t="s">
        <v>32</v>
      </c>
      <c r="C810">
        <v>1</v>
      </c>
      <c r="D810" t="s">
        <v>252</v>
      </c>
      <c r="E810" s="1">
        <v>51246706</v>
      </c>
      <c r="F810" t="s">
        <v>253</v>
      </c>
      <c r="H810" t="s">
        <v>16</v>
      </c>
      <c r="I810" t="s">
        <v>17</v>
      </c>
      <c r="J810" t="s">
        <v>18</v>
      </c>
      <c r="K810" t="s">
        <v>19</v>
      </c>
      <c r="L810" t="s">
        <v>207</v>
      </c>
      <c r="M810" t="str">
        <f>CONCATENATE(E810,"-D-P-N")</f>
        <v>51246706-D-P-N</v>
      </c>
      <c r="N810" t="str">
        <f>$F$2</f>
        <v>D - 508 x 508</v>
      </c>
      <c r="O810" t="str">
        <f>$C$3</f>
        <v>Photographic Paper</v>
      </c>
      <c r="P810" t="str">
        <f>$D$3</f>
        <v>None</v>
      </c>
      <c r="Q810">
        <f>$F$3</f>
        <v>646</v>
      </c>
      <c r="R810">
        <v>432</v>
      </c>
      <c r="S810">
        <v>270</v>
      </c>
      <c r="T810" t="s">
        <v>32</v>
      </c>
    </row>
    <row r="811" spans="1:20" x14ac:dyDescent="0.25">
      <c r="A811" t="s">
        <v>15</v>
      </c>
      <c r="B811" s="1" t="s">
        <v>32</v>
      </c>
      <c r="C811">
        <v>1</v>
      </c>
      <c r="D811" t="s">
        <v>252</v>
      </c>
      <c r="E811" s="1">
        <v>51246706</v>
      </c>
      <c r="F811" t="s">
        <v>253</v>
      </c>
      <c r="H811" t="s">
        <v>16</v>
      </c>
      <c r="I811" t="s">
        <v>17</v>
      </c>
      <c r="J811" t="s">
        <v>18</v>
      </c>
      <c r="K811" t="s">
        <v>19</v>
      </c>
      <c r="L811" t="s">
        <v>207</v>
      </c>
      <c r="M811" t="str">
        <f>CONCATENATE(E811,"-D-C-N")</f>
        <v>51246706-D-C-N</v>
      </c>
      <c r="N811" t="str">
        <f>$F$2</f>
        <v>D - 508 x 508</v>
      </c>
      <c r="O811" t="str">
        <f>$C$15</f>
        <v>Canvas</v>
      </c>
      <c r="P811" t="str">
        <f>$D$15</f>
        <v>None</v>
      </c>
      <c r="Q811">
        <f>$F$15</f>
        <v>1324</v>
      </c>
      <c r="R811">
        <f t="shared" ref="R811" si="1376">(Q811*0.9)*0.75</f>
        <v>893.7</v>
      </c>
      <c r="S811">
        <f t="shared" ref="S811" si="1377">(Q811*0.9)/2</f>
        <v>595.80000000000007</v>
      </c>
      <c r="T811" t="s">
        <v>32</v>
      </c>
    </row>
    <row r="812" spans="1:20" x14ac:dyDescent="0.25">
      <c r="A812" t="s">
        <v>15</v>
      </c>
      <c r="B812" s="1" t="s">
        <v>32</v>
      </c>
      <c r="C812">
        <v>1</v>
      </c>
      <c r="D812" t="s">
        <v>252</v>
      </c>
      <c r="E812" s="1">
        <v>51246706</v>
      </c>
      <c r="F812" t="s">
        <v>253</v>
      </c>
      <c r="H812" t="s">
        <v>16</v>
      </c>
      <c r="I812" t="s">
        <v>17</v>
      </c>
      <c r="J812" t="s">
        <v>18</v>
      </c>
      <c r="K812" t="s">
        <v>19</v>
      </c>
      <c r="L812" t="s">
        <v>207</v>
      </c>
      <c r="M812" t="str">
        <f>CONCATENATE(E812,"-D-P-W")</f>
        <v>51246706-D-P-W</v>
      </c>
      <c r="N812" t="str">
        <f>$F$2</f>
        <v>D - 508 x 508</v>
      </c>
      <c r="O812" t="str">
        <f>$C$3</f>
        <v>Photographic Paper</v>
      </c>
      <c r="P812" t="str">
        <f>$D$4</f>
        <v>White</v>
      </c>
      <c r="Q812">
        <f>$F$4</f>
        <v>1313</v>
      </c>
      <c r="R812">
        <v>880</v>
      </c>
      <c r="S812">
        <v>560</v>
      </c>
      <c r="T812" t="s">
        <v>32</v>
      </c>
    </row>
    <row r="813" spans="1:20" x14ac:dyDescent="0.25">
      <c r="A813" t="s">
        <v>15</v>
      </c>
      <c r="B813" s="1" t="s">
        <v>32</v>
      </c>
      <c r="C813">
        <v>1</v>
      </c>
      <c r="D813" t="s">
        <v>252</v>
      </c>
      <c r="E813" s="1">
        <v>51246706</v>
      </c>
      <c r="F813" t="s">
        <v>253</v>
      </c>
      <c r="H813" t="s">
        <v>16</v>
      </c>
      <c r="I813" t="s">
        <v>17</v>
      </c>
      <c r="J813" t="s">
        <v>18</v>
      </c>
      <c r="K813" t="s">
        <v>19</v>
      </c>
      <c r="L813" t="s">
        <v>207</v>
      </c>
      <c r="M813" t="str">
        <f>CONCATENATE(E813,"-D-C-W")</f>
        <v>51246706-D-C-W</v>
      </c>
      <c r="N813" t="str">
        <f>$F$2</f>
        <v>D - 508 x 508</v>
      </c>
      <c r="O813" t="str">
        <f>$C$15</f>
        <v>Canvas</v>
      </c>
      <c r="P813" t="str">
        <f>$D$16</f>
        <v xml:space="preserve">White </v>
      </c>
      <c r="Q813">
        <f>$F$16</f>
        <v>1964</v>
      </c>
      <c r="R813">
        <f t="shared" ref="R813" si="1378">(Q813*0.9)*0.75</f>
        <v>1325.7</v>
      </c>
      <c r="S813">
        <f t="shared" ref="S813" si="1379">(Q813*0.9)/2</f>
        <v>883.80000000000007</v>
      </c>
      <c r="T813" t="s">
        <v>32</v>
      </c>
    </row>
    <row r="814" spans="1:20" x14ac:dyDescent="0.25">
      <c r="A814" t="s">
        <v>15</v>
      </c>
      <c r="B814" s="1" t="s">
        <v>32</v>
      </c>
      <c r="C814">
        <v>1</v>
      </c>
      <c r="D814" t="s">
        <v>252</v>
      </c>
      <c r="E814" s="1">
        <v>51246706</v>
      </c>
      <c r="F814" t="s">
        <v>253</v>
      </c>
      <c r="H814" t="s">
        <v>16</v>
      </c>
      <c r="I814" t="s">
        <v>17</v>
      </c>
      <c r="J814" t="s">
        <v>18</v>
      </c>
      <c r="K814" t="s">
        <v>19</v>
      </c>
      <c r="L814" t="s">
        <v>207</v>
      </c>
      <c r="M814" t="str">
        <f>CONCATENATE(E814,"-F-P-N")</f>
        <v>51246706-F-P-N</v>
      </c>
      <c r="N814" t="str">
        <f>$H$2</f>
        <v>F - 762 x 762</v>
      </c>
      <c r="O814" t="str">
        <f>$C$3</f>
        <v>Photographic Paper</v>
      </c>
      <c r="P814" t="str">
        <f>$D$3</f>
        <v>None</v>
      </c>
      <c r="Q814">
        <f>$H$3</f>
        <v>1410</v>
      </c>
      <c r="R814">
        <v>944</v>
      </c>
      <c r="S814">
        <v>590</v>
      </c>
      <c r="T814" t="s">
        <v>32</v>
      </c>
    </row>
    <row r="815" spans="1:20" x14ac:dyDescent="0.25">
      <c r="A815" t="s">
        <v>15</v>
      </c>
      <c r="B815" s="1" t="s">
        <v>32</v>
      </c>
      <c r="C815">
        <v>1</v>
      </c>
      <c r="D815" t="s">
        <v>252</v>
      </c>
      <c r="E815" s="1">
        <v>51246706</v>
      </c>
      <c r="F815" t="s">
        <v>253</v>
      </c>
      <c r="H815" t="s">
        <v>16</v>
      </c>
      <c r="I815" t="s">
        <v>17</v>
      </c>
      <c r="J815" t="s">
        <v>18</v>
      </c>
      <c r="K815" t="s">
        <v>19</v>
      </c>
      <c r="L815" t="s">
        <v>207</v>
      </c>
      <c r="M815" t="str">
        <f>CONCATENATE(E815,"-F-C-N")</f>
        <v>51246706-F-C-N</v>
      </c>
      <c r="N815" t="str">
        <f>$H$2</f>
        <v>F - 762 x 762</v>
      </c>
      <c r="O815" t="str">
        <f>$C$15</f>
        <v>Canvas</v>
      </c>
      <c r="P815" t="str">
        <f>$D$15</f>
        <v>None</v>
      </c>
      <c r="Q815">
        <f>$H$15</f>
        <v>1909</v>
      </c>
      <c r="R815">
        <v>1200</v>
      </c>
      <c r="S815">
        <v>800</v>
      </c>
      <c r="T815" t="s">
        <v>32</v>
      </c>
    </row>
    <row r="816" spans="1:20" x14ac:dyDescent="0.25">
      <c r="A816" t="s">
        <v>15</v>
      </c>
      <c r="B816" s="1" t="s">
        <v>32</v>
      </c>
      <c r="C816">
        <v>1</v>
      </c>
      <c r="D816" t="s">
        <v>252</v>
      </c>
      <c r="E816" s="1">
        <v>51246706</v>
      </c>
      <c r="F816" t="s">
        <v>253</v>
      </c>
      <c r="H816" t="s">
        <v>16</v>
      </c>
      <c r="I816" t="s">
        <v>17</v>
      </c>
      <c r="J816" t="s">
        <v>18</v>
      </c>
      <c r="K816" t="s">
        <v>19</v>
      </c>
      <c r="L816" t="s">
        <v>207</v>
      </c>
      <c r="M816" t="str">
        <f>CONCATENATE(E816,"-F-P-W")</f>
        <v>51246706-F-P-W</v>
      </c>
      <c r="N816" t="str">
        <f>$H$2</f>
        <v>F - 762 x 762</v>
      </c>
      <c r="O816" t="str">
        <f>$C$3</f>
        <v>Photographic Paper</v>
      </c>
      <c r="P816" t="str">
        <f>$D$4</f>
        <v>White</v>
      </c>
      <c r="Q816">
        <f>$H$4</f>
        <v>2387</v>
      </c>
      <c r="R816">
        <v>1510</v>
      </c>
      <c r="S816">
        <v>1150</v>
      </c>
      <c r="T816" t="s">
        <v>32</v>
      </c>
    </row>
    <row r="817" spans="1:20" x14ac:dyDescent="0.25">
      <c r="A817" t="s">
        <v>15</v>
      </c>
      <c r="B817" s="1" t="s">
        <v>32</v>
      </c>
      <c r="C817">
        <v>1</v>
      </c>
      <c r="D817" t="s">
        <v>252</v>
      </c>
      <c r="E817" s="1">
        <v>51246706</v>
      </c>
      <c r="F817" t="s">
        <v>253</v>
      </c>
      <c r="H817" t="s">
        <v>16</v>
      </c>
      <c r="I817" t="s">
        <v>17</v>
      </c>
      <c r="J817" t="s">
        <v>18</v>
      </c>
      <c r="K817" t="s">
        <v>19</v>
      </c>
      <c r="L817" t="s">
        <v>207</v>
      </c>
      <c r="M817" t="str">
        <f>CONCATENATE(E817,"-F-C-W")</f>
        <v>51246706-F-C-W</v>
      </c>
      <c r="N817" t="str">
        <f>$H$2</f>
        <v>F - 762 x 762</v>
      </c>
      <c r="O817" t="str">
        <f>$C$15</f>
        <v>Canvas</v>
      </c>
      <c r="P817" t="str">
        <f>$D$16</f>
        <v xml:space="preserve">White </v>
      </c>
      <c r="Q817">
        <f>$H$16</f>
        <v>2625</v>
      </c>
      <c r="R817">
        <v>1760</v>
      </c>
      <c r="S817">
        <v>1100</v>
      </c>
      <c r="T817" t="s">
        <v>32</v>
      </c>
    </row>
    <row r="818" spans="1:20" x14ac:dyDescent="0.25">
      <c r="A818" t="s">
        <v>15</v>
      </c>
      <c r="B818" s="1" t="s">
        <v>32</v>
      </c>
      <c r="C818">
        <v>1</v>
      </c>
      <c r="D818" t="s">
        <v>252</v>
      </c>
      <c r="E818" s="1">
        <v>51246706</v>
      </c>
      <c r="F818" t="s">
        <v>253</v>
      </c>
      <c r="H818" t="s">
        <v>16</v>
      </c>
      <c r="I818" t="s">
        <v>17</v>
      </c>
      <c r="J818" t="s">
        <v>18</v>
      </c>
      <c r="K818" t="s">
        <v>19</v>
      </c>
      <c r="L818" t="s">
        <v>207</v>
      </c>
      <c r="M818" t="str">
        <f>CONCATENATE(E818,"-G-P-N")</f>
        <v>51246706-G-P-N</v>
      </c>
      <c r="N818" t="str">
        <f>$I$2</f>
        <v>G - 1016 x 1016</v>
      </c>
      <c r="O818" t="str">
        <f>$C$3</f>
        <v>Photographic Paper</v>
      </c>
      <c r="P818" t="str">
        <f>$D$3</f>
        <v>None</v>
      </c>
      <c r="Q818">
        <f>$I$3</f>
        <v>1763</v>
      </c>
      <c r="R818">
        <v>1180</v>
      </c>
      <c r="S818">
        <v>735</v>
      </c>
      <c r="T818" t="s">
        <v>32</v>
      </c>
    </row>
    <row r="819" spans="1:20" x14ac:dyDescent="0.25">
      <c r="A819" t="s">
        <v>15</v>
      </c>
      <c r="B819" s="1" t="s">
        <v>32</v>
      </c>
      <c r="C819">
        <v>1</v>
      </c>
      <c r="D819" t="s">
        <v>252</v>
      </c>
      <c r="E819" s="1">
        <v>51246706</v>
      </c>
      <c r="F819" t="s">
        <v>253</v>
      </c>
      <c r="H819" t="s">
        <v>16</v>
      </c>
      <c r="I819" t="s">
        <v>17</v>
      </c>
      <c r="J819" t="s">
        <v>18</v>
      </c>
      <c r="K819" t="s">
        <v>19</v>
      </c>
      <c r="L819" t="s">
        <v>207</v>
      </c>
      <c r="M819" t="str">
        <f>CONCATENATE(E819,"-G-C-N")</f>
        <v>51246706-G-C-N</v>
      </c>
      <c r="N819" t="str">
        <f>$I$2</f>
        <v>G - 1016 x 1016</v>
      </c>
      <c r="O819" t="str">
        <f>$C$15</f>
        <v>Canvas</v>
      </c>
      <c r="P819" t="str">
        <f>$D$15</f>
        <v>None</v>
      </c>
      <c r="Q819">
        <f>$I$15</f>
        <v>2029</v>
      </c>
      <c r="R819">
        <v>1275</v>
      </c>
      <c r="S819">
        <v>850</v>
      </c>
      <c r="T819" t="s">
        <v>32</v>
      </c>
    </row>
    <row r="820" spans="1:20" x14ac:dyDescent="0.25">
      <c r="A820" t="s">
        <v>15</v>
      </c>
      <c r="B820" s="1" t="s">
        <v>32</v>
      </c>
      <c r="C820">
        <v>1</v>
      </c>
      <c r="D820" t="s">
        <v>252</v>
      </c>
      <c r="E820" s="1">
        <v>51246706</v>
      </c>
      <c r="F820" t="s">
        <v>253</v>
      </c>
      <c r="H820" t="s">
        <v>16</v>
      </c>
      <c r="I820" t="s">
        <v>17</v>
      </c>
      <c r="J820" t="s">
        <v>18</v>
      </c>
      <c r="K820" t="s">
        <v>19</v>
      </c>
      <c r="L820" t="s">
        <v>207</v>
      </c>
      <c r="M820" t="str">
        <f>CONCATENATE(E820,"-G-P-W")</f>
        <v>51246706-G-P-W</v>
      </c>
      <c r="N820" t="str">
        <f>$I$2</f>
        <v>G - 1016 x 1016</v>
      </c>
      <c r="O820" t="str">
        <f>$C$3</f>
        <v>Photographic Paper</v>
      </c>
      <c r="P820" t="str">
        <f>$D$4</f>
        <v>White</v>
      </c>
      <c r="Q820">
        <f>$I$4</f>
        <v>3200</v>
      </c>
      <c r="R820">
        <v>2000</v>
      </c>
      <c r="S820">
        <v>1535</v>
      </c>
      <c r="T820" t="s">
        <v>32</v>
      </c>
    </row>
    <row r="821" spans="1:20" x14ac:dyDescent="0.25">
      <c r="A821" t="s">
        <v>15</v>
      </c>
      <c r="B821" s="1" t="s">
        <v>32</v>
      </c>
      <c r="C821">
        <v>1</v>
      </c>
      <c r="D821" t="s">
        <v>252</v>
      </c>
      <c r="E821" s="1">
        <v>51246706</v>
      </c>
      <c r="F821" t="s">
        <v>253</v>
      </c>
      <c r="H821" t="s">
        <v>16</v>
      </c>
      <c r="I821" t="s">
        <v>17</v>
      </c>
      <c r="J821" t="s">
        <v>18</v>
      </c>
      <c r="K821" t="s">
        <v>19</v>
      </c>
      <c r="L821" t="s">
        <v>207</v>
      </c>
      <c r="M821" t="str">
        <f>CONCATENATE(E821,"-G-C-W")</f>
        <v>51246706-G-C-W</v>
      </c>
      <c r="N821" t="str">
        <f>$I$2</f>
        <v>G - 1016 x 1016</v>
      </c>
      <c r="O821" t="str">
        <f>$C$15</f>
        <v>Canvas</v>
      </c>
      <c r="P821" t="str">
        <f>$D$16</f>
        <v xml:space="preserve">White </v>
      </c>
      <c r="Q821">
        <f>$I$16</f>
        <v>2984</v>
      </c>
      <c r="R821">
        <v>2000</v>
      </c>
      <c r="S821">
        <v>1250</v>
      </c>
      <c r="T821" t="s">
        <v>32</v>
      </c>
    </row>
    <row r="822" spans="1:20" x14ac:dyDescent="0.25">
      <c r="A822" t="s">
        <v>15</v>
      </c>
      <c r="B822" s="1" t="s">
        <v>32</v>
      </c>
      <c r="C822">
        <v>1</v>
      </c>
      <c r="D822" t="s">
        <v>254</v>
      </c>
      <c r="E822" s="1">
        <v>52043465</v>
      </c>
      <c r="F822" t="s">
        <v>255</v>
      </c>
      <c r="H822" t="s">
        <v>16</v>
      </c>
      <c r="I822" t="s">
        <v>17</v>
      </c>
      <c r="J822" t="s">
        <v>18</v>
      </c>
      <c r="K822" t="s">
        <v>19</v>
      </c>
      <c r="L822" t="s">
        <v>207</v>
      </c>
      <c r="M822" t="str">
        <f>CONCATENATE(E822,"-C-P-N")</f>
        <v>52043465-C-P-N</v>
      </c>
      <c r="N822" t="str">
        <f>$E$2</f>
        <v>C - 406 x 406</v>
      </c>
      <c r="O822" t="str">
        <f>$C$3</f>
        <v>Photographic Paper</v>
      </c>
      <c r="P822" t="str">
        <f>$D$3</f>
        <v>None</v>
      </c>
      <c r="Q822">
        <f>$E$3</f>
        <v>553</v>
      </c>
      <c r="R822">
        <v>360</v>
      </c>
      <c r="S822">
        <v>230</v>
      </c>
      <c r="T822" t="s">
        <v>32</v>
      </c>
    </row>
    <row r="823" spans="1:20" x14ac:dyDescent="0.25">
      <c r="A823" t="s">
        <v>15</v>
      </c>
      <c r="B823" s="1" t="s">
        <v>32</v>
      </c>
      <c r="C823">
        <v>1</v>
      </c>
      <c r="D823" t="s">
        <v>254</v>
      </c>
      <c r="E823" s="1">
        <v>52043465</v>
      </c>
      <c r="F823" t="s">
        <v>255</v>
      </c>
      <c r="H823" t="s">
        <v>16</v>
      </c>
      <c r="I823" t="s">
        <v>17</v>
      </c>
      <c r="J823" t="s">
        <v>18</v>
      </c>
      <c r="K823" t="s">
        <v>19</v>
      </c>
      <c r="L823" t="s">
        <v>207</v>
      </c>
      <c r="M823" t="str">
        <f>CONCATENATE(E823,"-C-P-W")</f>
        <v>52043465-C-P-W</v>
      </c>
      <c r="N823" t="str">
        <f>$E$2</f>
        <v>C - 406 x 406</v>
      </c>
      <c r="O823" t="str">
        <f>$C$3</f>
        <v>Photographic Paper</v>
      </c>
      <c r="P823" t="str">
        <f>$D$4</f>
        <v>White</v>
      </c>
      <c r="Q823">
        <f>$E$4</f>
        <v>1052</v>
      </c>
      <c r="R823">
        <v>704</v>
      </c>
      <c r="S823">
        <v>440</v>
      </c>
      <c r="T823" t="s">
        <v>32</v>
      </c>
    </row>
    <row r="824" spans="1:20" x14ac:dyDescent="0.25">
      <c r="A824" t="s">
        <v>15</v>
      </c>
      <c r="B824" s="1" t="s">
        <v>32</v>
      </c>
      <c r="C824">
        <v>1</v>
      </c>
      <c r="D824" t="s">
        <v>254</v>
      </c>
      <c r="E824" s="1">
        <v>52043465</v>
      </c>
      <c r="F824" t="s">
        <v>255</v>
      </c>
      <c r="H824" t="s">
        <v>16</v>
      </c>
      <c r="I824" t="s">
        <v>17</v>
      </c>
      <c r="J824" t="s">
        <v>18</v>
      </c>
      <c r="K824" t="s">
        <v>19</v>
      </c>
      <c r="L824" t="s">
        <v>207</v>
      </c>
      <c r="M824" t="str">
        <f>CONCATENATE(E824,"-D-P-N")</f>
        <v>52043465-D-P-N</v>
      </c>
      <c r="N824" t="str">
        <f>$F$2</f>
        <v>D - 508 x 508</v>
      </c>
      <c r="O824" t="str">
        <f>$C$3</f>
        <v>Photographic Paper</v>
      </c>
      <c r="P824" t="str">
        <f>$D$3</f>
        <v>None</v>
      </c>
      <c r="Q824">
        <f>$F$3</f>
        <v>646</v>
      </c>
      <c r="R824">
        <v>432</v>
      </c>
      <c r="S824">
        <v>270</v>
      </c>
      <c r="T824" t="s">
        <v>32</v>
      </c>
    </row>
    <row r="825" spans="1:20" x14ac:dyDescent="0.25">
      <c r="A825" t="s">
        <v>15</v>
      </c>
      <c r="B825" s="1" t="s">
        <v>32</v>
      </c>
      <c r="C825">
        <v>1</v>
      </c>
      <c r="D825" t="s">
        <v>254</v>
      </c>
      <c r="E825" s="1">
        <v>52043465</v>
      </c>
      <c r="F825" t="s">
        <v>255</v>
      </c>
      <c r="H825" t="s">
        <v>16</v>
      </c>
      <c r="I825" t="s">
        <v>17</v>
      </c>
      <c r="J825" t="s">
        <v>18</v>
      </c>
      <c r="K825" t="s">
        <v>19</v>
      </c>
      <c r="L825" t="s">
        <v>207</v>
      </c>
      <c r="M825" t="str">
        <f>CONCATENATE(E825,"-D-C-N")</f>
        <v>52043465-D-C-N</v>
      </c>
      <c r="N825" t="str">
        <f>$F$2</f>
        <v>D - 508 x 508</v>
      </c>
      <c r="O825" t="str">
        <f>$C$15</f>
        <v>Canvas</v>
      </c>
      <c r="P825" t="str">
        <f>$D$15</f>
        <v>None</v>
      </c>
      <c r="Q825">
        <f>$F$15</f>
        <v>1324</v>
      </c>
      <c r="R825">
        <f t="shared" ref="R825" si="1380">(Q825*0.9)*0.75</f>
        <v>893.7</v>
      </c>
      <c r="S825">
        <f t="shared" ref="S825" si="1381">(Q825*0.9)/2</f>
        <v>595.80000000000007</v>
      </c>
      <c r="T825" t="s">
        <v>32</v>
      </c>
    </row>
    <row r="826" spans="1:20" x14ac:dyDescent="0.25">
      <c r="A826" t="s">
        <v>15</v>
      </c>
      <c r="B826" s="1" t="s">
        <v>32</v>
      </c>
      <c r="C826">
        <v>1</v>
      </c>
      <c r="D826" t="s">
        <v>254</v>
      </c>
      <c r="E826" s="1">
        <v>52043465</v>
      </c>
      <c r="F826" t="s">
        <v>255</v>
      </c>
      <c r="H826" t="s">
        <v>16</v>
      </c>
      <c r="I826" t="s">
        <v>17</v>
      </c>
      <c r="J826" t="s">
        <v>18</v>
      </c>
      <c r="K826" t="s">
        <v>19</v>
      </c>
      <c r="L826" t="s">
        <v>207</v>
      </c>
      <c r="M826" t="str">
        <f>CONCATENATE(E826,"-D-P-W")</f>
        <v>52043465-D-P-W</v>
      </c>
      <c r="N826" t="str">
        <f>$F$2</f>
        <v>D - 508 x 508</v>
      </c>
      <c r="O826" t="str">
        <f>$C$3</f>
        <v>Photographic Paper</v>
      </c>
      <c r="P826" t="str">
        <f>$D$4</f>
        <v>White</v>
      </c>
      <c r="Q826">
        <f>$F$4</f>
        <v>1313</v>
      </c>
      <c r="R826">
        <v>880</v>
      </c>
      <c r="S826">
        <v>560</v>
      </c>
      <c r="T826" t="s">
        <v>32</v>
      </c>
    </row>
    <row r="827" spans="1:20" x14ac:dyDescent="0.25">
      <c r="A827" t="s">
        <v>15</v>
      </c>
      <c r="B827" s="1" t="s">
        <v>32</v>
      </c>
      <c r="C827">
        <v>1</v>
      </c>
      <c r="D827" t="s">
        <v>254</v>
      </c>
      <c r="E827" s="1">
        <v>52043465</v>
      </c>
      <c r="F827" t="s">
        <v>255</v>
      </c>
      <c r="H827" t="s">
        <v>16</v>
      </c>
      <c r="I827" t="s">
        <v>17</v>
      </c>
      <c r="J827" t="s">
        <v>18</v>
      </c>
      <c r="K827" t="s">
        <v>19</v>
      </c>
      <c r="L827" t="s">
        <v>207</v>
      </c>
      <c r="M827" t="str">
        <f>CONCATENATE(E827,"-D-C-W")</f>
        <v>52043465-D-C-W</v>
      </c>
      <c r="N827" t="str">
        <f>$F$2</f>
        <v>D - 508 x 508</v>
      </c>
      <c r="O827" t="str">
        <f>$C$15</f>
        <v>Canvas</v>
      </c>
      <c r="P827" t="str">
        <f>$D$16</f>
        <v xml:space="preserve">White </v>
      </c>
      <c r="Q827">
        <f>$F$16</f>
        <v>1964</v>
      </c>
      <c r="R827">
        <f t="shared" ref="R827" si="1382">(Q827*0.9)*0.75</f>
        <v>1325.7</v>
      </c>
      <c r="S827">
        <f t="shared" ref="S827" si="1383">(Q827*0.9)/2</f>
        <v>883.80000000000007</v>
      </c>
      <c r="T827" t="s">
        <v>32</v>
      </c>
    </row>
    <row r="828" spans="1:20" x14ac:dyDescent="0.25">
      <c r="A828" t="s">
        <v>15</v>
      </c>
      <c r="B828" s="1" t="s">
        <v>32</v>
      </c>
      <c r="C828">
        <v>1</v>
      </c>
      <c r="D828" t="s">
        <v>254</v>
      </c>
      <c r="E828" s="1">
        <v>52043465</v>
      </c>
      <c r="F828" t="s">
        <v>255</v>
      </c>
      <c r="H828" t="s">
        <v>16</v>
      </c>
      <c r="I828" t="s">
        <v>17</v>
      </c>
      <c r="J828" t="s">
        <v>18</v>
      </c>
      <c r="K828" t="s">
        <v>19</v>
      </c>
      <c r="L828" t="s">
        <v>207</v>
      </c>
      <c r="M828" t="str">
        <f>CONCATENATE(E828,"-F-P-N")</f>
        <v>52043465-F-P-N</v>
      </c>
      <c r="N828" t="str">
        <f>$H$2</f>
        <v>F - 762 x 762</v>
      </c>
      <c r="O828" t="str">
        <f>$C$3</f>
        <v>Photographic Paper</v>
      </c>
      <c r="P828" t="str">
        <f>$D$3</f>
        <v>None</v>
      </c>
      <c r="Q828">
        <f>$H$3</f>
        <v>1410</v>
      </c>
      <c r="R828">
        <v>944</v>
      </c>
      <c r="S828">
        <v>590</v>
      </c>
      <c r="T828" t="s">
        <v>32</v>
      </c>
    </row>
    <row r="829" spans="1:20" x14ac:dyDescent="0.25">
      <c r="A829" t="s">
        <v>15</v>
      </c>
      <c r="B829" s="1" t="s">
        <v>32</v>
      </c>
      <c r="C829">
        <v>1</v>
      </c>
      <c r="D829" t="s">
        <v>254</v>
      </c>
      <c r="E829" s="1">
        <v>52043465</v>
      </c>
      <c r="F829" t="s">
        <v>255</v>
      </c>
      <c r="H829" t="s">
        <v>16</v>
      </c>
      <c r="I829" t="s">
        <v>17</v>
      </c>
      <c r="J829" t="s">
        <v>18</v>
      </c>
      <c r="K829" t="s">
        <v>19</v>
      </c>
      <c r="L829" t="s">
        <v>207</v>
      </c>
      <c r="M829" t="str">
        <f>CONCATENATE(E829,"-F-C-N")</f>
        <v>52043465-F-C-N</v>
      </c>
      <c r="N829" t="str">
        <f>$H$2</f>
        <v>F - 762 x 762</v>
      </c>
      <c r="O829" t="str">
        <f>$C$15</f>
        <v>Canvas</v>
      </c>
      <c r="P829" t="str">
        <f>$D$15</f>
        <v>None</v>
      </c>
      <c r="Q829">
        <f>$H$15</f>
        <v>1909</v>
      </c>
      <c r="R829">
        <v>1200</v>
      </c>
      <c r="S829">
        <v>800</v>
      </c>
      <c r="T829" t="s">
        <v>32</v>
      </c>
    </row>
    <row r="830" spans="1:20" x14ac:dyDescent="0.25">
      <c r="A830" t="s">
        <v>15</v>
      </c>
      <c r="B830" s="1" t="s">
        <v>32</v>
      </c>
      <c r="C830">
        <v>1</v>
      </c>
      <c r="D830" t="s">
        <v>254</v>
      </c>
      <c r="E830" s="1">
        <v>52043465</v>
      </c>
      <c r="F830" t="s">
        <v>255</v>
      </c>
      <c r="H830" t="s">
        <v>16</v>
      </c>
      <c r="I830" t="s">
        <v>17</v>
      </c>
      <c r="J830" t="s">
        <v>18</v>
      </c>
      <c r="K830" t="s">
        <v>19</v>
      </c>
      <c r="L830" t="s">
        <v>207</v>
      </c>
      <c r="M830" t="str">
        <f>CONCATENATE(E830,"-F-P-W")</f>
        <v>52043465-F-P-W</v>
      </c>
      <c r="N830" t="str">
        <f>$H$2</f>
        <v>F - 762 x 762</v>
      </c>
      <c r="O830" t="str">
        <f>$C$3</f>
        <v>Photographic Paper</v>
      </c>
      <c r="P830" t="str">
        <f>$D$4</f>
        <v>White</v>
      </c>
      <c r="Q830">
        <f>$H$4</f>
        <v>2387</v>
      </c>
      <c r="R830">
        <v>1510</v>
      </c>
      <c r="S830">
        <v>1150</v>
      </c>
      <c r="T830" t="s">
        <v>32</v>
      </c>
    </row>
    <row r="831" spans="1:20" x14ac:dyDescent="0.25">
      <c r="A831" t="s">
        <v>15</v>
      </c>
      <c r="B831" s="1" t="s">
        <v>32</v>
      </c>
      <c r="C831">
        <v>1</v>
      </c>
      <c r="D831" t="s">
        <v>254</v>
      </c>
      <c r="E831" s="1">
        <v>52043465</v>
      </c>
      <c r="F831" t="s">
        <v>255</v>
      </c>
      <c r="H831" t="s">
        <v>16</v>
      </c>
      <c r="I831" t="s">
        <v>17</v>
      </c>
      <c r="J831" t="s">
        <v>18</v>
      </c>
      <c r="K831" t="s">
        <v>19</v>
      </c>
      <c r="L831" t="s">
        <v>207</v>
      </c>
      <c r="M831" t="str">
        <f>CONCATENATE(E831,"-F-C-W")</f>
        <v>52043465-F-C-W</v>
      </c>
      <c r="N831" t="str">
        <f>$H$2</f>
        <v>F - 762 x 762</v>
      </c>
      <c r="O831" t="str">
        <f>$C$15</f>
        <v>Canvas</v>
      </c>
      <c r="P831" t="str">
        <f>$D$16</f>
        <v xml:space="preserve">White </v>
      </c>
      <c r="Q831">
        <f>$H$16</f>
        <v>2625</v>
      </c>
      <c r="R831">
        <v>1760</v>
      </c>
      <c r="S831">
        <v>1100</v>
      </c>
      <c r="T831" t="s">
        <v>32</v>
      </c>
    </row>
    <row r="832" spans="1:20" x14ac:dyDescent="0.25">
      <c r="A832" t="s">
        <v>15</v>
      </c>
      <c r="B832" s="1" t="s">
        <v>32</v>
      </c>
      <c r="C832">
        <v>1</v>
      </c>
      <c r="D832" t="s">
        <v>254</v>
      </c>
      <c r="E832" s="1">
        <v>52043465</v>
      </c>
      <c r="F832" t="s">
        <v>255</v>
      </c>
      <c r="H832" t="s">
        <v>16</v>
      </c>
      <c r="I832" t="s">
        <v>17</v>
      </c>
      <c r="J832" t="s">
        <v>18</v>
      </c>
      <c r="K832" t="s">
        <v>19</v>
      </c>
      <c r="L832" t="s">
        <v>207</v>
      </c>
      <c r="M832" t="str">
        <f>CONCATENATE(E832,"-G-P-N")</f>
        <v>52043465-G-P-N</v>
      </c>
      <c r="N832" t="str">
        <f>$I$2</f>
        <v>G - 1016 x 1016</v>
      </c>
      <c r="O832" t="str">
        <f>$C$3</f>
        <v>Photographic Paper</v>
      </c>
      <c r="P832" t="str">
        <f>$D$3</f>
        <v>None</v>
      </c>
      <c r="Q832">
        <f>$I$3</f>
        <v>1763</v>
      </c>
      <c r="R832">
        <v>1180</v>
      </c>
      <c r="S832">
        <v>735</v>
      </c>
      <c r="T832" t="s">
        <v>32</v>
      </c>
    </row>
    <row r="833" spans="1:20" x14ac:dyDescent="0.25">
      <c r="A833" t="s">
        <v>15</v>
      </c>
      <c r="B833" s="1" t="s">
        <v>32</v>
      </c>
      <c r="C833">
        <v>1</v>
      </c>
      <c r="D833" t="s">
        <v>254</v>
      </c>
      <c r="E833" s="1">
        <v>52043465</v>
      </c>
      <c r="F833" t="s">
        <v>255</v>
      </c>
      <c r="H833" t="s">
        <v>16</v>
      </c>
      <c r="I833" t="s">
        <v>17</v>
      </c>
      <c r="J833" t="s">
        <v>18</v>
      </c>
      <c r="K833" t="s">
        <v>19</v>
      </c>
      <c r="L833" t="s">
        <v>207</v>
      </c>
      <c r="M833" t="str">
        <f>CONCATENATE(E833,"-G-C-N")</f>
        <v>52043465-G-C-N</v>
      </c>
      <c r="N833" t="str">
        <f>$I$2</f>
        <v>G - 1016 x 1016</v>
      </c>
      <c r="O833" t="str">
        <f>$C$15</f>
        <v>Canvas</v>
      </c>
      <c r="P833" t="str">
        <f>$D$15</f>
        <v>None</v>
      </c>
      <c r="Q833">
        <f>$I$15</f>
        <v>2029</v>
      </c>
      <c r="R833">
        <v>1275</v>
      </c>
      <c r="S833">
        <v>850</v>
      </c>
      <c r="T833" t="s">
        <v>32</v>
      </c>
    </row>
    <row r="834" spans="1:20" x14ac:dyDescent="0.25">
      <c r="A834" t="s">
        <v>15</v>
      </c>
      <c r="B834" s="1" t="s">
        <v>32</v>
      </c>
      <c r="C834">
        <v>1</v>
      </c>
      <c r="D834" t="s">
        <v>254</v>
      </c>
      <c r="E834" s="1">
        <v>52043465</v>
      </c>
      <c r="F834" t="s">
        <v>255</v>
      </c>
      <c r="H834" t="s">
        <v>16</v>
      </c>
      <c r="I834" t="s">
        <v>17</v>
      </c>
      <c r="J834" t="s">
        <v>18</v>
      </c>
      <c r="K834" t="s">
        <v>19</v>
      </c>
      <c r="L834" t="s">
        <v>207</v>
      </c>
      <c r="M834" t="str">
        <f>CONCATENATE(E834,"-G-P-W")</f>
        <v>52043465-G-P-W</v>
      </c>
      <c r="N834" t="str">
        <f>$I$2</f>
        <v>G - 1016 x 1016</v>
      </c>
      <c r="O834" t="str">
        <f>$C$3</f>
        <v>Photographic Paper</v>
      </c>
      <c r="P834" t="str">
        <f>$D$4</f>
        <v>White</v>
      </c>
      <c r="Q834">
        <f>$I$4</f>
        <v>3200</v>
      </c>
      <c r="R834">
        <v>2000</v>
      </c>
      <c r="S834">
        <v>1535</v>
      </c>
      <c r="T834" t="s">
        <v>32</v>
      </c>
    </row>
    <row r="835" spans="1:20" x14ac:dyDescent="0.25">
      <c r="A835" t="s">
        <v>15</v>
      </c>
      <c r="B835" s="1" t="s">
        <v>32</v>
      </c>
      <c r="C835">
        <v>1</v>
      </c>
      <c r="D835" t="s">
        <v>254</v>
      </c>
      <c r="E835" s="1">
        <v>52043465</v>
      </c>
      <c r="F835" t="s">
        <v>255</v>
      </c>
      <c r="H835" t="s">
        <v>16</v>
      </c>
      <c r="I835" t="s">
        <v>17</v>
      </c>
      <c r="J835" t="s">
        <v>18</v>
      </c>
      <c r="K835" t="s">
        <v>19</v>
      </c>
      <c r="L835" t="s">
        <v>207</v>
      </c>
      <c r="M835" t="str">
        <f>CONCATENATE(E835,"-G-C-W")</f>
        <v>52043465-G-C-W</v>
      </c>
      <c r="N835" t="str">
        <f>$I$2</f>
        <v>G - 1016 x 1016</v>
      </c>
      <c r="O835" t="str">
        <f>$C$15</f>
        <v>Canvas</v>
      </c>
      <c r="P835" t="str">
        <f>$D$16</f>
        <v xml:space="preserve">White </v>
      </c>
      <c r="Q835">
        <f>$I$16</f>
        <v>2984</v>
      </c>
      <c r="R835">
        <v>2000</v>
      </c>
      <c r="S835">
        <v>1250</v>
      </c>
      <c r="T835" t="s">
        <v>32</v>
      </c>
    </row>
    <row r="836" spans="1:20" x14ac:dyDescent="0.25">
      <c r="A836" t="s">
        <v>15</v>
      </c>
      <c r="B836" s="1" t="s">
        <v>32</v>
      </c>
      <c r="C836">
        <v>1</v>
      </c>
      <c r="D836" t="s">
        <v>254</v>
      </c>
      <c r="E836" s="1">
        <v>52043465</v>
      </c>
      <c r="F836" t="s">
        <v>255</v>
      </c>
      <c r="H836" t="s">
        <v>16</v>
      </c>
      <c r="I836" t="s">
        <v>17</v>
      </c>
      <c r="J836" t="s">
        <v>18</v>
      </c>
      <c r="K836" t="s">
        <v>19</v>
      </c>
      <c r="L836" t="s">
        <v>207</v>
      </c>
      <c r="M836" t="str">
        <f>CONCATENATE(E836,"-C-P-N")</f>
        <v>52043465-C-P-N</v>
      </c>
      <c r="N836" t="str">
        <f>$E$2</f>
        <v>C - 406 x 406</v>
      </c>
      <c r="O836" t="str">
        <f>$C$3</f>
        <v>Photographic Paper</v>
      </c>
      <c r="P836" t="str">
        <f>$D$3</f>
        <v>None</v>
      </c>
      <c r="Q836">
        <f>$E$3</f>
        <v>553</v>
      </c>
      <c r="R836">
        <v>360</v>
      </c>
      <c r="S836">
        <v>230</v>
      </c>
      <c r="T836" t="s">
        <v>32</v>
      </c>
    </row>
    <row r="837" spans="1:20" x14ac:dyDescent="0.25">
      <c r="A837" t="s">
        <v>15</v>
      </c>
      <c r="B837" s="1" t="s">
        <v>32</v>
      </c>
      <c r="C837">
        <v>1</v>
      </c>
      <c r="D837" t="s">
        <v>254</v>
      </c>
      <c r="E837" s="1">
        <v>52043465</v>
      </c>
      <c r="F837" t="s">
        <v>255</v>
      </c>
      <c r="H837" t="s">
        <v>16</v>
      </c>
      <c r="I837" t="s">
        <v>17</v>
      </c>
      <c r="J837" t="s">
        <v>18</v>
      </c>
      <c r="K837" t="s">
        <v>19</v>
      </c>
      <c r="L837" t="s">
        <v>207</v>
      </c>
      <c r="M837" t="str">
        <f>CONCATENATE(E837,"-C-P-W")</f>
        <v>52043465-C-P-W</v>
      </c>
      <c r="N837" t="str">
        <f>$E$2</f>
        <v>C - 406 x 406</v>
      </c>
      <c r="O837" t="str">
        <f>$C$3</f>
        <v>Photographic Paper</v>
      </c>
      <c r="P837" t="str">
        <f>$D$4</f>
        <v>White</v>
      </c>
      <c r="Q837">
        <f>$E$4</f>
        <v>1052</v>
      </c>
      <c r="R837">
        <v>704</v>
      </c>
      <c r="S837">
        <v>440</v>
      </c>
      <c r="T837" t="s">
        <v>32</v>
      </c>
    </row>
    <row r="838" spans="1:20" x14ac:dyDescent="0.25">
      <c r="A838" t="s">
        <v>15</v>
      </c>
      <c r="B838" s="1" t="s">
        <v>32</v>
      </c>
      <c r="C838">
        <v>1</v>
      </c>
      <c r="D838" t="s">
        <v>254</v>
      </c>
      <c r="E838" s="1">
        <v>52043465</v>
      </c>
      <c r="F838" t="s">
        <v>255</v>
      </c>
      <c r="H838" t="s">
        <v>16</v>
      </c>
      <c r="I838" t="s">
        <v>17</v>
      </c>
      <c r="J838" t="s">
        <v>18</v>
      </c>
      <c r="K838" t="s">
        <v>19</v>
      </c>
      <c r="L838" t="s">
        <v>207</v>
      </c>
      <c r="M838" t="str">
        <f>CONCATENATE(E838,"-D-P-N")</f>
        <v>52043465-D-P-N</v>
      </c>
      <c r="N838" t="str">
        <f>$F$2</f>
        <v>D - 508 x 508</v>
      </c>
      <c r="O838" t="str">
        <f>$C$3</f>
        <v>Photographic Paper</v>
      </c>
      <c r="P838" t="str">
        <f>$D$3</f>
        <v>None</v>
      </c>
      <c r="Q838">
        <f>$F$3</f>
        <v>646</v>
      </c>
      <c r="R838">
        <v>432</v>
      </c>
      <c r="S838">
        <v>270</v>
      </c>
      <c r="T838" t="s">
        <v>32</v>
      </c>
    </row>
    <row r="839" spans="1:20" x14ac:dyDescent="0.25">
      <c r="A839" t="s">
        <v>15</v>
      </c>
      <c r="B839" s="1" t="s">
        <v>32</v>
      </c>
      <c r="C839">
        <v>1</v>
      </c>
      <c r="D839" t="s">
        <v>254</v>
      </c>
      <c r="E839" s="1">
        <v>52043465</v>
      </c>
      <c r="F839" t="s">
        <v>255</v>
      </c>
      <c r="H839" t="s">
        <v>16</v>
      </c>
      <c r="I839" t="s">
        <v>17</v>
      </c>
      <c r="J839" t="s">
        <v>18</v>
      </c>
      <c r="K839" t="s">
        <v>19</v>
      </c>
      <c r="L839" t="s">
        <v>207</v>
      </c>
      <c r="M839" t="str">
        <f>CONCATENATE(E839,"-D-C-N")</f>
        <v>52043465-D-C-N</v>
      </c>
      <c r="N839" t="str">
        <f>$F$2</f>
        <v>D - 508 x 508</v>
      </c>
      <c r="O839" t="str">
        <f>$C$15</f>
        <v>Canvas</v>
      </c>
      <c r="P839" t="str">
        <f>$D$15</f>
        <v>None</v>
      </c>
      <c r="Q839">
        <f>$F$15</f>
        <v>1324</v>
      </c>
      <c r="R839">
        <f t="shared" ref="R839" si="1384">(Q839*0.9)*0.75</f>
        <v>893.7</v>
      </c>
      <c r="S839">
        <f t="shared" ref="S839" si="1385">(Q839*0.9)/2</f>
        <v>595.80000000000007</v>
      </c>
      <c r="T839" t="s">
        <v>32</v>
      </c>
    </row>
    <row r="840" spans="1:20" x14ac:dyDescent="0.25">
      <c r="A840" t="s">
        <v>15</v>
      </c>
      <c r="B840" s="1" t="s">
        <v>32</v>
      </c>
      <c r="C840">
        <v>1</v>
      </c>
      <c r="D840" t="s">
        <v>254</v>
      </c>
      <c r="E840" s="1">
        <v>52043465</v>
      </c>
      <c r="F840" t="s">
        <v>255</v>
      </c>
      <c r="H840" t="s">
        <v>16</v>
      </c>
      <c r="I840" t="s">
        <v>17</v>
      </c>
      <c r="J840" t="s">
        <v>18</v>
      </c>
      <c r="K840" t="s">
        <v>19</v>
      </c>
      <c r="L840" t="s">
        <v>207</v>
      </c>
      <c r="M840" t="str">
        <f>CONCATENATE(E840,"-D-P-W")</f>
        <v>52043465-D-P-W</v>
      </c>
      <c r="N840" t="str">
        <f>$F$2</f>
        <v>D - 508 x 508</v>
      </c>
      <c r="O840" t="str">
        <f>$C$3</f>
        <v>Photographic Paper</v>
      </c>
      <c r="P840" t="str">
        <f>$D$4</f>
        <v>White</v>
      </c>
      <c r="Q840">
        <f>$F$4</f>
        <v>1313</v>
      </c>
      <c r="R840">
        <v>880</v>
      </c>
      <c r="S840">
        <v>560</v>
      </c>
      <c r="T840" t="s">
        <v>32</v>
      </c>
    </row>
    <row r="841" spans="1:20" x14ac:dyDescent="0.25">
      <c r="A841" t="s">
        <v>15</v>
      </c>
      <c r="B841" s="1" t="s">
        <v>32</v>
      </c>
      <c r="C841">
        <v>1</v>
      </c>
      <c r="D841" t="s">
        <v>254</v>
      </c>
      <c r="E841" s="1">
        <v>52043465</v>
      </c>
      <c r="F841" t="s">
        <v>255</v>
      </c>
      <c r="H841" t="s">
        <v>16</v>
      </c>
      <c r="I841" t="s">
        <v>17</v>
      </c>
      <c r="J841" t="s">
        <v>18</v>
      </c>
      <c r="K841" t="s">
        <v>19</v>
      </c>
      <c r="L841" t="s">
        <v>207</v>
      </c>
      <c r="M841" t="str">
        <f>CONCATENATE(E841,"-D-C-W")</f>
        <v>52043465-D-C-W</v>
      </c>
      <c r="N841" t="str">
        <f>$F$2</f>
        <v>D - 508 x 508</v>
      </c>
      <c r="O841" t="str">
        <f>$C$15</f>
        <v>Canvas</v>
      </c>
      <c r="P841" t="str">
        <f>$D$16</f>
        <v xml:space="preserve">White </v>
      </c>
      <c r="Q841">
        <f>$F$16</f>
        <v>1964</v>
      </c>
      <c r="R841">
        <f t="shared" ref="R841" si="1386">(Q841*0.9)*0.75</f>
        <v>1325.7</v>
      </c>
      <c r="S841">
        <f t="shared" ref="S841" si="1387">(Q841*0.9)/2</f>
        <v>883.80000000000007</v>
      </c>
      <c r="T841" t="s">
        <v>32</v>
      </c>
    </row>
    <row r="842" spans="1:20" x14ac:dyDescent="0.25">
      <c r="A842" t="s">
        <v>15</v>
      </c>
      <c r="B842" s="1" t="s">
        <v>32</v>
      </c>
      <c r="C842">
        <v>1</v>
      </c>
      <c r="D842" t="s">
        <v>254</v>
      </c>
      <c r="E842" s="1">
        <v>52043465</v>
      </c>
      <c r="F842" t="s">
        <v>255</v>
      </c>
      <c r="H842" t="s">
        <v>16</v>
      </c>
      <c r="I842" t="s">
        <v>17</v>
      </c>
      <c r="J842" t="s">
        <v>18</v>
      </c>
      <c r="K842" t="s">
        <v>19</v>
      </c>
      <c r="L842" t="s">
        <v>207</v>
      </c>
      <c r="M842" t="str">
        <f>CONCATENATE(E842,"-F-P-N")</f>
        <v>52043465-F-P-N</v>
      </c>
      <c r="N842" t="str">
        <f>$H$2</f>
        <v>F - 762 x 762</v>
      </c>
      <c r="O842" t="str">
        <f>$C$3</f>
        <v>Photographic Paper</v>
      </c>
      <c r="P842" t="str">
        <f>$D$3</f>
        <v>None</v>
      </c>
      <c r="Q842">
        <f>$H$3</f>
        <v>1410</v>
      </c>
      <c r="R842">
        <v>944</v>
      </c>
      <c r="S842">
        <v>590</v>
      </c>
      <c r="T842" t="s">
        <v>32</v>
      </c>
    </row>
    <row r="843" spans="1:20" x14ac:dyDescent="0.25">
      <c r="A843" t="s">
        <v>15</v>
      </c>
      <c r="B843" s="1" t="s">
        <v>32</v>
      </c>
      <c r="C843">
        <v>1</v>
      </c>
      <c r="D843" t="s">
        <v>254</v>
      </c>
      <c r="E843" s="1">
        <v>52043465</v>
      </c>
      <c r="F843" t="s">
        <v>255</v>
      </c>
      <c r="H843" t="s">
        <v>16</v>
      </c>
      <c r="I843" t="s">
        <v>17</v>
      </c>
      <c r="J843" t="s">
        <v>18</v>
      </c>
      <c r="K843" t="s">
        <v>19</v>
      </c>
      <c r="L843" t="s">
        <v>207</v>
      </c>
      <c r="M843" t="str">
        <f>CONCATENATE(E843,"-F-C-N")</f>
        <v>52043465-F-C-N</v>
      </c>
      <c r="N843" t="str">
        <f>$H$2</f>
        <v>F - 762 x 762</v>
      </c>
      <c r="O843" t="str">
        <f>$C$15</f>
        <v>Canvas</v>
      </c>
      <c r="P843" t="str">
        <f>$D$15</f>
        <v>None</v>
      </c>
      <c r="Q843">
        <f>$H$15</f>
        <v>1909</v>
      </c>
      <c r="R843">
        <v>1200</v>
      </c>
      <c r="S843">
        <v>800</v>
      </c>
      <c r="T843" t="s">
        <v>32</v>
      </c>
    </row>
    <row r="844" spans="1:20" x14ac:dyDescent="0.25">
      <c r="A844" t="s">
        <v>15</v>
      </c>
      <c r="B844" s="1" t="s">
        <v>32</v>
      </c>
      <c r="C844">
        <v>1</v>
      </c>
      <c r="D844" t="s">
        <v>254</v>
      </c>
      <c r="E844" s="1">
        <v>52043465</v>
      </c>
      <c r="F844" t="s">
        <v>255</v>
      </c>
      <c r="H844" t="s">
        <v>16</v>
      </c>
      <c r="I844" t="s">
        <v>17</v>
      </c>
      <c r="J844" t="s">
        <v>18</v>
      </c>
      <c r="K844" t="s">
        <v>19</v>
      </c>
      <c r="L844" t="s">
        <v>207</v>
      </c>
      <c r="M844" t="str">
        <f>CONCATENATE(E844,"-F-P-W")</f>
        <v>52043465-F-P-W</v>
      </c>
      <c r="N844" t="str">
        <f>$H$2</f>
        <v>F - 762 x 762</v>
      </c>
      <c r="O844" t="str">
        <f>$C$3</f>
        <v>Photographic Paper</v>
      </c>
      <c r="P844" t="str">
        <f>$D$4</f>
        <v>White</v>
      </c>
      <c r="Q844">
        <f>$H$4</f>
        <v>2387</v>
      </c>
      <c r="R844">
        <v>1510</v>
      </c>
      <c r="S844">
        <v>1150</v>
      </c>
      <c r="T844" t="s">
        <v>32</v>
      </c>
    </row>
    <row r="845" spans="1:20" x14ac:dyDescent="0.25">
      <c r="A845" t="s">
        <v>15</v>
      </c>
      <c r="B845" s="1" t="s">
        <v>32</v>
      </c>
      <c r="C845">
        <v>1</v>
      </c>
      <c r="D845" t="s">
        <v>254</v>
      </c>
      <c r="E845" s="1">
        <v>52043465</v>
      </c>
      <c r="F845" t="s">
        <v>255</v>
      </c>
      <c r="H845" t="s">
        <v>16</v>
      </c>
      <c r="I845" t="s">
        <v>17</v>
      </c>
      <c r="J845" t="s">
        <v>18</v>
      </c>
      <c r="K845" t="s">
        <v>19</v>
      </c>
      <c r="L845" t="s">
        <v>207</v>
      </c>
      <c r="M845" t="str">
        <f>CONCATENATE(E845,"-F-C-W")</f>
        <v>52043465-F-C-W</v>
      </c>
      <c r="N845" t="str">
        <f>$H$2</f>
        <v>F - 762 x 762</v>
      </c>
      <c r="O845" t="str">
        <f>$C$15</f>
        <v>Canvas</v>
      </c>
      <c r="P845" t="str">
        <f>$D$16</f>
        <v xml:space="preserve">White </v>
      </c>
      <c r="Q845">
        <f>$H$16</f>
        <v>2625</v>
      </c>
      <c r="R845">
        <v>1760</v>
      </c>
      <c r="S845">
        <v>1100</v>
      </c>
      <c r="T845" t="s">
        <v>32</v>
      </c>
    </row>
    <row r="846" spans="1:20" x14ac:dyDescent="0.25">
      <c r="A846" t="s">
        <v>15</v>
      </c>
      <c r="B846" s="1" t="s">
        <v>32</v>
      </c>
      <c r="C846">
        <v>1</v>
      </c>
      <c r="D846" t="s">
        <v>254</v>
      </c>
      <c r="E846" s="1">
        <v>52043465</v>
      </c>
      <c r="F846" t="s">
        <v>255</v>
      </c>
      <c r="H846" t="s">
        <v>16</v>
      </c>
      <c r="I846" t="s">
        <v>17</v>
      </c>
      <c r="J846" t="s">
        <v>18</v>
      </c>
      <c r="K846" t="s">
        <v>19</v>
      </c>
      <c r="L846" t="s">
        <v>207</v>
      </c>
      <c r="M846" t="str">
        <f>CONCATENATE(E846,"-G-P-N")</f>
        <v>52043465-G-P-N</v>
      </c>
      <c r="N846" t="str">
        <f>$I$2</f>
        <v>G - 1016 x 1016</v>
      </c>
      <c r="O846" t="str">
        <f>$C$3</f>
        <v>Photographic Paper</v>
      </c>
      <c r="P846" t="str">
        <f>$D$3</f>
        <v>None</v>
      </c>
      <c r="Q846">
        <f>$I$3</f>
        <v>1763</v>
      </c>
      <c r="R846">
        <v>1180</v>
      </c>
      <c r="S846">
        <v>735</v>
      </c>
      <c r="T846" t="s">
        <v>32</v>
      </c>
    </row>
    <row r="847" spans="1:20" x14ac:dyDescent="0.25">
      <c r="A847" t="s">
        <v>15</v>
      </c>
      <c r="B847" s="1" t="s">
        <v>32</v>
      </c>
      <c r="C847">
        <v>1</v>
      </c>
      <c r="D847" t="s">
        <v>254</v>
      </c>
      <c r="E847" s="1">
        <v>52043465</v>
      </c>
      <c r="F847" t="s">
        <v>255</v>
      </c>
      <c r="H847" t="s">
        <v>16</v>
      </c>
      <c r="I847" t="s">
        <v>17</v>
      </c>
      <c r="J847" t="s">
        <v>18</v>
      </c>
      <c r="K847" t="s">
        <v>19</v>
      </c>
      <c r="L847" t="s">
        <v>207</v>
      </c>
      <c r="M847" t="str">
        <f>CONCATENATE(E847,"-G-C-N")</f>
        <v>52043465-G-C-N</v>
      </c>
      <c r="N847" t="str">
        <f>$I$2</f>
        <v>G - 1016 x 1016</v>
      </c>
      <c r="O847" t="str">
        <f>$C$15</f>
        <v>Canvas</v>
      </c>
      <c r="P847" t="str">
        <f>$D$15</f>
        <v>None</v>
      </c>
      <c r="Q847">
        <f>$I$15</f>
        <v>2029</v>
      </c>
      <c r="R847">
        <v>1275</v>
      </c>
      <c r="S847">
        <v>850</v>
      </c>
      <c r="T847" t="s">
        <v>32</v>
      </c>
    </row>
    <row r="848" spans="1:20" x14ac:dyDescent="0.25">
      <c r="A848" t="s">
        <v>15</v>
      </c>
      <c r="B848" s="1" t="s">
        <v>32</v>
      </c>
      <c r="C848">
        <v>1</v>
      </c>
      <c r="D848" t="s">
        <v>254</v>
      </c>
      <c r="E848" s="1">
        <v>52043465</v>
      </c>
      <c r="F848" t="s">
        <v>255</v>
      </c>
      <c r="H848" t="s">
        <v>16</v>
      </c>
      <c r="I848" t="s">
        <v>17</v>
      </c>
      <c r="J848" t="s">
        <v>18</v>
      </c>
      <c r="K848" t="s">
        <v>19</v>
      </c>
      <c r="L848" t="s">
        <v>207</v>
      </c>
      <c r="M848" t="str">
        <f>CONCATENATE(E848,"-G-P-W")</f>
        <v>52043465-G-P-W</v>
      </c>
      <c r="N848" t="str">
        <f>$I$2</f>
        <v>G - 1016 x 1016</v>
      </c>
      <c r="O848" t="str">
        <f>$C$3</f>
        <v>Photographic Paper</v>
      </c>
      <c r="P848" t="str">
        <f>$D$4</f>
        <v>White</v>
      </c>
      <c r="Q848">
        <f>$I$4</f>
        <v>3200</v>
      </c>
      <c r="R848">
        <v>2000</v>
      </c>
      <c r="S848">
        <v>1535</v>
      </c>
      <c r="T848" t="s">
        <v>32</v>
      </c>
    </row>
    <row r="849" spans="1:20" x14ac:dyDescent="0.25">
      <c r="A849" t="s">
        <v>15</v>
      </c>
      <c r="B849" s="1" t="s">
        <v>32</v>
      </c>
      <c r="C849">
        <v>1</v>
      </c>
      <c r="D849" t="s">
        <v>254</v>
      </c>
      <c r="E849" s="1">
        <v>52043465</v>
      </c>
      <c r="F849" t="s">
        <v>255</v>
      </c>
      <c r="H849" t="s">
        <v>16</v>
      </c>
      <c r="I849" t="s">
        <v>17</v>
      </c>
      <c r="J849" t="s">
        <v>18</v>
      </c>
      <c r="K849" t="s">
        <v>19</v>
      </c>
      <c r="L849" t="s">
        <v>207</v>
      </c>
      <c r="M849" t="str">
        <f>CONCATENATE(E849,"-G-C-W")</f>
        <v>52043465-G-C-W</v>
      </c>
      <c r="N849" t="str">
        <f>$I$2</f>
        <v>G - 1016 x 1016</v>
      </c>
      <c r="O849" t="str">
        <f>$C$15</f>
        <v>Canvas</v>
      </c>
      <c r="P849" t="str">
        <f>$D$16</f>
        <v xml:space="preserve">White </v>
      </c>
      <c r="Q849">
        <f>$I$16</f>
        <v>2984</v>
      </c>
      <c r="R849">
        <v>2000</v>
      </c>
      <c r="S849">
        <v>1250</v>
      </c>
      <c r="T849" t="s">
        <v>32</v>
      </c>
    </row>
    <row r="850" spans="1:20" x14ac:dyDescent="0.25">
      <c r="A850" t="s">
        <v>15</v>
      </c>
      <c r="B850" s="1" t="s">
        <v>32</v>
      </c>
      <c r="C850">
        <v>1</v>
      </c>
      <c r="D850" t="s">
        <v>256</v>
      </c>
      <c r="E850" s="1">
        <v>53438294</v>
      </c>
      <c r="F850" t="s">
        <v>257</v>
      </c>
      <c r="H850" t="s">
        <v>16</v>
      </c>
      <c r="I850" t="s">
        <v>17</v>
      </c>
      <c r="J850" t="s">
        <v>18</v>
      </c>
      <c r="K850" t="s">
        <v>19</v>
      </c>
      <c r="L850" t="s">
        <v>207</v>
      </c>
      <c r="M850" t="str">
        <f>CONCATENATE(E850,"-D-P-N")</f>
        <v>53438294-D-P-N</v>
      </c>
      <c r="N850" t="str">
        <f>$F$2</f>
        <v>D - 508 x 508</v>
      </c>
      <c r="O850" t="str">
        <f>$C$3</f>
        <v>Photographic Paper</v>
      </c>
      <c r="P850" t="str">
        <f>$D$3</f>
        <v>None</v>
      </c>
      <c r="Q850">
        <f>$F$3</f>
        <v>646</v>
      </c>
      <c r="R850">
        <v>432</v>
      </c>
      <c r="S850">
        <v>270</v>
      </c>
      <c r="T850" t="s">
        <v>32</v>
      </c>
    </row>
    <row r="851" spans="1:20" x14ac:dyDescent="0.25">
      <c r="A851" t="s">
        <v>15</v>
      </c>
      <c r="B851" s="1" t="s">
        <v>32</v>
      </c>
      <c r="C851">
        <v>1</v>
      </c>
      <c r="D851" t="s">
        <v>256</v>
      </c>
      <c r="E851" s="1">
        <v>53438294</v>
      </c>
      <c r="F851" t="s">
        <v>257</v>
      </c>
      <c r="H851" t="s">
        <v>16</v>
      </c>
      <c r="I851" t="s">
        <v>17</v>
      </c>
      <c r="J851" t="s">
        <v>18</v>
      </c>
      <c r="K851" t="s">
        <v>19</v>
      </c>
      <c r="L851" t="s">
        <v>207</v>
      </c>
      <c r="M851" t="str">
        <f>CONCATENATE(E851,"-D-C-N")</f>
        <v>53438294-D-C-N</v>
      </c>
      <c r="N851" t="str">
        <f>$F$2</f>
        <v>D - 508 x 508</v>
      </c>
      <c r="O851" t="str">
        <f>$C$15</f>
        <v>Canvas</v>
      </c>
      <c r="P851" t="str">
        <f>$D$15</f>
        <v>None</v>
      </c>
      <c r="Q851">
        <f>$F$15</f>
        <v>1324</v>
      </c>
      <c r="R851">
        <f t="shared" ref="R851" si="1388">(Q851*0.9)*0.75</f>
        <v>893.7</v>
      </c>
      <c r="S851">
        <f t="shared" ref="S851" si="1389">(Q851*0.9)/2</f>
        <v>595.80000000000007</v>
      </c>
      <c r="T851" t="s">
        <v>32</v>
      </c>
    </row>
    <row r="852" spans="1:20" x14ac:dyDescent="0.25">
      <c r="A852" t="s">
        <v>15</v>
      </c>
      <c r="B852" s="1" t="s">
        <v>32</v>
      </c>
      <c r="C852">
        <v>1</v>
      </c>
      <c r="D852" t="s">
        <v>256</v>
      </c>
      <c r="E852" s="1">
        <v>53438294</v>
      </c>
      <c r="F852" t="s">
        <v>257</v>
      </c>
      <c r="H852" t="s">
        <v>16</v>
      </c>
      <c r="I852" t="s">
        <v>17</v>
      </c>
      <c r="J852" t="s">
        <v>18</v>
      </c>
      <c r="K852" t="s">
        <v>19</v>
      </c>
      <c r="L852" t="s">
        <v>207</v>
      </c>
      <c r="M852" t="str">
        <f>CONCATENATE(E852,"-D-P-W")</f>
        <v>53438294-D-P-W</v>
      </c>
      <c r="N852" t="str">
        <f>$F$2</f>
        <v>D - 508 x 508</v>
      </c>
      <c r="O852" t="str">
        <f>$C$3</f>
        <v>Photographic Paper</v>
      </c>
      <c r="P852" t="str">
        <f>$D$4</f>
        <v>White</v>
      </c>
      <c r="Q852">
        <f>$F$4</f>
        <v>1313</v>
      </c>
      <c r="R852">
        <v>880</v>
      </c>
      <c r="S852">
        <v>560</v>
      </c>
      <c r="T852" t="s">
        <v>32</v>
      </c>
    </row>
    <row r="853" spans="1:20" x14ac:dyDescent="0.25">
      <c r="A853" t="s">
        <v>15</v>
      </c>
      <c r="B853" s="1" t="s">
        <v>32</v>
      </c>
      <c r="C853">
        <v>1</v>
      </c>
      <c r="D853" t="s">
        <v>256</v>
      </c>
      <c r="E853" s="1">
        <v>53438294</v>
      </c>
      <c r="F853" t="s">
        <v>257</v>
      </c>
      <c r="H853" t="s">
        <v>16</v>
      </c>
      <c r="I853" t="s">
        <v>17</v>
      </c>
      <c r="J853" t="s">
        <v>18</v>
      </c>
      <c r="K853" t="s">
        <v>19</v>
      </c>
      <c r="L853" t="s">
        <v>207</v>
      </c>
      <c r="M853" t="str">
        <f>CONCATENATE(E853,"-D-C-W")</f>
        <v>53438294-D-C-W</v>
      </c>
      <c r="N853" t="str">
        <f>$F$2</f>
        <v>D - 508 x 508</v>
      </c>
      <c r="O853" t="str">
        <f>$C$15</f>
        <v>Canvas</v>
      </c>
      <c r="P853" t="str">
        <f>$D$16</f>
        <v xml:space="preserve">White </v>
      </c>
      <c r="Q853">
        <f>$F$16</f>
        <v>1964</v>
      </c>
      <c r="R853">
        <f t="shared" ref="R853" si="1390">(Q853*0.9)*0.75</f>
        <v>1325.7</v>
      </c>
      <c r="S853">
        <f t="shared" ref="S853" si="1391">(Q853*0.9)/2</f>
        <v>883.80000000000007</v>
      </c>
      <c r="T853" t="s">
        <v>32</v>
      </c>
    </row>
    <row r="854" spans="1:20" x14ac:dyDescent="0.25">
      <c r="A854" t="s">
        <v>15</v>
      </c>
      <c r="B854" s="1" t="s">
        <v>32</v>
      </c>
      <c r="C854">
        <v>1</v>
      </c>
      <c r="D854" t="s">
        <v>256</v>
      </c>
      <c r="E854" s="1">
        <v>53438294</v>
      </c>
      <c r="F854" t="s">
        <v>257</v>
      </c>
      <c r="H854" t="s">
        <v>16</v>
      </c>
      <c r="I854" t="s">
        <v>17</v>
      </c>
      <c r="J854" t="s">
        <v>18</v>
      </c>
      <c r="K854" t="s">
        <v>19</v>
      </c>
      <c r="L854" t="s">
        <v>207</v>
      </c>
      <c r="M854" t="str">
        <f>CONCATENATE(E854,"-F-P-N")</f>
        <v>53438294-F-P-N</v>
      </c>
      <c r="N854" t="str">
        <f>$H$2</f>
        <v>F - 762 x 762</v>
      </c>
      <c r="O854" t="str">
        <f>$C$3</f>
        <v>Photographic Paper</v>
      </c>
      <c r="P854" t="str">
        <f>$D$3</f>
        <v>None</v>
      </c>
      <c r="Q854">
        <f>$H$3</f>
        <v>1410</v>
      </c>
      <c r="R854">
        <v>944</v>
      </c>
      <c r="S854">
        <v>590</v>
      </c>
      <c r="T854" t="s">
        <v>32</v>
      </c>
    </row>
    <row r="855" spans="1:20" x14ac:dyDescent="0.25">
      <c r="A855" t="s">
        <v>15</v>
      </c>
      <c r="B855" s="1" t="s">
        <v>32</v>
      </c>
      <c r="C855">
        <v>1</v>
      </c>
      <c r="D855" t="s">
        <v>256</v>
      </c>
      <c r="E855" s="1">
        <v>53438294</v>
      </c>
      <c r="F855" t="s">
        <v>257</v>
      </c>
      <c r="H855" t="s">
        <v>16</v>
      </c>
      <c r="I855" t="s">
        <v>17</v>
      </c>
      <c r="J855" t="s">
        <v>18</v>
      </c>
      <c r="K855" t="s">
        <v>19</v>
      </c>
      <c r="L855" t="s">
        <v>207</v>
      </c>
      <c r="M855" t="str">
        <f>CONCATENATE(E855,"-F-C-N")</f>
        <v>53438294-F-C-N</v>
      </c>
      <c r="N855" t="str">
        <f>$H$2</f>
        <v>F - 762 x 762</v>
      </c>
      <c r="O855" t="str">
        <f>$C$15</f>
        <v>Canvas</v>
      </c>
      <c r="P855" t="str">
        <f>$D$15</f>
        <v>None</v>
      </c>
      <c r="Q855">
        <f>$H$15</f>
        <v>1909</v>
      </c>
      <c r="R855">
        <v>1200</v>
      </c>
      <c r="S855">
        <v>800</v>
      </c>
      <c r="T855" t="s">
        <v>32</v>
      </c>
    </row>
    <row r="856" spans="1:20" x14ac:dyDescent="0.25">
      <c r="A856" t="s">
        <v>15</v>
      </c>
      <c r="B856" s="1" t="s">
        <v>32</v>
      </c>
      <c r="C856">
        <v>1</v>
      </c>
      <c r="D856" t="s">
        <v>256</v>
      </c>
      <c r="E856" s="1">
        <v>53438294</v>
      </c>
      <c r="F856" t="s">
        <v>257</v>
      </c>
      <c r="H856" t="s">
        <v>16</v>
      </c>
      <c r="I856" t="s">
        <v>17</v>
      </c>
      <c r="J856" t="s">
        <v>18</v>
      </c>
      <c r="K856" t="s">
        <v>19</v>
      </c>
      <c r="L856" t="s">
        <v>207</v>
      </c>
      <c r="M856" t="str">
        <f>CONCATENATE(E856,"-F-P-W")</f>
        <v>53438294-F-P-W</v>
      </c>
      <c r="N856" t="str">
        <f>$H$2</f>
        <v>F - 762 x 762</v>
      </c>
      <c r="O856" t="str">
        <f>$C$3</f>
        <v>Photographic Paper</v>
      </c>
      <c r="P856" t="str">
        <f>$D$4</f>
        <v>White</v>
      </c>
      <c r="Q856">
        <f>$H$4</f>
        <v>2387</v>
      </c>
      <c r="R856">
        <v>1510</v>
      </c>
      <c r="S856">
        <v>1150</v>
      </c>
      <c r="T856" t="s">
        <v>32</v>
      </c>
    </row>
    <row r="857" spans="1:20" x14ac:dyDescent="0.25">
      <c r="A857" t="s">
        <v>15</v>
      </c>
      <c r="B857" s="1" t="s">
        <v>32</v>
      </c>
      <c r="C857">
        <v>1</v>
      </c>
      <c r="D857" t="s">
        <v>256</v>
      </c>
      <c r="E857" s="1">
        <v>53438294</v>
      </c>
      <c r="F857" t="s">
        <v>257</v>
      </c>
      <c r="H857" t="s">
        <v>16</v>
      </c>
      <c r="I857" t="s">
        <v>17</v>
      </c>
      <c r="J857" t="s">
        <v>18</v>
      </c>
      <c r="K857" t="s">
        <v>19</v>
      </c>
      <c r="L857" t="s">
        <v>207</v>
      </c>
      <c r="M857" t="str">
        <f>CONCATENATE(E857,"-F-C-W")</f>
        <v>53438294-F-C-W</v>
      </c>
      <c r="N857" t="str">
        <f>$H$2</f>
        <v>F - 762 x 762</v>
      </c>
      <c r="O857" t="str">
        <f>$C$15</f>
        <v>Canvas</v>
      </c>
      <c r="P857" t="str">
        <f>$D$16</f>
        <v xml:space="preserve">White </v>
      </c>
      <c r="Q857">
        <f>$H$16</f>
        <v>2625</v>
      </c>
      <c r="R857">
        <v>1760</v>
      </c>
      <c r="S857">
        <v>1100</v>
      </c>
      <c r="T857" t="s">
        <v>32</v>
      </c>
    </row>
    <row r="858" spans="1:20" x14ac:dyDescent="0.25">
      <c r="A858" t="s">
        <v>15</v>
      </c>
      <c r="B858" s="1" t="s">
        <v>32</v>
      </c>
      <c r="C858">
        <v>1</v>
      </c>
      <c r="D858" t="s">
        <v>256</v>
      </c>
      <c r="E858" s="1">
        <v>53438294</v>
      </c>
      <c r="F858" t="s">
        <v>257</v>
      </c>
      <c r="H858" t="s">
        <v>16</v>
      </c>
      <c r="I858" t="s">
        <v>17</v>
      </c>
      <c r="J858" t="s">
        <v>18</v>
      </c>
      <c r="K858" t="s">
        <v>19</v>
      </c>
      <c r="L858" t="s">
        <v>207</v>
      </c>
      <c r="M858" t="str">
        <f>CONCATENATE(E858,"-G-P-N")</f>
        <v>53438294-G-P-N</v>
      </c>
      <c r="N858" t="str">
        <f>$I$2</f>
        <v>G - 1016 x 1016</v>
      </c>
      <c r="O858" t="str">
        <f>$C$3</f>
        <v>Photographic Paper</v>
      </c>
      <c r="P858" t="str">
        <f>$D$3</f>
        <v>None</v>
      </c>
      <c r="Q858">
        <f>$I$3</f>
        <v>1763</v>
      </c>
      <c r="R858">
        <v>1180</v>
      </c>
      <c r="S858">
        <v>735</v>
      </c>
      <c r="T858" t="s">
        <v>32</v>
      </c>
    </row>
    <row r="859" spans="1:20" x14ac:dyDescent="0.25">
      <c r="A859" t="s">
        <v>15</v>
      </c>
      <c r="B859" s="1" t="s">
        <v>32</v>
      </c>
      <c r="C859">
        <v>1</v>
      </c>
      <c r="D859" t="s">
        <v>256</v>
      </c>
      <c r="E859" s="1">
        <v>53438294</v>
      </c>
      <c r="F859" t="s">
        <v>257</v>
      </c>
      <c r="H859" t="s">
        <v>16</v>
      </c>
      <c r="I859" t="s">
        <v>17</v>
      </c>
      <c r="J859" t="s">
        <v>18</v>
      </c>
      <c r="K859" t="s">
        <v>19</v>
      </c>
      <c r="L859" t="s">
        <v>207</v>
      </c>
      <c r="M859" t="str">
        <f>CONCATENATE(E859,"-G-C-N")</f>
        <v>53438294-G-C-N</v>
      </c>
      <c r="N859" t="str">
        <f>$I$2</f>
        <v>G - 1016 x 1016</v>
      </c>
      <c r="O859" t="str">
        <f>$C$15</f>
        <v>Canvas</v>
      </c>
      <c r="P859" t="str">
        <f>$D$15</f>
        <v>None</v>
      </c>
      <c r="Q859">
        <f>$I$15</f>
        <v>2029</v>
      </c>
      <c r="R859">
        <v>1275</v>
      </c>
      <c r="S859">
        <v>850</v>
      </c>
      <c r="T859" t="s">
        <v>32</v>
      </c>
    </row>
    <row r="860" spans="1:20" x14ac:dyDescent="0.25">
      <c r="A860" t="s">
        <v>15</v>
      </c>
      <c r="B860" s="1" t="s">
        <v>32</v>
      </c>
      <c r="C860">
        <v>1</v>
      </c>
      <c r="D860" t="s">
        <v>256</v>
      </c>
      <c r="E860" s="1">
        <v>53438294</v>
      </c>
      <c r="F860" t="s">
        <v>257</v>
      </c>
      <c r="H860" t="s">
        <v>16</v>
      </c>
      <c r="I860" t="s">
        <v>17</v>
      </c>
      <c r="J860" t="s">
        <v>18</v>
      </c>
      <c r="K860" t="s">
        <v>19</v>
      </c>
      <c r="L860" t="s">
        <v>207</v>
      </c>
      <c r="M860" t="str">
        <f>CONCATENATE(E860,"-G-P-W")</f>
        <v>53438294-G-P-W</v>
      </c>
      <c r="N860" t="str">
        <f>$I$2</f>
        <v>G - 1016 x 1016</v>
      </c>
      <c r="O860" t="str">
        <f>$C$3</f>
        <v>Photographic Paper</v>
      </c>
      <c r="P860" t="str">
        <f>$D$4</f>
        <v>White</v>
      </c>
      <c r="Q860">
        <f>$I$4</f>
        <v>3200</v>
      </c>
      <c r="R860">
        <v>2000</v>
      </c>
      <c r="S860">
        <v>1535</v>
      </c>
      <c r="T860" t="s">
        <v>32</v>
      </c>
    </row>
    <row r="861" spans="1:20" x14ac:dyDescent="0.25">
      <c r="A861" t="s">
        <v>15</v>
      </c>
      <c r="B861" s="1" t="s">
        <v>32</v>
      </c>
      <c r="C861">
        <v>1</v>
      </c>
      <c r="D861" t="s">
        <v>256</v>
      </c>
      <c r="E861" s="1">
        <v>53438294</v>
      </c>
      <c r="F861" t="s">
        <v>257</v>
      </c>
      <c r="H861" t="s">
        <v>16</v>
      </c>
      <c r="I861" t="s">
        <v>17</v>
      </c>
      <c r="J861" t="s">
        <v>18</v>
      </c>
      <c r="K861" t="s">
        <v>19</v>
      </c>
      <c r="L861" t="s">
        <v>207</v>
      </c>
      <c r="M861" t="str">
        <f>CONCATENATE(E861,"-G-C-W")</f>
        <v>53438294-G-C-W</v>
      </c>
      <c r="N861" t="str">
        <f>$I$2</f>
        <v>G - 1016 x 1016</v>
      </c>
      <c r="O861" t="str">
        <f>$C$15</f>
        <v>Canvas</v>
      </c>
      <c r="P861" t="str">
        <f>$D$16</f>
        <v xml:space="preserve">White </v>
      </c>
      <c r="Q861">
        <f>$I$16</f>
        <v>2984</v>
      </c>
      <c r="R861">
        <v>2000</v>
      </c>
      <c r="S861">
        <v>1250</v>
      </c>
      <c r="T861" t="s">
        <v>32</v>
      </c>
    </row>
    <row r="862" spans="1:20" x14ac:dyDescent="0.25">
      <c r="A862" t="s">
        <v>15</v>
      </c>
      <c r="B862" s="1" t="s">
        <v>32</v>
      </c>
      <c r="C862">
        <v>1</v>
      </c>
      <c r="D862" t="s">
        <v>256</v>
      </c>
      <c r="E862" s="1">
        <v>53438294</v>
      </c>
      <c r="F862" t="s">
        <v>257</v>
      </c>
      <c r="H862" t="s">
        <v>16</v>
      </c>
      <c r="I862" t="s">
        <v>17</v>
      </c>
      <c r="J862" t="s">
        <v>18</v>
      </c>
      <c r="K862" t="s">
        <v>19</v>
      </c>
      <c r="L862" t="s">
        <v>207</v>
      </c>
      <c r="M862" t="str">
        <f>CONCATENATE(E862,"-C-P-N")</f>
        <v>53438294-C-P-N</v>
      </c>
      <c r="N862" t="str">
        <f>$E$2</f>
        <v>C - 406 x 406</v>
      </c>
      <c r="O862" t="str">
        <f>$C$3</f>
        <v>Photographic Paper</v>
      </c>
      <c r="P862" t="str">
        <f>$D$3</f>
        <v>None</v>
      </c>
      <c r="Q862">
        <f>$E$3</f>
        <v>553</v>
      </c>
      <c r="R862">
        <v>360</v>
      </c>
      <c r="S862">
        <v>230</v>
      </c>
      <c r="T862" t="s">
        <v>32</v>
      </c>
    </row>
    <row r="863" spans="1:20" x14ac:dyDescent="0.25">
      <c r="A863" t="s">
        <v>15</v>
      </c>
      <c r="B863" s="1" t="s">
        <v>32</v>
      </c>
      <c r="C863">
        <v>1</v>
      </c>
      <c r="D863" t="s">
        <v>256</v>
      </c>
      <c r="E863" s="1">
        <v>53438294</v>
      </c>
      <c r="F863" t="s">
        <v>257</v>
      </c>
      <c r="H863" t="s">
        <v>16</v>
      </c>
      <c r="I863" t="s">
        <v>17</v>
      </c>
      <c r="J863" t="s">
        <v>18</v>
      </c>
      <c r="K863" t="s">
        <v>19</v>
      </c>
      <c r="L863" t="s">
        <v>207</v>
      </c>
      <c r="M863" t="str">
        <f>CONCATENATE(E863,"-C-P-W")</f>
        <v>53438294-C-P-W</v>
      </c>
      <c r="N863" t="str">
        <f>$E$2</f>
        <v>C - 406 x 406</v>
      </c>
      <c r="O863" t="str">
        <f>$C$3</f>
        <v>Photographic Paper</v>
      </c>
      <c r="P863" t="str">
        <f>$D$4</f>
        <v>White</v>
      </c>
      <c r="Q863">
        <f>$E$4</f>
        <v>1052</v>
      </c>
      <c r="R863">
        <v>704</v>
      </c>
      <c r="S863">
        <v>440</v>
      </c>
      <c r="T863" t="s">
        <v>32</v>
      </c>
    </row>
    <row r="864" spans="1:20" x14ac:dyDescent="0.25">
      <c r="A864" t="s">
        <v>15</v>
      </c>
      <c r="B864" s="1" t="s">
        <v>32</v>
      </c>
      <c r="C864">
        <v>1</v>
      </c>
      <c r="D864" t="s">
        <v>256</v>
      </c>
      <c r="E864" s="1">
        <v>53438294</v>
      </c>
      <c r="F864" t="s">
        <v>257</v>
      </c>
      <c r="H864" t="s">
        <v>16</v>
      </c>
      <c r="I864" t="s">
        <v>17</v>
      </c>
      <c r="J864" t="s">
        <v>18</v>
      </c>
      <c r="K864" t="s">
        <v>19</v>
      </c>
      <c r="L864" t="s">
        <v>207</v>
      </c>
      <c r="M864" t="str">
        <f>CONCATENATE(E864,"-D-P-N")</f>
        <v>53438294-D-P-N</v>
      </c>
      <c r="N864" t="str">
        <f>$F$2</f>
        <v>D - 508 x 508</v>
      </c>
      <c r="O864" t="str">
        <f>$C$3</f>
        <v>Photographic Paper</v>
      </c>
      <c r="P864" t="str">
        <f>$D$3</f>
        <v>None</v>
      </c>
      <c r="Q864">
        <f>$F$3</f>
        <v>646</v>
      </c>
      <c r="R864">
        <v>432</v>
      </c>
      <c r="S864">
        <v>270</v>
      </c>
      <c r="T864" t="s">
        <v>32</v>
      </c>
    </row>
    <row r="865" spans="1:20" x14ac:dyDescent="0.25">
      <c r="A865" t="s">
        <v>15</v>
      </c>
      <c r="B865" s="1" t="s">
        <v>32</v>
      </c>
      <c r="C865">
        <v>1</v>
      </c>
      <c r="D865" t="s">
        <v>256</v>
      </c>
      <c r="E865" s="1">
        <v>53438294</v>
      </c>
      <c r="F865" t="s">
        <v>257</v>
      </c>
      <c r="H865" t="s">
        <v>16</v>
      </c>
      <c r="I865" t="s">
        <v>17</v>
      </c>
      <c r="J865" t="s">
        <v>18</v>
      </c>
      <c r="K865" t="s">
        <v>19</v>
      </c>
      <c r="L865" t="s">
        <v>207</v>
      </c>
      <c r="M865" t="str">
        <f>CONCATENATE(E865,"-D-C-N")</f>
        <v>53438294-D-C-N</v>
      </c>
      <c r="N865" t="str">
        <f>$F$2</f>
        <v>D - 508 x 508</v>
      </c>
      <c r="O865" t="str">
        <f>$C$15</f>
        <v>Canvas</v>
      </c>
      <c r="P865" t="str">
        <f>$D$15</f>
        <v>None</v>
      </c>
      <c r="Q865">
        <f>$F$15</f>
        <v>1324</v>
      </c>
      <c r="R865">
        <f t="shared" ref="R865" si="1392">(Q865*0.9)*0.75</f>
        <v>893.7</v>
      </c>
      <c r="S865">
        <f t="shared" ref="S865" si="1393">(Q865*0.9)/2</f>
        <v>595.80000000000007</v>
      </c>
      <c r="T865" t="s">
        <v>32</v>
      </c>
    </row>
    <row r="866" spans="1:20" x14ac:dyDescent="0.25">
      <c r="A866" t="s">
        <v>15</v>
      </c>
      <c r="B866" s="1" t="s">
        <v>32</v>
      </c>
      <c r="C866">
        <v>1</v>
      </c>
      <c r="D866" t="s">
        <v>256</v>
      </c>
      <c r="E866" s="1">
        <v>53438294</v>
      </c>
      <c r="F866" t="s">
        <v>257</v>
      </c>
      <c r="H866" t="s">
        <v>16</v>
      </c>
      <c r="I866" t="s">
        <v>17</v>
      </c>
      <c r="J866" t="s">
        <v>18</v>
      </c>
      <c r="K866" t="s">
        <v>19</v>
      </c>
      <c r="L866" t="s">
        <v>207</v>
      </c>
      <c r="M866" t="str">
        <f>CONCATENATE(E866,"-D-P-W")</f>
        <v>53438294-D-P-W</v>
      </c>
      <c r="N866" t="str">
        <f>$F$2</f>
        <v>D - 508 x 508</v>
      </c>
      <c r="O866" t="str">
        <f>$C$3</f>
        <v>Photographic Paper</v>
      </c>
      <c r="P866" t="str">
        <f>$D$4</f>
        <v>White</v>
      </c>
      <c r="Q866">
        <f>$F$4</f>
        <v>1313</v>
      </c>
      <c r="R866">
        <v>880</v>
      </c>
      <c r="S866">
        <v>560</v>
      </c>
      <c r="T866" t="s">
        <v>32</v>
      </c>
    </row>
    <row r="867" spans="1:20" x14ac:dyDescent="0.25">
      <c r="A867" t="s">
        <v>15</v>
      </c>
      <c r="B867" s="1" t="s">
        <v>32</v>
      </c>
      <c r="C867">
        <v>1</v>
      </c>
      <c r="D867" t="s">
        <v>256</v>
      </c>
      <c r="E867" s="1">
        <v>53438294</v>
      </c>
      <c r="F867" t="s">
        <v>257</v>
      </c>
      <c r="H867" t="s">
        <v>16</v>
      </c>
      <c r="I867" t="s">
        <v>17</v>
      </c>
      <c r="J867" t="s">
        <v>18</v>
      </c>
      <c r="K867" t="s">
        <v>19</v>
      </c>
      <c r="L867" t="s">
        <v>207</v>
      </c>
      <c r="M867" t="str">
        <f>CONCATENATE(E867,"-D-C-W")</f>
        <v>53438294-D-C-W</v>
      </c>
      <c r="N867" t="str">
        <f>$F$2</f>
        <v>D - 508 x 508</v>
      </c>
      <c r="O867" t="str">
        <f>$C$15</f>
        <v>Canvas</v>
      </c>
      <c r="P867" t="str">
        <f>$D$16</f>
        <v xml:space="preserve">White </v>
      </c>
      <c r="Q867">
        <f>$F$16</f>
        <v>1964</v>
      </c>
      <c r="R867">
        <f t="shared" ref="R867" si="1394">(Q867*0.9)*0.75</f>
        <v>1325.7</v>
      </c>
      <c r="S867">
        <f t="shared" ref="S867" si="1395">(Q867*0.9)/2</f>
        <v>883.80000000000007</v>
      </c>
      <c r="T867" t="s">
        <v>32</v>
      </c>
    </row>
    <row r="868" spans="1:20" x14ac:dyDescent="0.25">
      <c r="A868" t="s">
        <v>15</v>
      </c>
      <c r="B868" s="1" t="s">
        <v>32</v>
      </c>
      <c r="C868">
        <v>1</v>
      </c>
      <c r="D868" t="s">
        <v>256</v>
      </c>
      <c r="E868" s="1">
        <v>53438294</v>
      </c>
      <c r="F868" t="s">
        <v>257</v>
      </c>
      <c r="H868" t="s">
        <v>16</v>
      </c>
      <c r="I868" t="s">
        <v>17</v>
      </c>
      <c r="J868" t="s">
        <v>18</v>
      </c>
      <c r="K868" t="s">
        <v>19</v>
      </c>
      <c r="L868" t="s">
        <v>207</v>
      </c>
      <c r="M868" t="str">
        <f>CONCATENATE(E868,"-F-P-N")</f>
        <v>53438294-F-P-N</v>
      </c>
      <c r="N868" t="str">
        <f>$H$2</f>
        <v>F - 762 x 762</v>
      </c>
      <c r="O868" t="str">
        <f>$C$3</f>
        <v>Photographic Paper</v>
      </c>
      <c r="P868" t="str">
        <f>$D$3</f>
        <v>None</v>
      </c>
      <c r="Q868">
        <f>$H$3</f>
        <v>1410</v>
      </c>
      <c r="R868">
        <v>944</v>
      </c>
      <c r="S868">
        <v>590</v>
      </c>
      <c r="T868" t="s">
        <v>32</v>
      </c>
    </row>
    <row r="869" spans="1:20" x14ac:dyDescent="0.25">
      <c r="A869" t="s">
        <v>15</v>
      </c>
      <c r="B869" s="1" t="s">
        <v>32</v>
      </c>
      <c r="C869">
        <v>1</v>
      </c>
      <c r="D869" t="s">
        <v>256</v>
      </c>
      <c r="E869" s="1">
        <v>53438294</v>
      </c>
      <c r="F869" t="s">
        <v>257</v>
      </c>
      <c r="H869" t="s">
        <v>16</v>
      </c>
      <c r="I869" t="s">
        <v>17</v>
      </c>
      <c r="J869" t="s">
        <v>18</v>
      </c>
      <c r="K869" t="s">
        <v>19</v>
      </c>
      <c r="L869" t="s">
        <v>207</v>
      </c>
      <c r="M869" t="str">
        <f>CONCATENATE(E869,"-F-C-N")</f>
        <v>53438294-F-C-N</v>
      </c>
      <c r="N869" t="str">
        <f>$H$2</f>
        <v>F - 762 x 762</v>
      </c>
      <c r="O869" t="str">
        <f>$C$15</f>
        <v>Canvas</v>
      </c>
      <c r="P869" t="str">
        <f>$D$15</f>
        <v>None</v>
      </c>
      <c r="Q869">
        <f>$H$15</f>
        <v>1909</v>
      </c>
      <c r="R869">
        <v>1200</v>
      </c>
      <c r="S869">
        <v>800</v>
      </c>
      <c r="T869" t="s">
        <v>32</v>
      </c>
    </row>
    <row r="870" spans="1:20" x14ac:dyDescent="0.25">
      <c r="A870" t="s">
        <v>15</v>
      </c>
      <c r="B870" s="1" t="s">
        <v>32</v>
      </c>
      <c r="C870">
        <v>1</v>
      </c>
      <c r="D870" t="s">
        <v>256</v>
      </c>
      <c r="E870" s="1">
        <v>53438294</v>
      </c>
      <c r="F870" t="s">
        <v>257</v>
      </c>
      <c r="H870" t="s">
        <v>16</v>
      </c>
      <c r="I870" t="s">
        <v>17</v>
      </c>
      <c r="J870" t="s">
        <v>18</v>
      </c>
      <c r="K870" t="s">
        <v>19</v>
      </c>
      <c r="L870" t="s">
        <v>207</v>
      </c>
      <c r="M870" t="str">
        <f>CONCATENATE(E870,"-F-P-W")</f>
        <v>53438294-F-P-W</v>
      </c>
      <c r="N870" t="str">
        <f>$H$2</f>
        <v>F - 762 x 762</v>
      </c>
      <c r="O870" t="str">
        <f>$C$3</f>
        <v>Photographic Paper</v>
      </c>
      <c r="P870" t="str">
        <f>$D$4</f>
        <v>White</v>
      </c>
      <c r="Q870">
        <f>$H$4</f>
        <v>2387</v>
      </c>
      <c r="R870">
        <v>1510</v>
      </c>
      <c r="S870">
        <v>1150</v>
      </c>
      <c r="T870" t="s">
        <v>32</v>
      </c>
    </row>
    <row r="871" spans="1:20" x14ac:dyDescent="0.25">
      <c r="A871" t="s">
        <v>15</v>
      </c>
      <c r="B871" s="1" t="s">
        <v>32</v>
      </c>
      <c r="C871">
        <v>1</v>
      </c>
      <c r="D871" t="s">
        <v>256</v>
      </c>
      <c r="E871" s="1">
        <v>53438294</v>
      </c>
      <c r="F871" t="s">
        <v>257</v>
      </c>
      <c r="H871" t="s">
        <v>16</v>
      </c>
      <c r="I871" t="s">
        <v>17</v>
      </c>
      <c r="J871" t="s">
        <v>18</v>
      </c>
      <c r="K871" t="s">
        <v>19</v>
      </c>
      <c r="L871" t="s">
        <v>207</v>
      </c>
      <c r="M871" t="str">
        <f>CONCATENATE(E871,"-F-C-W")</f>
        <v>53438294-F-C-W</v>
      </c>
      <c r="N871" t="str">
        <f>$H$2</f>
        <v>F - 762 x 762</v>
      </c>
      <c r="O871" t="str">
        <f>$C$15</f>
        <v>Canvas</v>
      </c>
      <c r="P871" t="str">
        <f>$D$16</f>
        <v xml:space="preserve">White </v>
      </c>
      <c r="Q871">
        <f>$H$16</f>
        <v>2625</v>
      </c>
      <c r="R871">
        <v>1760</v>
      </c>
      <c r="S871">
        <v>1100</v>
      </c>
      <c r="T871" t="s">
        <v>32</v>
      </c>
    </row>
    <row r="872" spans="1:20" x14ac:dyDescent="0.25">
      <c r="A872" t="s">
        <v>15</v>
      </c>
      <c r="B872" s="1" t="s">
        <v>32</v>
      </c>
      <c r="C872">
        <v>1</v>
      </c>
      <c r="D872" t="s">
        <v>256</v>
      </c>
      <c r="E872" s="1">
        <v>53438294</v>
      </c>
      <c r="F872" t="s">
        <v>257</v>
      </c>
      <c r="H872" t="s">
        <v>16</v>
      </c>
      <c r="I872" t="s">
        <v>17</v>
      </c>
      <c r="J872" t="s">
        <v>18</v>
      </c>
      <c r="K872" t="s">
        <v>19</v>
      </c>
      <c r="L872" t="s">
        <v>207</v>
      </c>
      <c r="M872" t="str">
        <f>CONCATENATE(E872,"-G-P-N")</f>
        <v>53438294-G-P-N</v>
      </c>
      <c r="N872" t="str">
        <f>$I$2</f>
        <v>G - 1016 x 1016</v>
      </c>
      <c r="O872" t="str">
        <f>$C$3</f>
        <v>Photographic Paper</v>
      </c>
      <c r="P872" t="str">
        <f>$D$3</f>
        <v>None</v>
      </c>
      <c r="Q872">
        <f>$I$3</f>
        <v>1763</v>
      </c>
      <c r="R872">
        <v>1180</v>
      </c>
      <c r="S872">
        <v>735</v>
      </c>
      <c r="T872" t="s">
        <v>32</v>
      </c>
    </row>
    <row r="873" spans="1:20" x14ac:dyDescent="0.25">
      <c r="A873" t="s">
        <v>15</v>
      </c>
      <c r="B873" s="1" t="s">
        <v>32</v>
      </c>
      <c r="C873">
        <v>1</v>
      </c>
      <c r="D873" t="s">
        <v>256</v>
      </c>
      <c r="E873" s="1">
        <v>53438294</v>
      </c>
      <c r="F873" t="s">
        <v>257</v>
      </c>
      <c r="H873" t="s">
        <v>16</v>
      </c>
      <c r="I873" t="s">
        <v>17</v>
      </c>
      <c r="J873" t="s">
        <v>18</v>
      </c>
      <c r="K873" t="s">
        <v>19</v>
      </c>
      <c r="L873" t="s">
        <v>207</v>
      </c>
      <c r="M873" t="str">
        <f>CONCATENATE(E873,"-G-C-N")</f>
        <v>53438294-G-C-N</v>
      </c>
      <c r="N873" t="str">
        <f>$I$2</f>
        <v>G - 1016 x 1016</v>
      </c>
      <c r="O873" t="str">
        <f>$C$15</f>
        <v>Canvas</v>
      </c>
      <c r="P873" t="str">
        <f>$D$15</f>
        <v>None</v>
      </c>
      <c r="Q873">
        <f>$I$15</f>
        <v>2029</v>
      </c>
      <c r="R873">
        <v>1275</v>
      </c>
      <c r="S873">
        <v>850</v>
      </c>
      <c r="T873" t="s">
        <v>32</v>
      </c>
    </row>
    <row r="874" spans="1:20" x14ac:dyDescent="0.25">
      <c r="A874" t="s">
        <v>15</v>
      </c>
      <c r="B874" s="1" t="s">
        <v>32</v>
      </c>
      <c r="C874">
        <v>1</v>
      </c>
      <c r="D874" t="s">
        <v>256</v>
      </c>
      <c r="E874" s="1">
        <v>53438294</v>
      </c>
      <c r="F874" t="s">
        <v>257</v>
      </c>
      <c r="H874" t="s">
        <v>16</v>
      </c>
      <c r="I874" t="s">
        <v>17</v>
      </c>
      <c r="J874" t="s">
        <v>18</v>
      </c>
      <c r="K874" t="s">
        <v>19</v>
      </c>
      <c r="L874" t="s">
        <v>207</v>
      </c>
      <c r="M874" t="str">
        <f>CONCATENATE(E874,"-G-P-W")</f>
        <v>53438294-G-P-W</v>
      </c>
      <c r="N874" t="str">
        <f>$I$2</f>
        <v>G - 1016 x 1016</v>
      </c>
      <c r="O874" t="str">
        <f>$C$3</f>
        <v>Photographic Paper</v>
      </c>
      <c r="P874" t="str">
        <f>$D$4</f>
        <v>White</v>
      </c>
      <c r="Q874">
        <f>$I$4</f>
        <v>3200</v>
      </c>
      <c r="R874">
        <v>2000</v>
      </c>
      <c r="S874">
        <v>1535</v>
      </c>
      <c r="T874" t="s">
        <v>32</v>
      </c>
    </row>
    <row r="875" spans="1:20" x14ac:dyDescent="0.25">
      <c r="A875" t="s">
        <v>15</v>
      </c>
      <c r="B875" s="1" t="s">
        <v>32</v>
      </c>
      <c r="C875">
        <v>1</v>
      </c>
      <c r="D875" t="s">
        <v>256</v>
      </c>
      <c r="E875" s="1">
        <v>53438294</v>
      </c>
      <c r="F875" t="s">
        <v>257</v>
      </c>
      <c r="H875" t="s">
        <v>16</v>
      </c>
      <c r="I875" t="s">
        <v>17</v>
      </c>
      <c r="J875" t="s">
        <v>18</v>
      </c>
      <c r="K875" t="s">
        <v>19</v>
      </c>
      <c r="L875" t="s">
        <v>207</v>
      </c>
      <c r="M875" t="str">
        <f>CONCATENATE(E875,"-G-C-W")</f>
        <v>53438294-G-C-W</v>
      </c>
      <c r="N875" t="str">
        <f>$I$2</f>
        <v>G - 1016 x 1016</v>
      </c>
      <c r="O875" t="str">
        <f>$C$15</f>
        <v>Canvas</v>
      </c>
      <c r="P875" t="str">
        <f>$D$16</f>
        <v xml:space="preserve">White </v>
      </c>
      <c r="Q875">
        <f>$I$16</f>
        <v>2984</v>
      </c>
      <c r="R875">
        <v>2000</v>
      </c>
      <c r="S875">
        <v>1250</v>
      </c>
      <c r="T875" t="s">
        <v>32</v>
      </c>
    </row>
    <row r="876" spans="1:20" x14ac:dyDescent="0.25">
      <c r="A876" t="s">
        <v>15</v>
      </c>
      <c r="B876" s="1" t="s">
        <v>32</v>
      </c>
      <c r="C876">
        <v>1</v>
      </c>
      <c r="D876" t="s">
        <v>258</v>
      </c>
      <c r="E876" s="1">
        <v>605351897</v>
      </c>
      <c r="F876" t="s">
        <v>259</v>
      </c>
      <c r="H876" t="s">
        <v>16</v>
      </c>
      <c r="I876" t="s">
        <v>17</v>
      </c>
      <c r="J876" t="s">
        <v>18</v>
      </c>
      <c r="K876" t="s">
        <v>19</v>
      </c>
      <c r="L876" t="s">
        <v>207</v>
      </c>
      <c r="M876" t="str">
        <f>CONCATENATE(E876,"-D-P-N")</f>
        <v>605351897-D-P-N</v>
      </c>
      <c r="N876" t="str">
        <f>$F$2</f>
        <v>D - 508 x 508</v>
      </c>
      <c r="O876" t="str">
        <f>$C$3</f>
        <v>Photographic Paper</v>
      </c>
      <c r="P876" t="str">
        <f>$D$3</f>
        <v>None</v>
      </c>
      <c r="Q876">
        <f>$F$3</f>
        <v>646</v>
      </c>
      <c r="R876">
        <v>432</v>
      </c>
      <c r="S876">
        <v>270</v>
      </c>
      <c r="T876" t="s">
        <v>32</v>
      </c>
    </row>
    <row r="877" spans="1:20" x14ac:dyDescent="0.25">
      <c r="A877" t="s">
        <v>15</v>
      </c>
      <c r="B877" s="1" t="s">
        <v>32</v>
      </c>
      <c r="C877">
        <v>1</v>
      </c>
      <c r="D877" t="s">
        <v>258</v>
      </c>
      <c r="E877" s="1">
        <v>605351897</v>
      </c>
      <c r="F877" t="s">
        <v>259</v>
      </c>
      <c r="H877" t="s">
        <v>16</v>
      </c>
      <c r="I877" t="s">
        <v>17</v>
      </c>
      <c r="J877" t="s">
        <v>18</v>
      </c>
      <c r="K877" t="s">
        <v>19</v>
      </c>
      <c r="L877" t="s">
        <v>207</v>
      </c>
      <c r="M877" t="str">
        <f>CONCATENATE(E877,"-D-C-N")</f>
        <v>605351897-D-C-N</v>
      </c>
      <c r="N877" t="str">
        <f>$F$2</f>
        <v>D - 508 x 508</v>
      </c>
      <c r="O877" t="str">
        <f>$C$15</f>
        <v>Canvas</v>
      </c>
      <c r="P877" t="str">
        <f>$D$15</f>
        <v>None</v>
      </c>
      <c r="Q877">
        <f>$F$15</f>
        <v>1324</v>
      </c>
      <c r="R877">
        <f t="shared" ref="R877" si="1396">(Q877*0.9)*0.75</f>
        <v>893.7</v>
      </c>
      <c r="S877">
        <f t="shared" ref="S877" si="1397">(Q877*0.9)/2</f>
        <v>595.80000000000007</v>
      </c>
      <c r="T877" t="s">
        <v>32</v>
      </c>
    </row>
    <row r="878" spans="1:20" x14ac:dyDescent="0.25">
      <c r="A878" t="s">
        <v>15</v>
      </c>
      <c r="B878" s="1" t="s">
        <v>32</v>
      </c>
      <c r="C878">
        <v>1</v>
      </c>
      <c r="D878" t="s">
        <v>258</v>
      </c>
      <c r="E878" s="1">
        <v>605351897</v>
      </c>
      <c r="F878" t="s">
        <v>259</v>
      </c>
      <c r="H878" t="s">
        <v>16</v>
      </c>
      <c r="I878" t="s">
        <v>17</v>
      </c>
      <c r="J878" t="s">
        <v>18</v>
      </c>
      <c r="K878" t="s">
        <v>19</v>
      </c>
      <c r="L878" t="s">
        <v>207</v>
      </c>
      <c r="M878" t="str">
        <f>CONCATENATE(E878,"-D-P-W")</f>
        <v>605351897-D-P-W</v>
      </c>
      <c r="N878" t="str">
        <f>$F$2</f>
        <v>D - 508 x 508</v>
      </c>
      <c r="O878" t="str">
        <f>$C$3</f>
        <v>Photographic Paper</v>
      </c>
      <c r="P878" t="str">
        <f>$D$4</f>
        <v>White</v>
      </c>
      <c r="Q878">
        <f>$F$4</f>
        <v>1313</v>
      </c>
      <c r="R878">
        <v>880</v>
      </c>
      <c r="S878">
        <v>560</v>
      </c>
      <c r="T878" t="s">
        <v>32</v>
      </c>
    </row>
    <row r="879" spans="1:20" x14ac:dyDescent="0.25">
      <c r="A879" t="s">
        <v>15</v>
      </c>
      <c r="B879" s="1" t="s">
        <v>32</v>
      </c>
      <c r="C879">
        <v>1</v>
      </c>
      <c r="D879" t="s">
        <v>258</v>
      </c>
      <c r="E879" s="1">
        <v>605351897</v>
      </c>
      <c r="F879" t="s">
        <v>259</v>
      </c>
      <c r="H879" t="s">
        <v>16</v>
      </c>
      <c r="I879" t="s">
        <v>17</v>
      </c>
      <c r="J879" t="s">
        <v>18</v>
      </c>
      <c r="K879" t="s">
        <v>19</v>
      </c>
      <c r="L879" t="s">
        <v>207</v>
      </c>
      <c r="M879" t="str">
        <f>CONCATENATE(E879,"-D-C-W")</f>
        <v>605351897-D-C-W</v>
      </c>
      <c r="N879" t="str">
        <f>$F$2</f>
        <v>D - 508 x 508</v>
      </c>
      <c r="O879" t="str">
        <f>$C$15</f>
        <v>Canvas</v>
      </c>
      <c r="P879" t="str">
        <f>$D$16</f>
        <v xml:space="preserve">White </v>
      </c>
      <c r="Q879">
        <f>$F$16</f>
        <v>1964</v>
      </c>
      <c r="R879">
        <f t="shared" ref="R879" si="1398">(Q879*0.9)*0.75</f>
        <v>1325.7</v>
      </c>
      <c r="S879">
        <f t="shared" ref="S879" si="1399">(Q879*0.9)/2</f>
        <v>883.80000000000007</v>
      </c>
      <c r="T879" t="s">
        <v>32</v>
      </c>
    </row>
    <row r="880" spans="1:20" x14ac:dyDescent="0.25">
      <c r="A880" t="s">
        <v>15</v>
      </c>
      <c r="B880" s="1" t="s">
        <v>32</v>
      </c>
      <c r="C880">
        <v>1</v>
      </c>
      <c r="D880" t="s">
        <v>258</v>
      </c>
      <c r="E880" s="1">
        <v>605351897</v>
      </c>
      <c r="F880" t="s">
        <v>259</v>
      </c>
      <c r="H880" t="s">
        <v>16</v>
      </c>
      <c r="I880" t="s">
        <v>17</v>
      </c>
      <c r="J880" t="s">
        <v>18</v>
      </c>
      <c r="K880" t="s">
        <v>19</v>
      </c>
      <c r="L880" t="s">
        <v>207</v>
      </c>
      <c r="M880" t="str">
        <f>CONCATENATE(E880,"-F-P-N")</f>
        <v>605351897-F-P-N</v>
      </c>
      <c r="N880" t="str">
        <f>$H$2</f>
        <v>F - 762 x 762</v>
      </c>
      <c r="O880" t="str">
        <f>$C$3</f>
        <v>Photographic Paper</v>
      </c>
      <c r="P880" t="str">
        <f>$D$3</f>
        <v>None</v>
      </c>
      <c r="Q880">
        <f>$H$3</f>
        <v>1410</v>
      </c>
      <c r="R880">
        <v>944</v>
      </c>
      <c r="S880">
        <v>590</v>
      </c>
      <c r="T880" t="s">
        <v>32</v>
      </c>
    </row>
    <row r="881" spans="1:20" x14ac:dyDescent="0.25">
      <c r="A881" t="s">
        <v>15</v>
      </c>
      <c r="B881" s="1" t="s">
        <v>32</v>
      </c>
      <c r="C881">
        <v>1</v>
      </c>
      <c r="D881" t="s">
        <v>258</v>
      </c>
      <c r="E881" s="1">
        <v>605351897</v>
      </c>
      <c r="F881" t="s">
        <v>259</v>
      </c>
      <c r="H881" t="s">
        <v>16</v>
      </c>
      <c r="I881" t="s">
        <v>17</v>
      </c>
      <c r="J881" t="s">
        <v>18</v>
      </c>
      <c r="K881" t="s">
        <v>19</v>
      </c>
      <c r="L881" t="s">
        <v>207</v>
      </c>
      <c r="M881" t="str">
        <f>CONCATENATE(E881,"-F-C-N")</f>
        <v>605351897-F-C-N</v>
      </c>
      <c r="N881" t="str">
        <f>$H$2</f>
        <v>F - 762 x 762</v>
      </c>
      <c r="O881" t="str">
        <f>$C$15</f>
        <v>Canvas</v>
      </c>
      <c r="P881" t="str">
        <f>$D$15</f>
        <v>None</v>
      </c>
      <c r="Q881">
        <f>$H$15</f>
        <v>1909</v>
      </c>
      <c r="R881">
        <v>1200</v>
      </c>
      <c r="S881">
        <v>800</v>
      </c>
      <c r="T881" t="s">
        <v>32</v>
      </c>
    </row>
    <row r="882" spans="1:20" x14ac:dyDescent="0.25">
      <c r="A882" t="s">
        <v>15</v>
      </c>
      <c r="B882" s="1" t="s">
        <v>32</v>
      </c>
      <c r="C882">
        <v>1</v>
      </c>
      <c r="D882" t="s">
        <v>258</v>
      </c>
      <c r="E882" s="1">
        <v>605351897</v>
      </c>
      <c r="F882" t="s">
        <v>259</v>
      </c>
      <c r="H882" t="s">
        <v>16</v>
      </c>
      <c r="I882" t="s">
        <v>17</v>
      </c>
      <c r="J882" t="s">
        <v>18</v>
      </c>
      <c r="K882" t="s">
        <v>19</v>
      </c>
      <c r="L882" t="s">
        <v>207</v>
      </c>
      <c r="M882" t="str">
        <f>CONCATENATE(E882,"-F-P-W")</f>
        <v>605351897-F-P-W</v>
      </c>
      <c r="N882" t="str">
        <f>$H$2</f>
        <v>F - 762 x 762</v>
      </c>
      <c r="O882" t="str">
        <f>$C$3</f>
        <v>Photographic Paper</v>
      </c>
      <c r="P882" t="str">
        <f>$D$4</f>
        <v>White</v>
      </c>
      <c r="Q882">
        <f>$H$4</f>
        <v>2387</v>
      </c>
      <c r="R882">
        <v>1510</v>
      </c>
      <c r="S882">
        <v>1150</v>
      </c>
      <c r="T882" t="s">
        <v>32</v>
      </c>
    </row>
    <row r="883" spans="1:20" x14ac:dyDescent="0.25">
      <c r="A883" t="s">
        <v>15</v>
      </c>
      <c r="B883" s="1" t="s">
        <v>32</v>
      </c>
      <c r="C883">
        <v>1</v>
      </c>
      <c r="D883" t="s">
        <v>258</v>
      </c>
      <c r="E883" s="1">
        <v>605351897</v>
      </c>
      <c r="F883" t="s">
        <v>259</v>
      </c>
      <c r="H883" t="s">
        <v>16</v>
      </c>
      <c r="I883" t="s">
        <v>17</v>
      </c>
      <c r="J883" t="s">
        <v>18</v>
      </c>
      <c r="K883" t="s">
        <v>19</v>
      </c>
      <c r="L883" t="s">
        <v>207</v>
      </c>
      <c r="M883" t="str">
        <f>CONCATENATE(E883,"-F-C-W")</f>
        <v>605351897-F-C-W</v>
      </c>
      <c r="N883" t="str">
        <f>$H$2</f>
        <v>F - 762 x 762</v>
      </c>
      <c r="O883" t="str">
        <f>$C$15</f>
        <v>Canvas</v>
      </c>
      <c r="P883" t="str">
        <f>$D$16</f>
        <v xml:space="preserve">White </v>
      </c>
      <c r="Q883">
        <f>$H$16</f>
        <v>2625</v>
      </c>
      <c r="R883">
        <v>1760</v>
      </c>
      <c r="S883">
        <v>1100</v>
      </c>
      <c r="T883" t="s">
        <v>32</v>
      </c>
    </row>
    <row r="884" spans="1:20" x14ac:dyDescent="0.25">
      <c r="A884" t="s">
        <v>15</v>
      </c>
      <c r="B884" s="1" t="s">
        <v>32</v>
      </c>
      <c r="C884">
        <v>1</v>
      </c>
      <c r="D884" t="s">
        <v>258</v>
      </c>
      <c r="E884" s="1">
        <v>605351897</v>
      </c>
      <c r="F884" t="s">
        <v>259</v>
      </c>
      <c r="H884" t="s">
        <v>16</v>
      </c>
      <c r="I884" t="s">
        <v>17</v>
      </c>
      <c r="J884" t="s">
        <v>18</v>
      </c>
      <c r="K884" t="s">
        <v>19</v>
      </c>
      <c r="L884" t="s">
        <v>207</v>
      </c>
      <c r="M884" t="str">
        <f>CONCATENATE(E884,"-G-P-N")</f>
        <v>605351897-G-P-N</v>
      </c>
      <c r="N884" t="str">
        <f>$I$2</f>
        <v>G - 1016 x 1016</v>
      </c>
      <c r="O884" t="str">
        <f>$C$3</f>
        <v>Photographic Paper</v>
      </c>
      <c r="P884" t="str">
        <f>$D$3</f>
        <v>None</v>
      </c>
      <c r="Q884">
        <f>$I$3</f>
        <v>1763</v>
      </c>
      <c r="R884">
        <v>1180</v>
      </c>
      <c r="S884">
        <v>735</v>
      </c>
      <c r="T884" t="s">
        <v>32</v>
      </c>
    </row>
    <row r="885" spans="1:20" x14ac:dyDescent="0.25">
      <c r="A885" t="s">
        <v>15</v>
      </c>
      <c r="B885" s="1" t="s">
        <v>32</v>
      </c>
      <c r="C885">
        <v>1</v>
      </c>
      <c r="D885" t="s">
        <v>258</v>
      </c>
      <c r="E885" s="1">
        <v>605351897</v>
      </c>
      <c r="F885" t="s">
        <v>259</v>
      </c>
      <c r="H885" t="s">
        <v>16</v>
      </c>
      <c r="I885" t="s">
        <v>17</v>
      </c>
      <c r="J885" t="s">
        <v>18</v>
      </c>
      <c r="K885" t="s">
        <v>19</v>
      </c>
      <c r="L885" t="s">
        <v>207</v>
      </c>
      <c r="M885" t="str">
        <f>CONCATENATE(E885,"-G-C-N")</f>
        <v>605351897-G-C-N</v>
      </c>
      <c r="N885" t="str">
        <f>$I$2</f>
        <v>G - 1016 x 1016</v>
      </c>
      <c r="O885" t="str">
        <f>$C$15</f>
        <v>Canvas</v>
      </c>
      <c r="P885" t="str">
        <f>$D$15</f>
        <v>None</v>
      </c>
      <c r="Q885">
        <f>$I$15</f>
        <v>2029</v>
      </c>
      <c r="R885">
        <v>1275</v>
      </c>
      <c r="S885">
        <v>850</v>
      </c>
      <c r="T885" t="s">
        <v>32</v>
      </c>
    </row>
    <row r="886" spans="1:20" x14ac:dyDescent="0.25">
      <c r="A886" t="s">
        <v>15</v>
      </c>
      <c r="B886" s="1" t="s">
        <v>32</v>
      </c>
      <c r="C886">
        <v>1</v>
      </c>
      <c r="D886" t="s">
        <v>258</v>
      </c>
      <c r="E886" s="1">
        <v>605351897</v>
      </c>
      <c r="F886" t="s">
        <v>259</v>
      </c>
      <c r="H886" t="s">
        <v>16</v>
      </c>
      <c r="I886" t="s">
        <v>17</v>
      </c>
      <c r="J886" t="s">
        <v>18</v>
      </c>
      <c r="K886" t="s">
        <v>19</v>
      </c>
      <c r="L886" t="s">
        <v>207</v>
      </c>
      <c r="M886" t="str">
        <f>CONCATENATE(E886,"-G-P-W")</f>
        <v>605351897-G-P-W</v>
      </c>
      <c r="N886" t="str">
        <f>$I$2</f>
        <v>G - 1016 x 1016</v>
      </c>
      <c r="O886" t="str">
        <f>$C$3</f>
        <v>Photographic Paper</v>
      </c>
      <c r="P886" t="str">
        <f>$D$4</f>
        <v>White</v>
      </c>
      <c r="Q886">
        <f>$I$4</f>
        <v>3200</v>
      </c>
      <c r="R886">
        <v>2000</v>
      </c>
      <c r="S886">
        <v>1535</v>
      </c>
      <c r="T886" t="s">
        <v>32</v>
      </c>
    </row>
    <row r="887" spans="1:20" x14ac:dyDescent="0.25">
      <c r="A887" t="s">
        <v>15</v>
      </c>
      <c r="B887" s="1" t="s">
        <v>32</v>
      </c>
      <c r="C887">
        <v>1</v>
      </c>
      <c r="D887" t="s">
        <v>258</v>
      </c>
      <c r="E887" s="1">
        <v>605351897</v>
      </c>
      <c r="F887" t="s">
        <v>259</v>
      </c>
      <c r="H887" t="s">
        <v>16</v>
      </c>
      <c r="I887" t="s">
        <v>17</v>
      </c>
      <c r="J887" t="s">
        <v>18</v>
      </c>
      <c r="K887" t="s">
        <v>19</v>
      </c>
      <c r="L887" t="s">
        <v>207</v>
      </c>
      <c r="M887" t="str">
        <f>CONCATENATE(E887,"-G-C-W")</f>
        <v>605351897-G-C-W</v>
      </c>
      <c r="N887" t="str">
        <f>$I$2</f>
        <v>G - 1016 x 1016</v>
      </c>
      <c r="O887" t="str">
        <f>$C$15</f>
        <v>Canvas</v>
      </c>
      <c r="P887" t="str">
        <f>$D$16</f>
        <v xml:space="preserve">White </v>
      </c>
      <c r="Q887">
        <f>$I$16</f>
        <v>2984</v>
      </c>
      <c r="R887">
        <v>2000</v>
      </c>
      <c r="S887">
        <v>1250</v>
      </c>
      <c r="T887" t="s">
        <v>32</v>
      </c>
    </row>
    <row r="888" spans="1:20" x14ac:dyDescent="0.25">
      <c r="A888" t="s">
        <v>15</v>
      </c>
      <c r="B888" s="1" t="s">
        <v>32</v>
      </c>
      <c r="C888">
        <v>1</v>
      </c>
      <c r="D888" t="s">
        <v>258</v>
      </c>
      <c r="E888" s="1">
        <v>605351897</v>
      </c>
      <c r="F888" t="s">
        <v>259</v>
      </c>
      <c r="H888" t="s">
        <v>16</v>
      </c>
      <c r="I888" t="s">
        <v>17</v>
      </c>
      <c r="J888" t="s">
        <v>18</v>
      </c>
      <c r="K888" t="s">
        <v>19</v>
      </c>
      <c r="L888" t="s">
        <v>207</v>
      </c>
      <c r="M888" t="str">
        <f>CONCATENATE(E888,"-C-P-N")</f>
        <v>605351897-C-P-N</v>
      </c>
      <c r="N888" t="str">
        <f>$E$2</f>
        <v>C - 406 x 406</v>
      </c>
      <c r="O888" t="str">
        <f>$C$3</f>
        <v>Photographic Paper</v>
      </c>
      <c r="P888" t="str">
        <f>$D$3</f>
        <v>None</v>
      </c>
      <c r="Q888">
        <f>$E$3</f>
        <v>553</v>
      </c>
      <c r="R888">
        <v>360</v>
      </c>
      <c r="S888">
        <v>230</v>
      </c>
      <c r="T888" t="s">
        <v>32</v>
      </c>
    </row>
    <row r="889" spans="1:20" x14ac:dyDescent="0.25">
      <c r="A889" t="s">
        <v>15</v>
      </c>
      <c r="B889" s="1" t="s">
        <v>32</v>
      </c>
      <c r="C889">
        <v>1</v>
      </c>
      <c r="D889" t="s">
        <v>258</v>
      </c>
      <c r="E889" s="1">
        <v>605351897</v>
      </c>
      <c r="F889" t="s">
        <v>259</v>
      </c>
      <c r="H889" t="s">
        <v>16</v>
      </c>
      <c r="I889" t="s">
        <v>17</v>
      </c>
      <c r="J889" t="s">
        <v>18</v>
      </c>
      <c r="K889" t="s">
        <v>19</v>
      </c>
      <c r="L889" t="s">
        <v>207</v>
      </c>
      <c r="M889" t="str">
        <f>CONCATENATE(E889,"-C-P-W")</f>
        <v>605351897-C-P-W</v>
      </c>
      <c r="N889" t="str">
        <f>$E$2</f>
        <v>C - 406 x 406</v>
      </c>
      <c r="O889" t="str">
        <f>$C$3</f>
        <v>Photographic Paper</v>
      </c>
      <c r="P889" t="str">
        <f>$D$4</f>
        <v>White</v>
      </c>
      <c r="Q889">
        <f>$E$4</f>
        <v>1052</v>
      </c>
      <c r="R889">
        <v>704</v>
      </c>
      <c r="S889">
        <v>440</v>
      </c>
      <c r="T889" t="s">
        <v>32</v>
      </c>
    </row>
    <row r="890" spans="1:20" x14ac:dyDescent="0.25">
      <c r="A890" t="s">
        <v>15</v>
      </c>
      <c r="B890" s="1" t="s">
        <v>32</v>
      </c>
      <c r="C890">
        <v>1</v>
      </c>
      <c r="D890" t="s">
        <v>258</v>
      </c>
      <c r="E890" s="1">
        <v>605351897</v>
      </c>
      <c r="F890" t="s">
        <v>259</v>
      </c>
      <c r="H890" t="s">
        <v>16</v>
      </c>
      <c r="I890" t="s">
        <v>17</v>
      </c>
      <c r="J890" t="s">
        <v>18</v>
      </c>
      <c r="K890" t="s">
        <v>19</v>
      </c>
      <c r="L890" t="s">
        <v>207</v>
      </c>
      <c r="M890" t="str">
        <f>CONCATENATE(E890,"-D-P-N")</f>
        <v>605351897-D-P-N</v>
      </c>
      <c r="N890" t="str">
        <f>$F$2</f>
        <v>D - 508 x 508</v>
      </c>
      <c r="O890" t="str">
        <f>$C$3</f>
        <v>Photographic Paper</v>
      </c>
      <c r="P890" t="str">
        <f>$D$3</f>
        <v>None</v>
      </c>
      <c r="Q890">
        <f>$F$3</f>
        <v>646</v>
      </c>
      <c r="R890">
        <v>432</v>
      </c>
      <c r="S890">
        <v>270</v>
      </c>
      <c r="T890" t="s">
        <v>32</v>
      </c>
    </row>
    <row r="891" spans="1:20" x14ac:dyDescent="0.25">
      <c r="A891" t="s">
        <v>15</v>
      </c>
      <c r="B891" s="1" t="s">
        <v>32</v>
      </c>
      <c r="C891">
        <v>1</v>
      </c>
      <c r="D891" t="s">
        <v>258</v>
      </c>
      <c r="E891" s="1">
        <v>605351897</v>
      </c>
      <c r="F891" t="s">
        <v>259</v>
      </c>
      <c r="H891" t="s">
        <v>16</v>
      </c>
      <c r="I891" t="s">
        <v>17</v>
      </c>
      <c r="J891" t="s">
        <v>18</v>
      </c>
      <c r="K891" t="s">
        <v>19</v>
      </c>
      <c r="L891" t="s">
        <v>207</v>
      </c>
      <c r="M891" t="str">
        <f>CONCATENATE(E891,"-D-C-N")</f>
        <v>605351897-D-C-N</v>
      </c>
      <c r="N891" t="str">
        <f>$F$2</f>
        <v>D - 508 x 508</v>
      </c>
      <c r="O891" t="str">
        <f>$C$15</f>
        <v>Canvas</v>
      </c>
      <c r="P891" t="str">
        <f>$D$15</f>
        <v>None</v>
      </c>
      <c r="Q891">
        <f>$F$15</f>
        <v>1324</v>
      </c>
      <c r="R891">
        <f t="shared" ref="R891" si="1400">(Q891*0.9)*0.75</f>
        <v>893.7</v>
      </c>
      <c r="S891">
        <f t="shared" ref="S891" si="1401">(Q891*0.9)/2</f>
        <v>595.80000000000007</v>
      </c>
      <c r="T891" t="s">
        <v>32</v>
      </c>
    </row>
    <row r="892" spans="1:20" x14ac:dyDescent="0.25">
      <c r="A892" t="s">
        <v>15</v>
      </c>
      <c r="B892" s="1" t="s">
        <v>32</v>
      </c>
      <c r="C892">
        <v>1</v>
      </c>
      <c r="D892" t="s">
        <v>258</v>
      </c>
      <c r="E892" s="1">
        <v>605351897</v>
      </c>
      <c r="F892" t="s">
        <v>259</v>
      </c>
      <c r="H892" t="s">
        <v>16</v>
      </c>
      <c r="I892" t="s">
        <v>17</v>
      </c>
      <c r="J892" t="s">
        <v>18</v>
      </c>
      <c r="K892" t="s">
        <v>19</v>
      </c>
      <c r="L892" t="s">
        <v>207</v>
      </c>
      <c r="M892" t="str">
        <f>CONCATENATE(E892,"-D-P-W")</f>
        <v>605351897-D-P-W</v>
      </c>
      <c r="N892" t="str">
        <f>$F$2</f>
        <v>D - 508 x 508</v>
      </c>
      <c r="O892" t="str">
        <f>$C$3</f>
        <v>Photographic Paper</v>
      </c>
      <c r="P892" t="str">
        <f>$D$4</f>
        <v>White</v>
      </c>
      <c r="Q892">
        <f>$F$4</f>
        <v>1313</v>
      </c>
      <c r="R892">
        <v>880</v>
      </c>
      <c r="S892">
        <v>560</v>
      </c>
      <c r="T892" t="s">
        <v>32</v>
      </c>
    </row>
    <row r="893" spans="1:20" x14ac:dyDescent="0.25">
      <c r="A893" t="s">
        <v>15</v>
      </c>
      <c r="B893" s="1" t="s">
        <v>32</v>
      </c>
      <c r="C893">
        <v>1</v>
      </c>
      <c r="D893" t="s">
        <v>258</v>
      </c>
      <c r="E893" s="1">
        <v>605351897</v>
      </c>
      <c r="F893" t="s">
        <v>259</v>
      </c>
      <c r="H893" t="s">
        <v>16</v>
      </c>
      <c r="I893" t="s">
        <v>17</v>
      </c>
      <c r="J893" t="s">
        <v>18</v>
      </c>
      <c r="K893" t="s">
        <v>19</v>
      </c>
      <c r="L893" t="s">
        <v>207</v>
      </c>
      <c r="M893" t="str">
        <f>CONCATENATE(E893,"-D-C-W")</f>
        <v>605351897-D-C-W</v>
      </c>
      <c r="N893" t="str">
        <f>$F$2</f>
        <v>D - 508 x 508</v>
      </c>
      <c r="O893" t="str">
        <f>$C$15</f>
        <v>Canvas</v>
      </c>
      <c r="P893" t="str">
        <f>$D$16</f>
        <v xml:space="preserve">White </v>
      </c>
      <c r="Q893">
        <f>$F$16</f>
        <v>1964</v>
      </c>
      <c r="R893">
        <f t="shared" ref="R893" si="1402">(Q893*0.9)*0.75</f>
        <v>1325.7</v>
      </c>
      <c r="S893">
        <f t="shared" ref="S893" si="1403">(Q893*0.9)/2</f>
        <v>883.80000000000007</v>
      </c>
      <c r="T893" t="s">
        <v>32</v>
      </c>
    </row>
    <row r="894" spans="1:20" x14ac:dyDescent="0.25">
      <c r="A894" t="s">
        <v>15</v>
      </c>
      <c r="B894" s="1" t="s">
        <v>32</v>
      </c>
      <c r="C894">
        <v>1</v>
      </c>
      <c r="D894" t="s">
        <v>258</v>
      </c>
      <c r="E894" s="1">
        <v>605351897</v>
      </c>
      <c r="F894" t="s">
        <v>259</v>
      </c>
      <c r="H894" t="s">
        <v>16</v>
      </c>
      <c r="I894" t="s">
        <v>17</v>
      </c>
      <c r="J894" t="s">
        <v>18</v>
      </c>
      <c r="K894" t="s">
        <v>19</v>
      </c>
      <c r="L894" t="s">
        <v>207</v>
      </c>
      <c r="M894" t="str">
        <f>CONCATENATE(E894,"-F-P-N")</f>
        <v>605351897-F-P-N</v>
      </c>
      <c r="N894" t="str">
        <f>$H$2</f>
        <v>F - 762 x 762</v>
      </c>
      <c r="O894" t="str">
        <f>$C$3</f>
        <v>Photographic Paper</v>
      </c>
      <c r="P894" t="str">
        <f>$D$3</f>
        <v>None</v>
      </c>
      <c r="Q894">
        <f>$H$3</f>
        <v>1410</v>
      </c>
      <c r="R894">
        <v>944</v>
      </c>
      <c r="S894">
        <v>590</v>
      </c>
      <c r="T894" t="s">
        <v>32</v>
      </c>
    </row>
    <row r="895" spans="1:20" x14ac:dyDescent="0.25">
      <c r="A895" t="s">
        <v>15</v>
      </c>
      <c r="B895" s="1" t="s">
        <v>32</v>
      </c>
      <c r="C895">
        <v>1</v>
      </c>
      <c r="D895" t="s">
        <v>258</v>
      </c>
      <c r="E895" s="1">
        <v>605351897</v>
      </c>
      <c r="F895" t="s">
        <v>259</v>
      </c>
      <c r="H895" t="s">
        <v>16</v>
      </c>
      <c r="I895" t="s">
        <v>17</v>
      </c>
      <c r="J895" t="s">
        <v>18</v>
      </c>
      <c r="K895" t="s">
        <v>19</v>
      </c>
      <c r="L895" t="s">
        <v>207</v>
      </c>
      <c r="M895" t="str">
        <f>CONCATENATE(E895,"-F-C-N")</f>
        <v>605351897-F-C-N</v>
      </c>
      <c r="N895" t="str">
        <f>$H$2</f>
        <v>F - 762 x 762</v>
      </c>
      <c r="O895" t="str">
        <f>$C$15</f>
        <v>Canvas</v>
      </c>
      <c r="P895" t="str">
        <f>$D$15</f>
        <v>None</v>
      </c>
      <c r="Q895">
        <f>$H$15</f>
        <v>1909</v>
      </c>
      <c r="R895">
        <v>1200</v>
      </c>
      <c r="S895">
        <v>800</v>
      </c>
      <c r="T895" t="s">
        <v>32</v>
      </c>
    </row>
    <row r="896" spans="1:20" x14ac:dyDescent="0.25">
      <c r="A896" t="s">
        <v>15</v>
      </c>
      <c r="B896" s="1" t="s">
        <v>32</v>
      </c>
      <c r="C896">
        <v>1</v>
      </c>
      <c r="D896" t="s">
        <v>258</v>
      </c>
      <c r="E896" s="1">
        <v>605351897</v>
      </c>
      <c r="F896" t="s">
        <v>259</v>
      </c>
      <c r="H896" t="s">
        <v>16</v>
      </c>
      <c r="I896" t="s">
        <v>17</v>
      </c>
      <c r="J896" t="s">
        <v>18</v>
      </c>
      <c r="K896" t="s">
        <v>19</v>
      </c>
      <c r="L896" t="s">
        <v>207</v>
      </c>
      <c r="M896" t="str">
        <f>CONCATENATE(E896,"-F-P-W")</f>
        <v>605351897-F-P-W</v>
      </c>
      <c r="N896" t="str">
        <f>$H$2</f>
        <v>F - 762 x 762</v>
      </c>
      <c r="O896" t="str">
        <f>$C$3</f>
        <v>Photographic Paper</v>
      </c>
      <c r="P896" t="str">
        <f>$D$4</f>
        <v>White</v>
      </c>
      <c r="Q896">
        <f>$H$4</f>
        <v>2387</v>
      </c>
      <c r="R896">
        <v>1510</v>
      </c>
      <c r="S896">
        <v>1150</v>
      </c>
      <c r="T896" t="s">
        <v>32</v>
      </c>
    </row>
    <row r="897" spans="1:20" x14ac:dyDescent="0.25">
      <c r="A897" t="s">
        <v>15</v>
      </c>
      <c r="B897" s="1" t="s">
        <v>32</v>
      </c>
      <c r="C897">
        <v>1</v>
      </c>
      <c r="D897" t="s">
        <v>258</v>
      </c>
      <c r="E897" s="1">
        <v>605351897</v>
      </c>
      <c r="F897" t="s">
        <v>259</v>
      </c>
      <c r="H897" t="s">
        <v>16</v>
      </c>
      <c r="I897" t="s">
        <v>17</v>
      </c>
      <c r="J897" t="s">
        <v>18</v>
      </c>
      <c r="K897" t="s">
        <v>19</v>
      </c>
      <c r="L897" t="s">
        <v>207</v>
      </c>
      <c r="M897" t="str">
        <f>CONCATENATE(E897,"-F-C-W")</f>
        <v>605351897-F-C-W</v>
      </c>
      <c r="N897" t="str">
        <f>$H$2</f>
        <v>F - 762 x 762</v>
      </c>
      <c r="O897" t="str">
        <f>$C$15</f>
        <v>Canvas</v>
      </c>
      <c r="P897" t="str">
        <f>$D$16</f>
        <v xml:space="preserve">White </v>
      </c>
      <c r="Q897">
        <f>$H$16</f>
        <v>2625</v>
      </c>
      <c r="R897">
        <v>1760</v>
      </c>
      <c r="S897">
        <v>1100</v>
      </c>
      <c r="T897" t="s">
        <v>32</v>
      </c>
    </row>
    <row r="898" spans="1:20" x14ac:dyDescent="0.25">
      <c r="A898" t="s">
        <v>15</v>
      </c>
      <c r="B898" s="1" t="s">
        <v>32</v>
      </c>
      <c r="C898">
        <v>1</v>
      </c>
      <c r="D898" t="s">
        <v>258</v>
      </c>
      <c r="E898" s="1">
        <v>605351897</v>
      </c>
      <c r="F898" t="s">
        <v>259</v>
      </c>
      <c r="H898" t="s">
        <v>16</v>
      </c>
      <c r="I898" t="s">
        <v>17</v>
      </c>
      <c r="J898" t="s">
        <v>18</v>
      </c>
      <c r="K898" t="s">
        <v>19</v>
      </c>
      <c r="L898" t="s">
        <v>207</v>
      </c>
      <c r="M898" t="str">
        <f>CONCATENATE(E898,"-G-P-N")</f>
        <v>605351897-G-P-N</v>
      </c>
      <c r="N898" t="str">
        <f>$I$2</f>
        <v>G - 1016 x 1016</v>
      </c>
      <c r="O898" t="str">
        <f>$C$3</f>
        <v>Photographic Paper</v>
      </c>
      <c r="P898" t="str">
        <f>$D$3</f>
        <v>None</v>
      </c>
      <c r="Q898">
        <f>$I$3</f>
        <v>1763</v>
      </c>
      <c r="R898">
        <v>1180</v>
      </c>
      <c r="S898">
        <v>735</v>
      </c>
      <c r="T898" t="s">
        <v>32</v>
      </c>
    </row>
    <row r="899" spans="1:20" x14ac:dyDescent="0.25">
      <c r="A899" t="s">
        <v>15</v>
      </c>
      <c r="B899" s="1" t="s">
        <v>32</v>
      </c>
      <c r="C899">
        <v>1</v>
      </c>
      <c r="D899" t="s">
        <v>258</v>
      </c>
      <c r="E899" s="1">
        <v>605351897</v>
      </c>
      <c r="F899" t="s">
        <v>259</v>
      </c>
      <c r="H899" t="s">
        <v>16</v>
      </c>
      <c r="I899" t="s">
        <v>17</v>
      </c>
      <c r="J899" t="s">
        <v>18</v>
      </c>
      <c r="K899" t="s">
        <v>19</v>
      </c>
      <c r="L899" t="s">
        <v>207</v>
      </c>
      <c r="M899" t="str">
        <f>CONCATENATE(E899,"-G-C-N")</f>
        <v>605351897-G-C-N</v>
      </c>
      <c r="N899" t="str">
        <f>$I$2</f>
        <v>G - 1016 x 1016</v>
      </c>
      <c r="O899" t="str">
        <f>$C$15</f>
        <v>Canvas</v>
      </c>
      <c r="P899" t="str">
        <f>$D$15</f>
        <v>None</v>
      </c>
      <c r="Q899">
        <f>$I$15</f>
        <v>2029</v>
      </c>
      <c r="R899">
        <v>1275</v>
      </c>
      <c r="S899">
        <v>850</v>
      </c>
      <c r="T899" t="s">
        <v>32</v>
      </c>
    </row>
    <row r="900" spans="1:20" x14ac:dyDescent="0.25">
      <c r="A900" t="s">
        <v>15</v>
      </c>
      <c r="B900" s="1" t="s">
        <v>32</v>
      </c>
      <c r="C900">
        <v>1</v>
      </c>
      <c r="D900" t="s">
        <v>258</v>
      </c>
      <c r="E900" s="1">
        <v>605351897</v>
      </c>
      <c r="F900" t="s">
        <v>259</v>
      </c>
      <c r="H900" t="s">
        <v>16</v>
      </c>
      <c r="I900" t="s">
        <v>17</v>
      </c>
      <c r="J900" t="s">
        <v>18</v>
      </c>
      <c r="K900" t="s">
        <v>19</v>
      </c>
      <c r="L900" t="s">
        <v>207</v>
      </c>
      <c r="M900" t="str">
        <f>CONCATENATE(E900,"-G-P-W")</f>
        <v>605351897-G-P-W</v>
      </c>
      <c r="N900" t="str">
        <f>$I$2</f>
        <v>G - 1016 x 1016</v>
      </c>
      <c r="O900" t="str">
        <f>$C$3</f>
        <v>Photographic Paper</v>
      </c>
      <c r="P900" t="str">
        <f>$D$4</f>
        <v>White</v>
      </c>
      <c r="Q900">
        <f>$I$4</f>
        <v>3200</v>
      </c>
      <c r="R900">
        <v>2000</v>
      </c>
      <c r="S900">
        <v>1535</v>
      </c>
      <c r="T900" t="s">
        <v>32</v>
      </c>
    </row>
    <row r="901" spans="1:20" x14ac:dyDescent="0.25">
      <c r="A901" t="s">
        <v>15</v>
      </c>
      <c r="B901" s="1" t="s">
        <v>32</v>
      </c>
      <c r="C901">
        <v>1</v>
      </c>
      <c r="D901" t="s">
        <v>258</v>
      </c>
      <c r="E901" s="1">
        <v>605351897</v>
      </c>
      <c r="F901" t="s">
        <v>259</v>
      </c>
      <c r="H901" t="s">
        <v>16</v>
      </c>
      <c r="I901" t="s">
        <v>17</v>
      </c>
      <c r="J901" t="s">
        <v>18</v>
      </c>
      <c r="K901" t="s">
        <v>19</v>
      </c>
      <c r="L901" t="s">
        <v>207</v>
      </c>
      <c r="M901" t="str">
        <f>CONCATENATE(E901,"-G-C-W")</f>
        <v>605351897-G-C-W</v>
      </c>
      <c r="N901" t="str">
        <f>$I$2</f>
        <v>G - 1016 x 1016</v>
      </c>
      <c r="O901" t="str">
        <f>$C$15</f>
        <v>Canvas</v>
      </c>
      <c r="P901" t="str">
        <f>$D$16</f>
        <v xml:space="preserve">White </v>
      </c>
      <c r="Q901">
        <f>$I$16</f>
        <v>2984</v>
      </c>
      <c r="R901">
        <v>2000</v>
      </c>
      <c r="S901">
        <v>1250</v>
      </c>
      <c r="T901" t="s">
        <v>32</v>
      </c>
    </row>
  </sheetData>
  <sortState ref="A24:Q597">
    <sortCondition ref="D24:D597"/>
    <sortCondition ref="N24:N5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Landscape-Portrait</vt:lpstr>
      <vt:lpstr>Square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 PC 2</dc:creator>
  <cp:lastModifiedBy>Pro PC 2</cp:lastModifiedBy>
  <dcterms:created xsi:type="dcterms:W3CDTF">2018-02-06T23:26:50Z</dcterms:created>
  <dcterms:modified xsi:type="dcterms:W3CDTF">2018-05-23T06:50:51Z</dcterms:modified>
</cp:coreProperties>
</file>