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.burdack\bwSyncShare\Follow ETSAP\Veröffentlichungen\Materials and energy demands 2018\ANNEX\02_Energy_calculation\"/>
    </mc:Choice>
  </mc:AlternateContent>
  <xr:revisionPtr revIDLastSave="0" documentId="13_ncr:1_{744564DD-CDAF-4E4B-AB67-D08984E0DF6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teel" sheetId="9" r:id="rId1"/>
    <sheet name="Aluminium" sheetId="1" r:id="rId2"/>
    <sheet name="Copper" sheetId="2" r:id="rId3"/>
    <sheet name="Cement" sheetId="4" r:id="rId4"/>
    <sheet name="Glass" sheetId="12" r:id="rId5"/>
    <sheet name="Lime" sheetId="11" r:id="rId6"/>
    <sheet name="Paper" sheetId="3" r:id="rId7"/>
    <sheet name="Chlorine" sheetId="5" r:id="rId8"/>
    <sheet name="Methanol" sheetId="6" r:id="rId9"/>
    <sheet name="Olefins" sheetId="7" r:id="rId10"/>
    <sheet name="Aromatics" sheetId="8" r:id="rId11"/>
    <sheet name="Ammonia" sheetId="10" r:id="rId12"/>
  </sheets>
  <definedNames>
    <definedName name="_CTVL00114913102b4f546a79e19db691d9bb9a0" localSheetId="0">Steel!$B$29</definedName>
    <definedName name="_CTVL00145bc5694f2564992876849797e47ce29" localSheetId="1">Aluminium!$B$26</definedName>
    <definedName name="_CTVL00166cb1aa183ae4d378211629bc316783e" localSheetId="1">Aluminium!$B$27</definedName>
    <definedName name="_CTVL001a9105efbf1534ccf84615a26ba897e42" localSheetId="0">Steel!$B$27</definedName>
    <definedName name="_CTVL001efd329c251e74350bb57ff09bd640555" localSheetId="0">Steel!$B$28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1" l="1"/>
  <c r="H81" i="3" l="1"/>
  <c r="E3" i="8"/>
  <c r="E9" i="8" s="1"/>
  <c r="E11" i="4"/>
  <c r="E49" i="2"/>
  <c r="E43" i="2"/>
  <c r="E39" i="2"/>
  <c r="E33" i="2"/>
  <c r="E29" i="2"/>
  <c r="E23" i="2"/>
  <c r="E19" i="2"/>
  <c r="E13" i="2"/>
  <c r="E9" i="2"/>
  <c r="E3" i="2"/>
  <c r="E22" i="1"/>
  <c r="E16" i="1"/>
  <c r="E10" i="1"/>
  <c r="E3" i="1"/>
</calcChain>
</file>

<file path=xl/sharedStrings.xml><?xml version="1.0" encoding="utf-8"?>
<sst xmlns="http://schemas.openxmlformats.org/spreadsheetml/2006/main" count="935" uniqueCount="195">
  <si>
    <t>Comment</t>
  </si>
  <si>
    <t>Primary aluminium</t>
  </si>
  <si>
    <t>Parameter</t>
  </si>
  <si>
    <t>Value</t>
  </si>
  <si>
    <t>Unit</t>
  </si>
  <si>
    <t>Source</t>
  </si>
  <si>
    <t>Input</t>
  </si>
  <si>
    <t>Coal</t>
  </si>
  <si>
    <t>GJ</t>
  </si>
  <si>
    <t>[3,4]</t>
  </si>
  <si>
    <t>Fuel</t>
  </si>
  <si>
    <t>[1,2]</t>
  </si>
  <si>
    <t>Max. share of Fuel</t>
  </si>
  <si>
    <t>[3], p. 418</t>
  </si>
  <si>
    <t>Natural gas</t>
  </si>
  <si>
    <t>Oil</t>
  </si>
  <si>
    <t>Syngas</t>
  </si>
  <si>
    <t>Hydrogen</t>
  </si>
  <si>
    <t>Electricity</t>
  </si>
  <si>
    <t>Feedstock: Coal</t>
  </si>
  <si>
    <t>[2]</t>
  </si>
  <si>
    <t>Output</t>
  </si>
  <si>
    <t>Aluminium</t>
  </si>
  <si>
    <t>t</t>
  </si>
  <si>
    <t>Secondary aluminium</t>
  </si>
  <si>
    <t>Scrap preparation, smelting + Processing</t>
  </si>
  <si>
    <t>Web</t>
  </si>
  <si>
    <t>Publisher</t>
  </si>
  <si>
    <t>Title</t>
  </si>
  <si>
    <t>Page</t>
  </si>
  <si>
    <t>Year</t>
  </si>
  <si>
    <t>Accessed</t>
  </si>
  <si>
    <t>Author</t>
  </si>
  <si>
    <t>[1]</t>
  </si>
  <si>
    <t>https://d-nb.info/1049260554/34</t>
  </si>
  <si>
    <t>https://www.bmwk.de/Redaktion/DE/Downloads/E/energiewende-in-der-industrie-ap2a-branchensteckbrief-metall.pdf?__blob=publicationFile&amp;v=4</t>
  </si>
  <si>
    <t>[3]</t>
  </si>
  <si>
    <t>https://eippcb.jrc.ec.europa.eu/sites/default/files/2020-01/JRC107041_NFM_bref2017.pdf</t>
  </si>
  <si>
    <t>[4]</t>
  </si>
  <si>
    <t>https://european-aluminium.eu/wp-content/uploads/2023/11/23-11-14-Net-Zero-by-2050-Science-based-Decarbonisation-Pathways-for-the-European-Aluminium-Industry_FULL-REPORT.pdf</t>
  </si>
  <si>
    <t>Distribution on electricity and fuel is own assumption based on the sources</t>
  </si>
  <si>
    <t>Primary  (mate) copper</t>
  </si>
  <si>
    <t>Smelter</t>
  </si>
  <si>
    <t>[1,2,3]</t>
  </si>
  <si>
    <t>Copper</t>
  </si>
  <si>
    <t>Secondary  (mate) copper</t>
  </si>
  <si>
    <t>Primary (anode or cathode) copper</t>
  </si>
  <si>
    <t>Refinary</t>
  </si>
  <si>
    <t>Secondary  (anode or cathode) copper</t>
  </si>
  <si>
    <t>Primary copper (anode copper)</t>
  </si>
  <si>
    <t>Leaching, solvent extraction and electrowinning</t>
  </si>
  <si>
    <t>https://elib.dlr.de/130069/1/Renewable%20energy%20in%20copper%20production%20-%20a%20review.pdf</t>
  </si>
  <si>
    <t>Chemical Pulp</t>
  </si>
  <si>
    <t>Heat</t>
  </si>
  <si>
    <t>[GJ/t]</t>
  </si>
  <si>
    <t>Max. share of Heat</t>
  </si>
  <si>
    <t>Biomass</t>
  </si>
  <si>
    <t>Synfuels</t>
  </si>
  <si>
    <t>Pulp</t>
  </si>
  <si>
    <t>[t]</t>
  </si>
  <si>
    <t>Black liquor</t>
  </si>
  <si>
    <t>Mechanical Pulp</t>
  </si>
  <si>
    <t>Heat(Heat Recovery)</t>
  </si>
  <si>
    <t>Recycling Pulp</t>
  </si>
  <si>
    <t>Recycled paper</t>
  </si>
  <si>
    <t>[t/t]</t>
  </si>
  <si>
    <t>Packaging Paper</t>
  </si>
  <si>
    <t>Paper</t>
  </si>
  <si>
    <t>Graphical</t>
  </si>
  <si>
    <t>Hygiene</t>
  </si>
  <si>
    <t>Tech Packaging</t>
  </si>
  <si>
    <t>Cement</t>
  </si>
  <si>
    <t>Short dry + preheater</t>
  </si>
  <si>
    <t>Clinker</t>
  </si>
  <si>
    <t>CO2</t>
  </si>
  <si>
    <t>[tCO2/t]</t>
  </si>
  <si>
    <t>Membrane process with ODC</t>
  </si>
  <si>
    <t>ODC- Oxygen Depolarized Cathodes</t>
  </si>
  <si>
    <t xml:space="preserve"> [GJ/t]</t>
  </si>
  <si>
    <t xml:space="preserve">Chlor </t>
  </si>
  <si>
    <t>Hydrogen production by coal only in China, rest of the world with Natural gas</t>
  </si>
  <si>
    <t>Methanol</t>
  </si>
  <si>
    <t>Feedstock</t>
  </si>
  <si>
    <t>Olefins</t>
  </si>
  <si>
    <t>Naphta based steam cracking</t>
  </si>
  <si>
    <t>Synfuel</t>
  </si>
  <si>
    <t>[1] p. 46</t>
  </si>
  <si>
    <t>Feedstock: Fuel</t>
  </si>
  <si>
    <t>https://www.osti.gov/servlets/purl/927032</t>
  </si>
  <si>
    <t>https://dechema.de/dechema_media/Downloads/Positionspapiere/Technology_study_Low_carbon_energy_and_feedstock_for_the_European_chemical_industry.pdf</t>
  </si>
  <si>
    <t>Own assumption of energy distribution on electricity and fuel, based on methanol production (according [2]). Own assumption that feedstock demand is the same as for Olefins</t>
  </si>
  <si>
    <t>Aromatics</t>
  </si>
  <si>
    <t>[1] see comment</t>
  </si>
  <si>
    <t>Blast Furnace – Basic Oxygen Furnace</t>
  </si>
  <si>
    <t xml:space="preserve"> Input </t>
  </si>
  <si>
    <t xml:space="preserve"> electricity: </t>
  </si>
  <si>
    <t xml:space="preserve"> fuel total: </t>
  </si>
  <si>
    <t xml:space="preserve"> coal </t>
  </si>
  <si>
    <t xml:space="preserve"> gas </t>
  </si>
  <si>
    <t xml:space="preserve"> oil </t>
  </si>
  <si>
    <t xml:space="preserve"> Output </t>
  </si>
  <si>
    <t xml:space="preserve"> steel </t>
  </si>
  <si>
    <t>Direct Reduction Iron – Electric (Natural gas based)</t>
  </si>
  <si>
    <t xml:space="preserve">                  -     </t>
  </si>
  <si>
    <t>steel</t>
  </si>
  <si>
    <t>Electric (Secondary)</t>
  </si>
  <si>
    <t xml:space="preserve"> electricity </t>
  </si>
  <si>
    <t>Haber-Bosch gas based</t>
  </si>
  <si>
    <t xml:space="preserve"> fuel: </t>
  </si>
  <si>
    <t xml:space="preserve">               -     </t>
  </si>
  <si>
    <t xml:space="preserve"> feedstock: </t>
  </si>
  <si>
    <t xml:space="preserve"> ammonia </t>
  </si>
  <si>
    <t>Haber-Bosch coal based</t>
  </si>
  <si>
    <t>ammonia</t>
  </si>
  <si>
    <t>Average Lime Kiln – coal/gas/biomass/oil</t>
  </si>
  <si>
    <t>0-100%</t>
  </si>
  <si>
    <t xml:space="preserve"> biomass </t>
  </si>
  <si>
    <t xml:space="preserve"> lime </t>
  </si>
  <si>
    <t>The share of fuel inputs for each world region is calculated according to the IEA Energy Balance</t>
  </si>
  <si>
    <t>Average Container Glass – coal/gas/biomass/oil</t>
  </si>
  <si>
    <t>Average Flat Glass – coal/gas/biomass/oil</t>
  </si>
  <si>
    <t>Reference</t>
  </si>
  <si>
    <t xml:space="preserve">https://www.diw.de/documents/dokumentenarchiv/17/diw_01.c.534645.de/cs-pulp-and-paper.pdf </t>
  </si>
  <si>
    <t>Climate Strategies</t>
  </si>
  <si>
    <t>The pulp and paper overview paper</t>
  </si>
  <si>
    <t>Susanna Roth; Lars Zetterberg; William Acworth; Hannah-Liisa Kangas; Karsten Neuhoff; Vea Zipperer</t>
  </si>
  <si>
    <t>https://doi.org/10.1016/j.energy.2012.02.025</t>
  </si>
  <si>
    <t>Energy</t>
  </si>
  <si>
    <t>Energy efficiency in the German pulp and paper industry- A model-based assessment of savings potential</t>
  </si>
  <si>
    <t>84-89</t>
  </si>
  <si>
    <t>Tobias Fleiter; Daniel Fehrenbach; Ernst Worrell; Wolfgang Eichhammer</t>
  </si>
  <si>
    <t>[1,2,3,4]</t>
  </si>
  <si>
    <t>[1,2,5]</t>
  </si>
  <si>
    <t>https://doi.org/10.1016/j.jclepro.2022.131265</t>
  </si>
  <si>
    <t>Journal of Cleaner Production</t>
  </si>
  <si>
    <t>Techno-economic and environmental evaluation of a market pulp reinforced with micro-/nanofibers as a strengthening agent in packaging paper</t>
  </si>
  <si>
    <t>-</t>
  </si>
  <si>
    <t>Ferran Serra-Parareda; Roberto Aguado; Sergi Arfelis; Ramon Xifre;</t>
  </si>
  <si>
    <t>[5]</t>
  </si>
  <si>
    <t>https://doi.org/10.1111/jiec.12613</t>
  </si>
  <si>
    <t>Journal of Industrial Ecology</t>
  </si>
  <si>
    <t>Global Life Cycle Paper Flows, Recycling Metrics and Material Efficiency</t>
  </si>
  <si>
    <t>Stijin Van Ewijk, Julia A. Stegemann and Paul Ekins</t>
  </si>
  <si>
    <t>https://www.oecd-ilibrary.org/docserver/9789264068612-en.pdf?expires=1731341815&amp;id=id&amp;accname=ocid77015704&amp;checksum=17A92DBCC6EE809392D8BE9E8C70B4DA</t>
  </si>
  <si>
    <t>International Energy Agency</t>
  </si>
  <si>
    <t>Energy Technology Transitions for Industry</t>
  </si>
  <si>
    <t>Ernst Worell; Lynn Price; Nathan Martin; Chris Hendriks</t>
  </si>
  <si>
    <t xml:space="preserve"> Carbondioxide Emissions from the global cement industry</t>
  </si>
  <si>
    <t>Materials demand and environmental impact of buildings construction in china based on dynamic material flow analysis</t>
  </si>
  <si>
    <t>Tao Huang; Fengi Shi; Hiroki Tanikawa; Jinling Fei; Ji Han</t>
  </si>
  <si>
    <t>Annual Review of Environment and Resources</t>
  </si>
  <si>
    <r>
      <t> </t>
    </r>
    <r>
      <rPr>
        <u/>
        <sz val="11"/>
        <color theme="10"/>
        <rFont val="Calibri"/>
        <family val="2"/>
      </rPr>
      <t>https://doi.org/10.1146/annurev.energy.26.1.303</t>
    </r>
  </si>
  <si>
    <t>Resources, Conservation and Recycling</t>
  </si>
  <si>
    <t>https://doi.org/10.1016/j.resconrec.2012.12.013</t>
  </si>
  <si>
    <t>Renewable and Sustainable Energy reviews</t>
  </si>
  <si>
    <t>A critical review on energy use and savings in the cement industry</t>
  </si>
  <si>
    <t>N.A. Madlool; R. Saidur; M.S. Hossain; N.A. Rahim</t>
  </si>
  <si>
    <t>https://doi.org/10.1016/j.rser.2011.01.005</t>
  </si>
  <si>
    <t>Agora Energiewende</t>
  </si>
  <si>
    <t>https://www.agora-industrie.de/fileadmin/Projekte/2018/Dekarbonisierung_Industrie/164_A-EW_Klimaneutrale-Industrie_Studie_WEB.pdf</t>
  </si>
  <si>
    <t>Klimaneutrale Industrie: Schlüsseltechnologien und Politikoptionen für Stahl, Chemie und Zement</t>
  </si>
  <si>
    <t>Chlorine</t>
  </si>
  <si>
    <t>Methanol-synthesis (Natural gas based)</t>
  </si>
  <si>
    <t>Methanol-synthesis (Coal based)</t>
  </si>
  <si>
    <t>https://publications.rwth-aachen.de/record/862520/files/862520.pdf</t>
  </si>
  <si>
    <t>Recycling und Defossiliserungsmaßnahmen der energieintensiven Industrie Deutschlands im kontext von CO2-Reduktionsstrateien</t>
  </si>
  <si>
    <t>Felix Kullmann</t>
  </si>
  <si>
    <t>Jülich Forschungszentrum</t>
  </si>
  <si>
    <t>DECHEMA</t>
  </si>
  <si>
    <t>Low carbon energy and feedstock for the European chemical industry</t>
  </si>
  <si>
    <t>Alexis Michael Bazzanella, Florian Ausfelder</t>
  </si>
  <si>
    <t>[1, 2, 3]</t>
  </si>
  <si>
    <t>GJ/t</t>
  </si>
  <si>
    <t>fuel:</t>
  </si>
  <si>
    <t>Max share of fuel</t>
  </si>
  <si>
    <t>The share of fuel inputs for each world region is calculated according to the share of fuels for the sector and the region in the IEA Energy Balance</t>
  </si>
  <si>
    <t>Distribution on electricity and fuel of processing is own assumption based on the sources</t>
  </si>
  <si>
    <r>
      <t>Otto, A.</t>
    </r>
    <r>
      <rPr>
        <i/>
        <sz val="11"/>
        <color theme="1"/>
        <rFont val="Calibri"/>
        <family val="2"/>
      </rPr>
      <t xml:space="preserve"> et al. </t>
    </r>
    <r>
      <rPr>
        <sz val="11"/>
        <color theme="1"/>
        <rFont val="Calibri"/>
        <family val="2"/>
      </rPr>
      <t xml:space="preserve">Power-to-Steel: Reducing CO2 through the Integration of Renewable Energy and Hydrogen into the German Steel Industry. </t>
    </r>
    <r>
      <rPr>
        <i/>
        <sz val="11"/>
        <color theme="1"/>
        <rFont val="Calibri"/>
        <family val="2"/>
      </rPr>
      <t xml:space="preserve">Energies </t>
    </r>
    <r>
      <rPr>
        <b/>
        <sz val="11"/>
        <color theme="1"/>
        <rFont val="Calibri"/>
        <family val="2"/>
      </rPr>
      <t xml:space="preserve">10, </t>
    </r>
    <r>
      <rPr>
        <sz val="11"/>
        <color theme="1"/>
        <rFont val="Calibri"/>
        <family val="2"/>
      </rPr>
      <t>451; 10.3390/en10040451 (2017).</t>
    </r>
  </si>
  <si>
    <r>
      <t xml:space="preserve">Pardo, N. &amp; Moya, J. A. Prospective scenarios on energy efficiency and CO2 emissions in the European Iron &amp; Steel industry. </t>
    </r>
    <r>
      <rPr>
        <i/>
        <sz val="11"/>
        <color theme="1"/>
        <rFont val="Calibri"/>
        <family val="2"/>
      </rPr>
      <t xml:space="preserve">Energy </t>
    </r>
    <r>
      <rPr>
        <b/>
        <sz val="11"/>
        <color theme="1"/>
        <rFont val="Calibri"/>
        <family val="2"/>
      </rPr>
      <t xml:space="preserve">54, </t>
    </r>
    <r>
      <rPr>
        <sz val="11"/>
        <color theme="1"/>
        <rFont val="Calibri"/>
        <family val="2"/>
      </rPr>
      <t>113–128; 10.1016/j.energy.2013.03.015 (2013).</t>
    </r>
  </si>
  <si>
    <r>
      <t xml:space="preserve">Joint Research Centre: Institute for Prospective Technological Studies, Remus, R., Roudier, S., Delgado Sancho, L. &amp; Aguado-Monsonet, M. </t>
    </r>
    <r>
      <rPr>
        <i/>
        <sz val="11"/>
        <color theme="1"/>
        <rFont val="Calibri"/>
        <family val="2"/>
      </rPr>
      <t xml:space="preserve">Best available techniques (BAT) reference document for iron and steel production – Industrial emissions Directive 2010/75/EU – Integrated pollution prevention and control </t>
    </r>
    <r>
      <rPr>
        <sz val="11"/>
        <color theme="1"/>
        <rFont val="Calibri"/>
        <family val="2"/>
      </rPr>
      <t>(Publications Office, 2013).</t>
    </r>
  </si>
  <si>
    <r>
      <t xml:space="preserve">Kuder, R. </t>
    </r>
    <r>
      <rPr>
        <i/>
        <sz val="11"/>
        <color theme="1"/>
        <rFont val="Calibri"/>
        <family val="2"/>
      </rPr>
      <t xml:space="preserve">Energieeffizienz in der Industrie. Modellgestützte Analyse des effizienten Energieeinsatzes in der EU-27 mit Fokus auf den Industriesektor. </t>
    </r>
    <r>
      <rPr>
        <sz val="11"/>
        <color theme="1"/>
        <rFont val="Calibri"/>
        <family val="2"/>
      </rPr>
      <t>Dissertation (Stuttgart, 2014).</t>
    </r>
  </si>
  <si>
    <r>
      <t xml:space="preserve">Hübner, T., Guminski, A., Rouyrre, E. &amp; von Roon, S. Branchensteckbrief der NE-Metallindustrie. In </t>
    </r>
    <r>
      <rPr>
        <i/>
        <sz val="11"/>
        <color theme="1"/>
        <rFont val="Calibri"/>
        <family val="2"/>
      </rPr>
      <t xml:space="preserve">Energiewende in der Industrie </t>
    </r>
    <r>
      <rPr>
        <sz val="11"/>
        <color theme="1"/>
        <rFont val="Calibri"/>
        <family val="2"/>
      </rPr>
      <t>(2020).</t>
    </r>
  </si>
  <si>
    <t>Cusano G, Rodrigo Gonzalo M, Farrell F, Remus R, Roudier S, and Delgado Sancho L, "Best Available Techniques (BAT) Reference Document for the Non-Ferrous Metals Industries. Industrial Emissions Directive 2010/75/EU (Integrated Pollution Prevention and Control)," 1831-9424, KJ-NA-28648-EN-N, doi: 10.2760/8224.</t>
  </si>
  <si>
    <t>European Aluminium, "Net-zero by 2050: Science-based decarbonisation pathways for the European aluminium industry," 2023. Accessed: Feb. 26 2025. [Online]. Available: https://european-aluminium.eu/wp-content/uploads/2023/11/23-11-14-Net-Zero-by-2050-Science-based-Decarbonisation-Pathways-for-the-European-Aluminium-Industry_FULL-REPORT.pdf</t>
  </si>
  <si>
    <t>Moreno-Leiva, S. et al. Renewable energy in copper production: A review on systems design and methodological approaches. Journal of Cleaner Production 246, 118978; 10.1016/j.jclepro.2019.118978 (2020).</t>
  </si>
  <si>
    <t>M. Zier, P. Stenzel, L. Kotzur, und D. Stolten, „A review of decarbonization options for the glass industry“, Energy Convers. Manag. X, Bd. 10, S. 100083, Juni 2021, doi: 10.1016/j.ecmx.2021.100083.</t>
  </si>
  <si>
    <t xml:space="preserve">The example of the German glass industry“, Energy Convers. Manag. X, Bd. 17, S. 100336, Jan. 2023, doi: 10.1016/j.ecmx.2022.100336. </t>
  </si>
  <si>
    <t>Stork M., Meindertsma W., Overgaag M. &amp; Maarten N. A competitive and efficient lime industry - Technical report, 2014.</t>
  </si>
  <si>
    <t xml:space="preserve">International Energy Agency, Ammonia Technology Roadmap: Towards more sustainable nitrogen fertiliser production. OECD, 2021. doi: 10.1787/f6daa4a0-en. [2] G. Introzzi und M. Rosskothen, „Low carbon energy and feedstock for the European chemical industry - DECHEMA Gesellschaft für Chemische Technik“. </t>
  </si>
  <si>
    <t>G. Introzzi und M. Rosskothen, „Low carbon energy and feedstock for the European chemical industry - DECHEMA Gesellschaft für Chemische Technik“.</t>
  </si>
  <si>
    <t>Assumed route: China - coal based, Rest of the world - gas based</t>
  </si>
  <si>
    <t>Worrell, E., Price, L., Neelis, M., Galitsky, C. &amp; Zhou, N. World Best Practice Energy Intensity Values for SelectedIndustrial Sectors, 2007.</t>
  </si>
  <si>
    <t>Bazzanella, Alexis Michael, Ausfelder, Florian. Low carbon energy and feedstock for the European chemical industry. DECHEMA Gesellschaft für Chemische Technik und Biotechnologie e.V., Jun 2017.</t>
  </si>
  <si>
    <t>Finished Improved Clinker</t>
  </si>
  <si>
    <t>Alumina refining + Hall-Heroult method +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</si>
</sst>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\ _€_-;\-* #,##0.00\ _€_-;_-* \-??\ _€_-;_-@_-"/>
    <numFmt numFmtId="166" formatCode="0\ %"/>
    <numFmt numFmtId="167" formatCode="0.000"/>
    <numFmt numFmtId="168" formatCode="0.00\ %"/>
  </numFmts>
  <fonts count="16" x14ac:knownFonts="1">
    <font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u/>
      <sz val="11"/>
      <color rgb="FF0070C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</borders>
  <cellStyleXfs count="4">
    <xf numFmtId="0" fontId="0" fillId="0" borderId="0"/>
    <xf numFmtId="165" fontId="10" fillId="0" borderId="0" applyBorder="0" applyProtection="0"/>
    <xf numFmtId="0" fontId="3" fillId="0" borderId="0" applyBorder="0" applyProtection="0"/>
    <xf numFmtId="9" fontId="10" fillId="0" borderId="0" applyFont="0" applyFill="0" applyBorder="0" applyAlignment="0" applyProtection="0"/>
  </cellStyleXfs>
  <cellXfs count="131">
    <xf numFmtId="0" fontId="0" fillId="0" borderId="0" xfId="0"/>
    <xf numFmtId="165" fontId="4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5" fontId="1" fillId="0" borderId="1" xfId="1" applyFont="1" applyBorder="1" applyAlignment="1" applyProtection="1">
      <alignment horizontal="left"/>
    </xf>
    <xf numFmtId="0" fontId="1" fillId="0" borderId="0" xfId="1" applyNumberFormat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1" fillId="0" borderId="1" xfId="1" applyFont="1" applyBorder="1" applyProtection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1" applyFont="1" applyBorder="1" applyAlignment="1" applyProtection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4" xfId="0" applyBorder="1"/>
    <xf numFmtId="165" fontId="2" fillId="0" borderId="0" xfId="1" applyFont="1" applyBorder="1" applyAlignment="1" applyProtection="1">
      <alignment horizontal="center"/>
    </xf>
    <xf numFmtId="166" fontId="0" fillId="0" borderId="0" xfId="0" applyNumberFormat="1"/>
    <xf numFmtId="0" fontId="2" fillId="0" borderId="5" xfId="0" applyFont="1" applyBorder="1"/>
    <xf numFmtId="167" fontId="0" fillId="0" borderId="0" xfId="0" applyNumberFormat="1"/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165" fontId="0" fillId="0" borderId="7" xfId="1" applyFont="1" applyBorder="1" applyAlignment="1" applyProtection="1">
      <alignment horizontal="center"/>
    </xf>
    <xf numFmtId="0" fontId="0" fillId="0" borderId="8" xfId="0" applyBorder="1"/>
    <xf numFmtId="0" fontId="3" fillId="0" borderId="0" xfId="2" applyBorder="1" applyProtection="1"/>
    <xf numFmtId="0" fontId="2" fillId="0" borderId="0" xfId="0" applyFont="1"/>
    <xf numFmtId="0" fontId="3" fillId="0" borderId="0" xfId="2" applyBorder="1" applyAlignment="1" applyProtection="1">
      <alignment vertical="center"/>
    </xf>
    <xf numFmtId="0" fontId="2" fillId="0" borderId="0" xfId="0" applyFont="1" applyAlignment="1">
      <alignment horizontal="left"/>
    </xf>
    <xf numFmtId="165" fontId="2" fillId="0" borderId="7" xfId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4" fillId="0" borderId="0" xfId="1" applyFont="1" applyBorder="1" applyAlignment="1" applyProtection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0" fillId="0" borderId="0" xfId="1" applyFont="1" applyBorder="1" applyAlignment="1" applyProtection="1">
      <alignment horizontal="center" vertical="center"/>
    </xf>
    <xf numFmtId="0" fontId="1" fillId="0" borderId="9" xfId="0" applyFont="1" applyBorder="1"/>
    <xf numFmtId="165" fontId="0" fillId="0" borderId="0" xfId="1" applyFont="1" applyBorder="1" applyProtection="1"/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65" fontId="5" fillId="0" borderId="0" xfId="1" applyFont="1" applyBorder="1" applyAlignment="1" applyProtection="1">
      <alignment horizontal="left"/>
    </xf>
    <xf numFmtId="165" fontId="1" fillId="0" borderId="10" xfId="1" applyFont="1" applyBorder="1" applyAlignment="1" applyProtection="1">
      <alignment horizontal="left"/>
    </xf>
    <xf numFmtId="165" fontId="2" fillId="0" borderId="1" xfId="1" applyFont="1" applyBorder="1" applyAlignment="1" applyProtection="1">
      <alignment horizontal="left"/>
    </xf>
    <xf numFmtId="165" fontId="0" fillId="0" borderId="0" xfId="1" applyFont="1" applyBorder="1" applyAlignment="1" applyProtection="1">
      <alignment horizontal="left"/>
    </xf>
    <xf numFmtId="0" fontId="0" fillId="0" borderId="11" xfId="0" applyBorder="1" applyAlignment="1">
      <alignment horizontal="center"/>
    </xf>
    <xf numFmtId="165" fontId="2" fillId="0" borderId="0" xfId="1" applyFont="1" applyBorder="1" applyAlignment="1" applyProtection="1">
      <alignment horizontal="left"/>
    </xf>
    <xf numFmtId="0" fontId="2" fillId="0" borderId="12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5" fontId="6" fillId="0" borderId="0" xfId="1" applyFont="1" applyBorder="1" applyAlignment="1" applyProtection="1">
      <alignment horizontal="left"/>
    </xf>
    <xf numFmtId="165" fontId="6" fillId="0" borderId="0" xfId="1" applyFont="1" applyBorder="1" applyProtection="1"/>
    <xf numFmtId="165" fontId="6" fillId="0" borderId="0" xfId="1" applyFont="1" applyBorder="1" applyAlignment="1" applyProtection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165" fontId="0" fillId="0" borderId="10" xfId="1" applyFont="1" applyBorder="1" applyAlignment="1" applyProtection="1">
      <alignment horizontal="left"/>
    </xf>
    <xf numFmtId="165" fontId="0" fillId="0" borderId="10" xfId="1" applyFont="1" applyBorder="1" applyProtection="1"/>
    <xf numFmtId="0" fontId="8" fillId="0" borderId="1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165" fontId="4" fillId="0" borderId="0" xfId="1" applyFont="1" applyBorder="1" applyProtection="1"/>
    <xf numFmtId="165" fontId="0" fillId="0" borderId="0" xfId="1" applyFont="1" applyBorder="1" applyAlignment="1" applyProtection="1">
      <alignment vertical="center"/>
    </xf>
    <xf numFmtId="165" fontId="2" fillId="0" borderId="0" xfId="1" applyFont="1" applyBorder="1" applyAlignment="1" applyProtection="1">
      <alignment horizontal="center" vertical="center"/>
    </xf>
    <xf numFmtId="165" fontId="0" fillId="0" borderId="7" xfId="1" applyFont="1" applyBorder="1" applyAlignment="1" applyProtection="1">
      <alignment horizontal="center" vertical="center"/>
    </xf>
    <xf numFmtId="165" fontId="0" fillId="0" borderId="7" xfId="1" applyFont="1" applyBorder="1" applyProtection="1"/>
    <xf numFmtId="165" fontId="4" fillId="0" borderId="7" xfId="1" applyFont="1" applyBorder="1" applyProtection="1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2" fillId="0" borderId="1" xfId="0" applyFont="1" applyBorder="1"/>
    <xf numFmtId="2" fontId="2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166" fontId="0" fillId="0" borderId="16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2" fillId="0" borderId="0" xfId="0" applyFont="1"/>
    <xf numFmtId="0" fontId="3" fillId="0" borderId="0" xfId="2"/>
    <xf numFmtId="0" fontId="0" fillId="0" borderId="11" xfId="0" applyBorder="1" applyAlignment="1">
      <alignment vertical="center" wrapText="1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2" fillId="0" borderId="8" xfId="0" applyFont="1" applyBorder="1"/>
    <xf numFmtId="165" fontId="12" fillId="0" borderId="0" xfId="1" applyFont="1" applyBorder="1" applyAlignment="1" applyProtection="1">
      <alignment horizontal="left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1" fillId="0" borderId="7" xfId="1" applyFont="1" applyBorder="1" applyAlignment="1" applyProtection="1">
      <alignment horizontal="left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0" fillId="0" borderId="1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right"/>
    </xf>
    <xf numFmtId="0" fontId="0" fillId="0" borderId="24" xfId="0" applyBorder="1" applyAlignment="1">
      <alignment vertical="center"/>
    </xf>
    <xf numFmtId="9" fontId="0" fillId="0" borderId="0" xfId="3" applyFont="1" applyBorder="1"/>
    <xf numFmtId="0" fontId="12" fillId="0" borderId="23" xfId="0" applyFont="1" applyBorder="1" applyAlignment="1">
      <alignment vertical="center"/>
    </xf>
    <xf numFmtId="164" fontId="12" fillId="0" borderId="0" xfId="0" applyNumberFormat="1" applyFont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165" fontId="4" fillId="0" borderId="0" xfId="1" applyFont="1" applyBorder="1" applyAlignment="1" applyProtection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36</xdr:row>
      <xdr:rowOff>0</xdr:rowOff>
    </xdr:from>
    <xdr:to>
      <xdr:col>47</xdr:col>
      <xdr:colOff>653040</xdr:colOff>
      <xdr:row>80</xdr:row>
      <xdr:rowOff>135160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16480" y="10267920"/>
          <a:ext cx="10592280" cy="85046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81</xdr:row>
      <xdr:rowOff>78120</xdr:rowOff>
    </xdr:from>
    <xdr:to>
      <xdr:col>19</xdr:col>
      <xdr:colOff>121300</xdr:colOff>
      <xdr:row>125</xdr:row>
      <xdr:rowOff>29520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35160" y="22078800"/>
          <a:ext cx="15918840" cy="8323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1" Type="http://schemas.openxmlformats.org/officeDocument/2006/relationships/hyperlink" Target="https://www.osti.gov/servlets/purl/92703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echema.de/dechema_media/Downloads/Positionspapiere/Technology_study_Low_carbon_energy_and_feedstock_for_the_European_chemical_industry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ippcb.jrc.ec.europa.eu/sites/default/files/2020-01/JRC107041_NFM_bref2017.pdf" TargetMode="External"/><Relationship Id="rId2" Type="http://schemas.openxmlformats.org/officeDocument/2006/relationships/hyperlink" Target="https://www.bmwk.de/Redaktion/DE/Downloads/E/energiewende-in-der-industrie-ap2a-branchensteckbrief-metall.pdf?__blob=publicationFile&amp;v=4" TargetMode="External"/><Relationship Id="rId1" Type="http://schemas.openxmlformats.org/officeDocument/2006/relationships/hyperlink" Target="https://d-nb.info/1049260554/34" TargetMode="External"/><Relationship Id="rId4" Type="http://schemas.openxmlformats.org/officeDocument/2006/relationships/hyperlink" Target="https://european-aluminium.eu/wp-content/uploads/2023/11/23-11-14-Net-Zero-by-2050-Science-based-Decarbonisation-Pathways-for-the-European-Aluminium-Industry_FULL-REPORT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lib.dlr.de/130069/1/Renewable%20energy%20in%20copper%20production%20-%20a%20review.pdf" TargetMode="External"/><Relationship Id="rId2" Type="http://schemas.openxmlformats.org/officeDocument/2006/relationships/hyperlink" Target="https://www.bmwk.de/Redaktion/DE/Downloads/E/energiewende-in-der-industrie-ap2a-branchensteckbrief-metall.pdf?__blob=publicationFile&amp;v=4" TargetMode="External"/><Relationship Id="rId1" Type="http://schemas.openxmlformats.org/officeDocument/2006/relationships/hyperlink" Target="https://d-nb.info/1049260554/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rser.2011.01.005" TargetMode="External"/><Relationship Id="rId2" Type="http://schemas.openxmlformats.org/officeDocument/2006/relationships/hyperlink" Target="https://doi.org/10.1016/j.resconrec.2012.12.013" TargetMode="External"/><Relationship Id="rId1" Type="http://schemas.openxmlformats.org/officeDocument/2006/relationships/hyperlink" Target="https://doi.org/10.1146/annurev.energy.26.1.30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016/j.energy.2012.02.02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9"/>
  <sheetViews>
    <sheetView tabSelected="1" zoomScaleNormal="100" workbookViewId="0">
      <selection activeCell="H8" sqref="H8"/>
    </sheetView>
  </sheetViews>
  <sheetFormatPr defaultColWidth="11.54296875" defaultRowHeight="14.5" x14ac:dyDescent="0.35"/>
  <cols>
    <col min="1" max="1" width="3.453125" bestFit="1" customWidth="1"/>
    <col min="2" max="2" width="16.453125" customWidth="1"/>
    <col min="3" max="3" width="10.1796875" customWidth="1"/>
    <col min="4" max="4" width="12" customWidth="1"/>
    <col min="5" max="5" width="7" customWidth="1"/>
    <col min="6" max="6" width="6.81640625" bestFit="1" customWidth="1"/>
  </cols>
  <sheetData>
    <row r="1" spans="1:6" x14ac:dyDescent="0.35">
      <c r="A1" s="77"/>
      <c r="B1" s="78"/>
      <c r="C1" s="78"/>
      <c r="D1" s="78"/>
    </row>
    <row r="2" spans="1:6" x14ac:dyDescent="0.35">
      <c r="A2" s="119" t="s">
        <v>93</v>
      </c>
      <c r="B2" s="119"/>
      <c r="C2" s="119"/>
      <c r="D2" s="119"/>
      <c r="E2" s="119"/>
      <c r="F2" s="120"/>
    </row>
    <row r="3" spans="1:6" x14ac:dyDescent="0.35">
      <c r="A3" s="102"/>
      <c r="B3" s="3" t="s">
        <v>2</v>
      </c>
      <c r="C3" s="3"/>
      <c r="D3" s="8" t="s">
        <v>3</v>
      </c>
      <c r="E3" s="9" t="s">
        <v>4</v>
      </c>
      <c r="F3" s="10" t="s">
        <v>5</v>
      </c>
    </row>
    <row r="4" spans="1:6" x14ac:dyDescent="0.35">
      <c r="A4" s="103"/>
      <c r="B4" s="78" t="s">
        <v>94</v>
      </c>
      <c r="C4" s="78" t="s">
        <v>95</v>
      </c>
      <c r="D4" s="79">
        <v>2.35</v>
      </c>
      <c r="E4" s="79" t="s">
        <v>172</v>
      </c>
      <c r="F4" s="106" t="s">
        <v>171</v>
      </c>
    </row>
    <row r="5" spans="1:6" x14ac:dyDescent="0.35">
      <c r="A5" s="15"/>
      <c r="B5" s="104"/>
      <c r="C5" t="s">
        <v>96</v>
      </c>
      <c r="D5" s="104">
        <v>17.16</v>
      </c>
      <c r="E5" s="79" t="s">
        <v>172</v>
      </c>
      <c r="F5" s="106" t="s">
        <v>171</v>
      </c>
    </row>
    <row r="6" spans="1:6" x14ac:dyDescent="0.35">
      <c r="A6" s="15"/>
      <c r="C6" s="104" t="s">
        <v>97</v>
      </c>
      <c r="D6" s="104">
        <v>16.440000000000001</v>
      </c>
      <c r="E6" s="79" t="s">
        <v>172</v>
      </c>
      <c r="F6" s="106" t="s">
        <v>171</v>
      </c>
    </row>
    <row r="7" spans="1:6" x14ac:dyDescent="0.35">
      <c r="A7" s="15"/>
      <c r="C7" s="104" t="s">
        <v>98</v>
      </c>
      <c r="D7" s="104">
        <v>0.68</v>
      </c>
      <c r="E7" s="79" t="s">
        <v>172</v>
      </c>
      <c r="F7" s="106" t="s">
        <v>171</v>
      </c>
    </row>
    <row r="8" spans="1:6" x14ac:dyDescent="0.35">
      <c r="A8" s="15"/>
      <c r="C8" s="104" t="s">
        <v>99</v>
      </c>
      <c r="D8" s="104">
        <v>0.04</v>
      </c>
      <c r="E8" s="79" t="s">
        <v>172</v>
      </c>
      <c r="F8" s="106" t="s">
        <v>171</v>
      </c>
    </row>
    <row r="9" spans="1:6" x14ac:dyDescent="0.35">
      <c r="A9" s="22"/>
      <c r="B9" s="23" t="s">
        <v>100</v>
      </c>
      <c r="C9" s="23" t="s">
        <v>101</v>
      </c>
      <c r="D9" s="105">
        <v>1</v>
      </c>
      <c r="E9" s="105" t="s">
        <v>23</v>
      </c>
      <c r="F9" s="107"/>
    </row>
    <row r="11" spans="1:6" x14ac:dyDescent="0.35">
      <c r="A11" s="119" t="s">
        <v>102</v>
      </c>
      <c r="B11" s="121"/>
      <c r="C11" s="121"/>
      <c r="D11" s="121"/>
      <c r="E11" s="121"/>
      <c r="F11" s="122"/>
    </row>
    <row r="12" spans="1:6" x14ac:dyDescent="0.35">
      <c r="A12" s="103"/>
      <c r="B12" s="78"/>
      <c r="C12" s="78" t="s">
        <v>95</v>
      </c>
      <c r="D12" s="78">
        <v>4.37</v>
      </c>
      <c r="E12" s="79" t="s">
        <v>172</v>
      </c>
      <c r="F12" s="108" t="s">
        <v>33</v>
      </c>
    </row>
    <row r="13" spans="1:6" x14ac:dyDescent="0.35">
      <c r="A13" s="15"/>
      <c r="B13" t="s">
        <v>94</v>
      </c>
      <c r="C13" t="s">
        <v>96</v>
      </c>
      <c r="D13">
        <v>15.73</v>
      </c>
      <c r="E13" s="79" t="s">
        <v>172</v>
      </c>
      <c r="F13" s="109" t="s">
        <v>33</v>
      </c>
    </row>
    <row r="14" spans="1:6" x14ac:dyDescent="0.35">
      <c r="A14" s="15"/>
      <c r="B14" s="104"/>
      <c r="C14" s="104" t="s">
        <v>97</v>
      </c>
      <c r="D14">
        <v>1.02</v>
      </c>
      <c r="E14" s="79" t="s">
        <v>172</v>
      </c>
      <c r="F14" s="109" t="s">
        <v>33</v>
      </c>
    </row>
    <row r="15" spans="1:6" x14ac:dyDescent="0.35">
      <c r="A15" s="15"/>
      <c r="B15" s="104"/>
      <c r="C15" s="104" t="s">
        <v>98</v>
      </c>
      <c r="D15">
        <v>14.71</v>
      </c>
      <c r="E15" s="79" t="s">
        <v>172</v>
      </c>
      <c r="F15" s="109" t="s">
        <v>33</v>
      </c>
    </row>
    <row r="16" spans="1:6" x14ac:dyDescent="0.35">
      <c r="A16" s="15"/>
      <c r="B16" s="104"/>
      <c r="C16" s="104" t="s">
        <v>99</v>
      </c>
      <c r="D16" t="s">
        <v>103</v>
      </c>
      <c r="E16" s="79" t="s">
        <v>172</v>
      </c>
      <c r="F16" s="109" t="s">
        <v>33</v>
      </c>
    </row>
    <row r="17" spans="1:6" x14ac:dyDescent="0.35">
      <c r="A17" s="22"/>
      <c r="B17" s="23" t="s">
        <v>21</v>
      </c>
      <c r="C17" s="23" t="s">
        <v>104</v>
      </c>
      <c r="D17" s="105">
        <v>1</v>
      </c>
      <c r="E17" s="105" t="s">
        <v>23</v>
      </c>
      <c r="F17" s="107"/>
    </row>
    <row r="19" spans="1:6" x14ac:dyDescent="0.35">
      <c r="A19" s="123" t="s">
        <v>105</v>
      </c>
      <c r="B19" s="124"/>
      <c r="C19" s="124"/>
      <c r="D19" s="124"/>
      <c r="E19" s="124"/>
      <c r="F19" s="122"/>
    </row>
    <row r="20" spans="1:6" x14ac:dyDescent="0.35">
      <c r="A20" s="15"/>
      <c r="B20" t="s">
        <v>94</v>
      </c>
      <c r="C20" t="s">
        <v>106</v>
      </c>
      <c r="D20" s="104">
        <v>1.45</v>
      </c>
      <c r="E20" s="79" t="s">
        <v>172</v>
      </c>
      <c r="F20" s="108" t="s">
        <v>33</v>
      </c>
    </row>
    <row r="21" spans="1:6" x14ac:dyDescent="0.35">
      <c r="A21" s="15"/>
      <c r="B21" s="104"/>
      <c r="C21" t="s">
        <v>96</v>
      </c>
      <c r="D21" s="104">
        <v>1.23</v>
      </c>
      <c r="E21" s="79" t="s">
        <v>172</v>
      </c>
      <c r="F21" s="110" t="s">
        <v>33</v>
      </c>
    </row>
    <row r="22" spans="1:6" x14ac:dyDescent="0.35">
      <c r="A22" s="15"/>
      <c r="B22" s="104"/>
      <c r="C22" t="s">
        <v>97</v>
      </c>
      <c r="D22" s="104">
        <v>0.45</v>
      </c>
      <c r="E22" s="79" t="s">
        <v>172</v>
      </c>
      <c r="F22" s="110" t="s">
        <v>33</v>
      </c>
    </row>
    <row r="23" spans="1:6" x14ac:dyDescent="0.35">
      <c r="A23" s="15"/>
      <c r="B23" s="104"/>
      <c r="C23" t="s">
        <v>98</v>
      </c>
      <c r="D23" s="104">
        <v>0.78</v>
      </c>
      <c r="E23" s="79" t="s">
        <v>172</v>
      </c>
      <c r="F23" s="110" t="s">
        <v>33</v>
      </c>
    </row>
    <row r="24" spans="1:6" x14ac:dyDescent="0.35">
      <c r="A24" s="15"/>
      <c r="B24" s="104"/>
      <c r="C24" t="s">
        <v>99</v>
      </c>
      <c r="D24" s="104" t="s">
        <v>103</v>
      </c>
      <c r="E24" s="79" t="s">
        <v>172</v>
      </c>
      <c r="F24" s="110" t="s">
        <v>33</v>
      </c>
    </row>
    <row r="25" spans="1:6" x14ac:dyDescent="0.35">
      <c r="A25" s="22"/>
      <c r="B25" s="23" t="s">
        <v>21</v>
      </c>
      <c r="C25" s="23" t="s">
        <v>104</v>
      </c>
      <c r="D25" s="105">
        <v>1</v>
      </c>
      <c r="E25" s="105" t="s">
        <v>23</v>
      </c>
      <c r="F25" s="111"/>
    </row>
    <row r="27" spans="1:6" x14ac:dyDescent="0.35">
      <c r="A27" t="s">
        <v>33</v>
      </c>
      <c r="B27" s="86" t="s">
        <v>177</v>
      </c>
    </row>
    <row r="28" spans="1:6" x14ac:dyDescent="0.35">
      <c r="A28" t="s">
        <v>20</v>
      </c>
      <c r="B28" s="86" t="s">
        <v>179</v>
      </c>
    </row>
    <row r="29" spans="1:6" x14ac:dyDescent="0.35">
      <c r="A29" s="27" t="s">
        <v>36</v>
      </c>
      <c r="B29" s="86" t="s">
        <v>178</v>
      </c>
    </row>
  </sheetData>
  <mergeCells count="3">
    <mergeCell ref="A2:F2"/>
    <mergeCell ref="A11:F11"/>
    <mergeCell ref="A19:F1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&amp;C&amp;12&amp;Kffffff&amp;A</oddHeader>
    <oddFooter>&amp;C&amp;12&amp;KffffffSeite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72C4"/>
  </sheetPr>
  <dimension ref="A1:I14"/>
  <sheetViews>
    <sheetView zoomScaleNormal="100" workbookViewId="0">
      <selection activeCell="B15" sqref="B15"/>
    </sheetView>
  </sheetViews>
  <sheetFormatPr defaultColWidth="10.54296875" defaultRowHeight="14.5" x14ac:dyDescent="0.35"/>
  <cols>
    <col min="3" max="3" width="18.7265625" customWidth="1"/>
    <col min="4" max="4" width="20.1796875" customWidth="1"/>
  </cols>
  <sheetData>
    <row r="1" spans="1:9" x14ac:dyDescent="0.35">
      <c r="C1" s="3" t="s">
        <v>0</v>
      </c>
    </row>
    <row r="2" spans="1:9" ht="58" x14ac:dyDescent="0.35">
      <c r="A2" s="73" t="s">
        <v>83</v>
      </c>
      <c r="B2" s="7" t="s">
        <v>84</v>
      </c>
      <c r="C2" s="3" t="s">
        <v>2</v>
      </c>
      <c r="D2" s="3"/>
      <c r="E2" s="8" t="s">
        <v>3</v>
      </c>
      <c r="F2" s="9" t="s">
        <v>4</v>
      </c>
      <c r="G2" s="10" t="s">
        <v>5</v>
      </c>
      <c r="I2" s="52"/>
    </row>
    <row r="3" spans="1:9" x14ac:dyDescent="0.35">
      <c r="A3" s="15"/>
      <c r="C3" s="12" t="s">
        <v>6</v>
      </c>
      <c r="D3" s="12" t="s">
        <v>10</v>
      </c>
      <c r="E3" s="13">
        <v>11</v>
      </c>
      <c r="F3" t="s">
        <v>8</v>
      </c>
      <c r="G3" s="18" t="s">
        <v>11</v>
      </c>
    </row>
    <row r="4" spans="1:9" x14ac:dyDescent="0.35">
      <c r="A4" s="15"/>
      <c r="C4" s="16" t="s">
        <v>12</v>
      </c>
      <c r="D4" s="2" t="s">
        <v>7</v>
      </c>
      <c r="E4" s="17">
        <v>0</v>
      </c>
      <c r="G4" s="18"/>
    </row>
    <row r="5" spans="1:9" x14ac:dyDescent="0.35">
      <c r="A5" s="15"/>
      <c r="C5" s="16" t="s">
        <v>12</v>
      </c>
      <c r="D5" s="2" t="s">
        <v>14</v>
      </c>
      <c r="E5" s="17">
        <v>0</v>
      </c>
      <c r="G5" s="18"/>
    </row>
    <row r="6" spans="1:9" x14ac:dyDescent="0.35">
      <c r="A6" s="15"/>
      <c r="C6" s="16" t="s">
        <v>12</v>
      </c>
      <c r="D6" s="2" t="s">
        <v>15</v>
      </c>
      <c r="E6" s="17">
        <v>1</v>
      </c>
      <c r="G6" s="18"/>
      <c r="I6" s="52"/>
    </row>
    <row r="7" spans="1:9" x14ac:dyDescent="0.35">
      <c r="A7" s="15"/>
      <c r="C7" s="16" t="s">
        <v>12</v>
      </c>
      <c r="D7" s="12" t="s">
        <v>85</v>
      </c>
      <c r="E7" s="17">
        <v>1</v>
      </c>
      <c r="G7" s="14"/>
      <c r="I7" s="52"/>
    </row>
    <row r="8" spans="1:9" x14ac:dyDescent="0.35">
      <c r="A8" s="15"/>
      <c r="C8" s="16" t="s">
        <v>12</v>
      </c>
      <c r="D8" s="12" t="s">
        <v>17</v>
      </c>
      <c r="E8" s="17">
        <v>0</v>
      </c>
      <c r="G8" s="14"/>
    </row>
    <row r="9" spans="1:9" x14ac:dyDescent="0.35">
      <c r="A9" s="15"/>
      <c r="C9" s="12" t="s">
        <v>6</v>
      </c>
      <c r="D9" s="12" t="s">
        <v>18</v>
      </c>
      <c r="E9" s="13">
        <v>1</v>
      </c>
      <c r="F9" t="s">
        <v>8</v>
      </c>
      <c r="G9" s="18" t="s">
        <v>86</v>
      </c>
    </row>
    <row r="10" spans="1:9" x14ac:dyDescent="0.35">
      <c r="A10" s="15"/>
      <c r="C10" s="12" t="s">
        <v>6</v>
      </c>
      <c r="D10" s="16" t="s">
        <v>87</v>
      </c>
      <c r="E10" s="13">
        <v>42.5</v>
      </c>
      <c r="F10" t="s">
        <v>8</v>
      </c>
      <c r="G10" s="18" t="s">
        <v>20</v>
      </c>
    </row>
    <row r="11" spans="1:9" x14ac:dyDescent="0.35">
      <c r="A11" s="22"/>
      <c r="B11" s="23"/>
      <c r="C11" s="24" t="s">
        <v>21</v>
      </c>
      <c r="D11" s="24" t="s">
        <v>83</v>
      </c>
      <c r="E11" s="23">
        <v>1</v>
      </c>
      <c r="F11" s="23" t="s">
        <v>23</v>
      </c>
      <c r="G11" s="25"/>
    </row>
    <row r="12" spans="1:9" x14ac:dyDescent="0.35">
      <c r="I12" s="52"/>
    </row>
    <row r="13" spans="1:9" x14ac:dyDescent="0.35">
      <c r="A13" s="27" t="s">
        <v>33</v>
      </c>
      <c r="B13" s="86" t="s">
        <v>191</v>
      </c>
      <c r="C13" s="26" t="s">
        <v>88</v>
      </c>
    </row>
    <row r="14" spans="1:9" x14ac:dyDescent="0.35">
      <c r="A14" s="27" t="s">
        <v>20</v>
      </c>
      <c r="B14" s="86" t="s">
        <v>192</v>
      </c>
      <c r="C14" s="26" t="s">
        <v>89</v>
      </c>
    </row>
  </sheetData>
  <hyperlinks>
    <hyperlink ref="C13" r:id="rId1" xr:uid="{00000000-0004-0000-0600-000000000000}"/>
    <hyperlink ref="C14" r:id="rId2" xr:uid="{00000000-0004-0000-0600-000001000000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72C4"/>
  </sheetPr>
  <dimension ref="A1:I14"/>
  <sheetViews>
    <sheetView zoomScaleNormal="100" workbookViewId="0">
      <selection activeCell="I20" sqref="I20"/>
    </sheetView>
  </sheetViews>
  <sheetFormatPr defaultColWidth="10.54296875" defaultRowHeight="14.5" x14ac:dyDescent="0.35"/>
  <cols>
    <col min="3" max="3" width="18.7265625" customWidth="1"/>
    <col min="4" max="4" width="20.1796875" customWidth="1"/>
    <col min="7" max="7" width="15.81640625" customWidth="1"/>
  </cols>
  <sheetData>
    <row r="1" spans="1:9" x14ac:dyDescent="0.35">
      <c r="C1" s="3" t="s">
        <v>0</v>
      </c>
      <c r="D1" s="74" t="s">
        <v>90</v>
      </c>
    </row>
    <row r="2" spans="1:9" ht="58" x14ac:dyDescent="0.35">
      <c r="A2" s="75" t="s">
        <v>91</v>
      </c>
      <c r="B2" s="7" t="s">
        <v>84</v>
      </c>
      <c r="C2" s="3" t="s">
        <v>2</v>
      </c>
      <c r="D2" s="3"/>
      <c r="E2" s="8" t="s">
        <v>3</v>
      </c>
      <c r="F2" s="9" t="s">
        <v>4</v>
      </c>
      <c r="G2" s="10" t="s">
        <v>5</v>
      </c>
    </row>
    <row r="3" spans="1:9" x14ac:dyDescent="0.35">
      <c r="A3" s="15"/>
      <c r="C3" s="12" t="s">
        <v>6</v>
      </c>
      <c r="D3" s="12" t="s">
        <v>10</v>
      </c>
      <c r="E3" s="41">
        <f>(13.9-2)/(13.9-2+0.6)*7</f>
        <v>6.6640000000000006</v>
      </c>
      <c r="F3" t="s">
        <v>8</v>
      </c>
      <c r="G3" s="18" t="s">
        <v>92</v>
      </c>
    </row>
    <row r="4" spans="1:9" x14ac:dyDescent="0.35">
      <c r="A4" s="15"/>
      <c r="C4" s="16" t="s">
        <v>12</v>
      </c>
      <c r="D4" s="2" t="s">
        <v>7</v>
      </c>
      <c r="E4" s="17">
        <v>0</v>
      </c>
      <c r="G4" s="18"/>
    </row>
    <row r="5" spans="1:9" x14ac:dyDescent="0.35">
      <c r="A5" s="15"/>
      <c r="C5" s="16" t="s">
        <v>12</v>
      </c>
      <c r="D5" s="2" t="s">
        <v>14</v>
      </c>
      <c r="E5" s="17">
        <v>0</v>
      </c>
      <c r="G5" s="18"/>
    </row>
    <row r="6" spans="1:9" x14ac:dyDescent="0.35">
      <c r="A6" s="15"/>
      <c r="C6" s="16" t="s">
        <v>12</v>
      </c>
      <c r="D6" s="2" t="s">
        <v>15</v>
      </c>
      <c r="E6" s="17">
        <v>1</v>
      </c>
      <c r="G6" s="18"/>
      <c r="I6" s="52"/>
    </row>
    <row r="7" spans="1:9" x14ac:dyDescent="0.35">
      <c r="A7" s="15"/>
      <c r="C7" s="16" t="s">
        <v>12</v>
      </c>
      <c r="D7" s="12" t="s">
        <v>85</v>
      </c>
      <c r="E7" s="17">
        <v>1</v>
      </c>
      <c r="G7" s="14"/>
      <c r="I7" s="52"/>
    </row>
    <row r="8" spans="1:9" x14ac:dyDescent="0.35">
      <c r="A8" s="15"/>
      <c r="C8" s="16" t="s">
        <v>12</v>
      </c>
      <c r="D8" s="12" t="s">
        <v>17</v>
      </c>
      <c r="E8" s="17">
        <v>0</v>
      </c>
      <c r="G8" s="14"/>
    </row>
    <row r="9" spans="1:9" x14ac:dyDescent="0.35">
      <c r="A9" s="15"/>
      <c r="C9" s="12" t="s">
        <v>6</v>
      </c>
      <c r="D9" s="12" t="s">
        <v>18</v>
      </c>
      <c r="E9" s="76">
        <f>7-E3</f>
        <v>0.33599999999999941</v>
      </c>
      <c r="F9" t="s">
        <v>8</v>
      </c>
      <c r="G9" s="18" t="s">
        <v>92</v>
      </c>
    </row>
    <row r="10" spans="1:9" x14ac:dyDescent="0.35">
      <c r="A10" s="15"/>
      <c r="C10" s="12" t="s">
        <v>6</v>
      </c>
      <c r="D10" s="16" t="s">
        <v>87</v>
      </c>
      <c r="E10" s="13">
        <v>42.5</v>
      </c>
      <c r="F10" t="s">
        <v>8</v>
      </c>
      <c r="G10" s="18" t="s">
        <v>92</v>
      </c>
    </row>
    <row r="11" spans="1:9" x14ac:dyDescent="0.35">
      <c r="A11" s="22"/>
      <c r="B11" s="23"/>
      <c r="C11" s="24" t="s">
        <v>21</v>
      </c>
      <c r="D11" s="30" t="s">
        <v>91</v>
      </c>
      <c r="E11" s="23">
        <v>1</v>
      </c>
      <c r="F11" s="23" t="s">
        <v>23</v>
      </c>
      <c r="G11" s="25"/>
    </row>
    <row r="13" spans="1:9" x14ac:dyDescent="0.35">
      <c r="A13" s="27" t="s">
        <v>33</v>
      </c>
      <c r="B13" s="86" t="s">
        <v>192</v>
      </c>
      <c r="C13" s="26" t="s">
        <v>89</v>
      </c>
    </row>
    <row r="14" spans="1:9" x14ac:dyDescent="0.35">
      <c r="A14" s="27"/>
    </row>
  </sheetData>
  <hyperlinks>
    <hyperlink ref="C13" r:id="rId1" xr:uid="{00000000-0004-0000-0700-000000000000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26"/>
  <sheetViews>
    <sheetView zoomScaleNormal="100" workbookViewId="0">
      <selection activeCell="I19" sqref="I19"/>
    </sheetView>
  </sheetViews>
  <sheetFormatPr defaultColWidth="11.54296875" defaultRowHeight="14.5" x14ac:dyDescent="0.35"/>
  <cols>
    <col min="5" max="5" width="6.54296875" customWidth="1"/>
    <col min="6" max="6" width="6.453125" customWidth="1"/>
  </cols>
  <sheetData>
    <row r="2" spans="1:6" x14ac:dyDescent="0.35">
      <c r="A2" s="125" t="s">
        <v>107</v>
      </c>
      <c r="B2" s="126"/>
      <c r="C2" s="126"/>
      <c r="D2" s="126"/>
      <c r="E2" s="126"/>
      <c r="F2" s="122"/>
    </row>
    <row r="3" spans="1:6" x14ac:dyDescent="0.35">
      <c r="A3" s="112"/>
      <c r="B3" s="3" t="s">
        <v>2</v>
      </c>
      <c r="C3" s="3"/>
      <c r="D3" s="8" t="s">
        <v>3</v>
      </c>
      <c r="E3" s="9" t="s">
        <v>4</v>
      </c>
      <c r="F3" s="10" t="s">
        <v>5</v>
      </c>
    </row>
    <row r="4" spans="1:6" x14ac:dyDescent="0.35">
      <c r="A4" s="103"/>
      <c r="B4" s="78" t="s">
        <v>94</v>
      </c>
      <c r="C4" s="78" t="s">
        <v>106</v>
      </c>
      <c r="D4" s="78">
        <v>0.3</v>
      </c>
      <c r="E4" s="78" t="s">
        <v>172</v>
      </c>
      <c r="F4" s="117" t="s">
        <v>11</v>
      </c>
    </row>
    <row r="5" spans="1:6" x14ac:dyDescent="0.35">
      <c r="A5" s="15"/>
      <c r="C5" t="s">
        <v>173</v>
      </c>
      <c r="E5" s="78"/>
      <c r="F5" s="106"/>
    </row>
    <row r="6" spans="1:6" x14ac:dyDescent="0.35">
      <c r="A6" s="15"/>
      <c r="B6" s="104"/>
      <c r="C6" s="104" t="s">
        <v>97</v>
      </c>
      <c r="D6" t="s">
        <v>109</v>
      </c>
      <c r="E6" s="78" t="s">
        <v>172</v>
      </c>
      <c r="F6" s="117" t="s">
        <v>11</v>
      </c>
    </row>
    <row r="7" spans="1:6" x14ac:dyDescent="0.35">
      <c r="A7" s="15"/>
      <c r="C7" s="104" t="s">
        <v>98</v>
      </c>
      <c r="D7">
        <v>11</v>
      </c>
      <c r="E7" s="78" t="s">
        <v>172</v>
      </c>
      <c r="F7" s="117" t="s">
        <v>11</v>
      </c>
    </row>
    <row r="8" spans="1:6" x14ac:dyDescent="0.35">
      <c r="A8" s="15"/>
      <c r="C8" s="104" t="s">
        <v>99</v>
      </c>
      <c r="D8" t="s">
        <v>109</v>
      </c>
      <c r="E8" s="78" t="s">
        <v>172</v>
      </c>
      <c r="F8" s="117" t="s">
        <v>11</v>
      </c>
    </row>
    <row r="9" spans="1:6" x14ac:dyDescent="0.35">
      <c r="A9" s="15"/>
      <c r="C9" t="s">
        <v>110</v>
      </c>
      <c r="E9" s="78"/>
      <c r="F9" s="106"/>
    </row>
    <row r="10" spans="1:6" x14ac:dyDescent="0.35">
      <c r="A10" s="15"/>
      <c r="C10" s="104" t="s">
        <v>98</v>
      </c>
      <c r="D10">
        <v>21</v>
      </c>
      <c r="E10" s="78" t="s">
        <v>172</v>
      </c>
      <c r="F10" s="117" t="s">
        <v>11</v>
      </c>
    </row>
    <row r="11" spans="1:6" x14ac:dyDescent="0.35">
      <c r="A11" s="22"/>
      <c r="B11" s="23" t="s">
        <v>100</v>
      </c>
      <c r="C11" s="23" t="s">
        <v>111</v>
      </c>
      <c r="D11" s="105">
        <v>1</v>
      </c>
      <c r="E11" s="105" t="s">
        <v>23</v>
      </c>
      <c r="F11" s="115"/>
    </row>
    <row r="13" spans="1:6" x14ac:dyDescent="0.35">
      <c r="A13" s="125" t="s">
        <v>112</v>
      </c>
      <c r="B13" s="126"/>
      <c r="C13" s="126"/>
      <c r="D13" s="126"/>
      <c r="E13" s="126"/>
      <c r="F13" s="122"/>
    </row>
    <row r="14" spans="1:6" x14ac:dyDescent="0.35">
      <c r="A14" s="103"/>
      <c r="B14" s="78" t="s">
        <v>94</v>
      </c>
      <c r="C14" s="78" t="s">
        <v>106</v>
      </c>
      <c r="D14" s="78">
        <v>3.7</v>
      </c>
      <c r="E14" s="78" t="s">
        <v>172</v>
      </c>
      <c r="F14" s="117" t="s">
        <v>11</v>
      </c>
    </row>
    <row r="15" spans="1:6" x14ac:dyDescent="0.35">
      <c r="A15" s="15"/>
      <c r="C15" t="s">
        <v>108</v>
      </c>
      <c r="E15" s="78"/>
      <c r="F15" s="106"/>
    </row>
    <row r="16" spans="1:6" x14ac:dyDescent="0.35">
      <c r="A16" s="15"/>
      <c r="B16" s="104"/>
      <c r="C16" s="104" t="s">
        <v>97</v>
      </c>
      <c r="D16">
        <v>15.1</v>
      </c>
      <c r="E16" s="78" t="s">
        <v>172</v>
      </c>
      <c r="F16" s="117" t="s">
        <v>11</v>
      </c>
    </row>
    <row r="17" spans="1:6" x14ac:dyDescent="0.35">
      <c r="A17" s="15"/>
      <c r="C17" s="104" t="s">
        <v>98</v>
      </c>
      <c r="D17" t="s">
        <v>109</v>
      </c>
      <c r="E17" s="78" t="s">
        <v>172</v>
      </c>
      <c r="F17" s="117" t="s">
        <v>11</v>
      </c>
    </row>
    <row r="18" spans="1:6" x14ac:dyDescent="0.35">
      <c r="A18" s="15"/>
      <c r="C18" s="104" t="s">
        <v>99</v>
      </c>
      <c r="D18" t="s">
        <v>109</v>
      </c>
      <c r="E18" s="78" t="s">
        <v>172</v>
      </c>
      <c r="F18" s="117" t="s">
        <v>11</v>
      </c>
    </row>
    <row r="19" spans="1:6" x14ac:dyDescent="0.35">
      <c r="A19" s="15"/>
      <c r="C19" t="s">
        <v>110</v>
      </c>
      <c r="F19" s="106"/>
    </row>
    <row r="20" spans="1:6" x14ac:dyDescent="0.35">
      <c r="A20" s="15"/>
      <c r="C20" s="104" t="s">
        <v>97</v>
      </c>
      <c r="D20">
        <v>18.600000000000001</v>
      </c>
      <c r="E20" s="78" t="s">
        <v>172</v>
      </c>
      <c r="F20" s="117" t="s">
        <v>11</v>
      </c>
    </row>
    <row r="21" spans="1:6" x14ac:dyDescent="0.35">
      <c r="A21" s="22"/>
      <c r="B21" s="23" t="s">
        <v>100</v>
      </c>
      <c r="C21" s="23" t="s">
        <v>113</v>
      </c>
      <c r="D21" s="105">
        <v>1</v>
      </c>
      <c r="E21" s="105" t="s">
        <v>23</v>
      </c>
      <c r="F21" s="115"/>
    </row>
    <row r="23" spans="1:6" x14ac:dyDescent="0.35">
      <c r="A23" s="86" t="s">
        <v>190</v>
      </c>
    </row>
    <row r="25" spans="1:6" x14ac:dyDescent="0.35">
      <c r="A25" s="27" t="s">
        <v>33</v>
      </c>
      <c r="B25" s="101" t="s">
        <v>188</v>
      </c>
    </row>
    <row r="26" spans="1:6" x14ac:dyDescent="0.35">
      <c r="A26" s="27" t="s">
        <v>20</v>
      </c>
      <c r="B26" s="101" t="s">
        <v>189</v>
      </c>
    </row>
  </sheetData>
  <mergeCells count="2">
    <mergeCell ref="A2:F2"/>
    <mergeCell ref="A13:F1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&amp;C&amp;12&amp;Kffffff&amp;A</oddHeader>
    <oddFooter>&amp;C&amp;12&amp;KffffffSeite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G29"/>
  <sheetViews>
    <sheetView zoomScaleNormal="100" workbookViewId="0">
      <selection activeCell="J11" sqref="J11"/>
    </sheetView>
  </sheetViews>
  <sheetFormatPr defaultColWidth="10.54296875" defaultRowHeight="14.5" x14ac:dyDescent="0.35"/>
  <cols>
    <col min="1" max="1" width="14" customWidth="1"/>
    <col min="2" max="2" width="22.453125" customWidth="1"/>
    <col min="3" max="3" width="18.7265625" customWidth="1"/>
    <col min="4" max="4" width="18.1796875" customWidth="1"/>
  </cols>
  <sheetData>
    <row r="1" spans="1:7" x14ac:dyDescent="0.35">
      <c r="A1" s="2"/>
      <c r="B1" s="2"/>
      <c r="C1" s="3" t="s">
        <v>0</v>
      </c>
      <c r="D1" s="29" t="s">
        <v>176</v>
      </c>
      <c r="E1" s="4"/>
      <c r="F1" s="5"/>
      <c r="G1" s="5"/>
    </row>
    <row r="2" spans="1:7" ht="43.5" x14ac:dyDescent="0.35">
      <c r="A2" s="6" t="s">
        <v>1</v>
      </c>
      <c r="B2" s="7" t="s">
        <v>194</v>
      </c>
      <c r="C2" s="3" t="s">
        <v>2</v>
      </c>
      <c r="D2" s="3"/>
      <c r="E2" s="8" t="s">
        <v>3</v>
      </c>
      <c r="F2" s="9" t="s">
        <v>4</v>
      </c>
      <c r="G2" s="10" t="s">
        <v>5</v>
      </c>
    </row>
    <row r="3" spans="1:7" x14ac:dyDescent="0.35">
      <c r="A3" s="11"/>
      <c r="B3" s="2"/>
      <c r="C3" s="12" t="s">
        <v>6</v>
      </c>
      <c r="D3" s="12" t="s">
        <v>7</v>
      </c>
      <c r="E3" s="13">
        <f>(2+2.4)/2*0.451</f>
        <v>0.99220000000000008</v>
      </c>
      <c r="F3" t="s">
        <v>8</v>
      </c>
      <c r="G3" s="14" t="s">
        <v>9</v>
      </c>
    </row>
    <row r="4" spans="1:7" x14ac:dyDescent="0.35">
      <c r="A4" s="15"/>
      <c r="C4" s="12" t="s">
        <v>6</v>
      </c>
      <c r="D4" s="12" t="s">
        <v>10</v>
      </c>
      <c r="E4" s="13">
        <f>3.27*50.6/(52.2+3.27)-((2+2.4)/2*0.451)+7.2*3.9/12.96+(7.6+11.7)/2</f>
        <v>13.807376347575264</v>
      </c>
      <c r="F4" t="s">
        <v>8</v>
      </c>
      <c r="G4" s="100" t="s">
        <v>131</v>
      </c>
    </row>
    <row r="5" spans="1:7" x14ac:dyDescent="0.35">
      <c r="A5" s="15"/>
      <c r="C5" s="16" t="s">
        <v>12</v>
      </c>
      <c r="D5" s="2" t="s">
        <v>7</v>
      </c>
      <c r="E5" s="17">
        <v>1</v>
      </c>
      <c r="G5" s="18" t="s">
        <v>13</v>
      </c>
    </row>
    <row r="6" spans="1:7" x14ac:dyDescent="0.35">
      <c r="A6" s="15"/>
      <c r="C6" s="16" t="s">
        <v>12</v>
      </c>
      <c r="D6" s="2" t="s">
        <v>14</v>
      </c>
      <c r="E6" s="17">
        <v>1</v>
      </c>
      <c r="G6" s="18" t="s">
        <v>13</v>
      </c>
    </row>
    <row r="7" spans="1:7" x14ac:dyDescent="0.35">
      <c r="A7" s="15"/>
      <c r="C7" s="16" t="s">
        <v>12</v>
      </c>
      <c r="D7" s="2" t="s">
        <v>15</v>
      </c>
      <c r="E7" s="17">
        <v>1</v>
      </c>
      <c r="G7" s="18" t="s">
        <v>13</v>
      </c>
    </row>
    <row r="8" spans="1:7" x14ac:dyDescent="0.35">
      <c r="A8" s="15"/>
      <c r="C8" s="16" t="s">
        <v>12</v>
      </c>
      <c r="D8" s="12" t="s">
        <v>16</v>
      </c>
      <c r="E8" s="17">
        <v>1</v>
      </c>
      <c r="G8" s="14"/>
    </row>
    <row r="9" spans="1:7" x14ac:dyDescent="0.35">
      <c r="A9" s="15"/>
      <c r="C9" s="16" t="s">
        <v>12</v>
      </c>
      <c r="D9" s="12" t="s">
        <v>17</v>
      </c>
      <c r="E9" s="17">
        <v>1</v>
      </c>
      <c r="G9" s="14"/>
    </row>
    <row r="10" spans="1:7" x14ac:dyDescent="0.35">
      <c r="A10" s="15"/>
      <c r="C10" s="12" t="s">
        <v>6</v>
      </c>
      <c r="D10" s="12" t="s">
        <v>18</v>
      </c>
      <c r="E10" s="13">
        <f>52.2*50.6/(52.2+3.27)+5.76*3.9/12.96</f>
        <v>49.35042365242473</v>
      </c>
      <c r="F10" t="s">
        <v>8</v>
      </c>
      <c r="G10" s="14" t="s">
        <v>11</v>
      </c>
    </row>
    <row r="11" spans="1:7" x14ac:dyDescent="0.35">
      <c r="A11" s="15"/>
      <c r="C11" s="12" t="s">
        <v>6</v>
      </c>
      <c r="D11" s="16" t="s">
        <v>19</v>
      </c>
      <c r="E11" s="13">
        <v>13.93</v>
      </c>
      <c r="F11" t="s">
        <v>8</v>
      </c>
      <c r="G11" s="14" t="s">
        <v>20</v>
      </c>
    </row>
    <row r="12" spans="1:7" x14ac:dyDescent="0.35">
      <c r="A12" s="22"/>
      <c r="B12" s="23"/>
      <c r="C12" s="24" t="s">
        <v>21</v>
      </c>
      <c r="D12" s="24" t="s">
        <v>22</v>
      </c>
      <c r="E12" s="23">
        <v>1</v>
      </c>
      <c r="F12" s="23" t="s">
        <v>23</v>
      </c>
      <c r="G12" s="25"/>
    </row>
    <row r="13" spans="1:7" x14ac:dyDescent="0.35">
      <c r="C13" s="12"/>
      <c r="D13" s="12"/>
    </row>
    <row r="14" spans="1:7" x14ac:dyDescent="0.35">
      <c r="C14" s="97" t="s">
        <v>0</v>
      </c>
      <c r="D14" s="29" t="s">
        <v>40</v>
      </c>
      <c r="E14" s="19"/>
    </row>
    <row r="15" spans="1:7" ht="29" x14ac:dyDescent="0.35">
      <c r="A15" s="20" t="s">
        <v>24</v>
      </c>
      <c r="B15" s="21" t="s">
        <v>25</v>
      </c>
      <c r="C15" s="3" t="s">
        <v>2</v>
      </c>
      <c r="D15" s="3"/>
      <c r="E15" s="8" t="s">
        <v>3</v>
      </c>
      <c r="F15" s="9" t="s">
        <v>4</v>
      </c>
      <c r="G15" s="10" t="s">
        <v>5</v>
      </c>
    </row>
    <row r="16" spans="1:7" x14ac:dyDescent="0.35">
      <c r="A16" s="15"/>
      <c r="C16" s="12" t="s">
        <v>6</v>
      </c>
      <c r="D16" s="12" t="s">
        <v>10</v>
      </c>
      <c r="E16" s="13">
        <f>9*2.5/(1.8+9)+7.2*3.9/12.96</f>
        <v>4.25</v>
      </c>
      <c r="F16" t="s">
        <v>8</v>
      </c>
      <c r="G16" s="14" t="s">
        <v>11</v>
      </c>
    </row>
    <row r="17" spans="1:7" x14ac:dyDescent="0.35">
      <c r="A17" s="15"/>
      <c r="C17" s="16" t="s">
        <v>12</v>
      </c>
      <c r="D17" s="2" t="s">
        <v>7</v>
      </c>
      <c r="E17" s="17">
        <v>1</v>
      </c>
      <c r="G17" s="18" t="s">
        <v>13</v>
      </c>
    </row>
    <row r="18" spans="1:7" x14ac:dyDescent="0.35">
      <c r="A18" s="15"/>
      <c r="C18" s="16" t="s">
        <v>12</v>
      </c>
      <c r="D18" s="2" t="s">
        <v>14</v>
      </c>
      <c r="E18" s="17">
        <v>1</v>
      </c>
      <c r="G18" s="18" t="s">
        <v>13</v>
      </c>
    </row>
    <row r="19" spans="1:7" x14ac:dyDescent="0.35">
      <c r="A19" s="15"/>
      <c r="C19" s="16" t="s">
        <v>12</v>
      </c>
      <c r="D19" s="2" t="s">
        <v>15</v>
      </c>
      <c r="E19" s="17">
        <v>1</v>
      </c>
      <c r="G19" s="18" t="s">
        <v>13</v>
      </c>
    </row>
    <row r="20" spans="1:7" x14ac:dyDescent="0.35">
      <c r="A20" s="15"/>
      <c r="C20" s="16" t="s">
        <v>12</v>
      </c>
      <c r="D20" s="12" t="s">
        <v>16</v>
      </c>
      <c r="E20" s="17">
        <v>1</v>
      </c>
      <c r="G20" s="14"/>
    </row>
    <row r="21" spans="1:7" x14ac:dyDescent="0.35">
      <c r="A21" s="15"/>
      <c r="C21" s="16" t="s">
        <v>12</v>
      </c>
      <c r="D21" s="12" t="s">
        <v>17</v>
      </c>
      <c r="E21" s="17">
        <v>1</v>
      </c>
      <c r="G21" s="14"/>
    </row>
    <row r="22" spans="1:7" x14ac:dyDescent="0.35">
      <c r="A22" s="15"/>
      <c r="C22" s="12" t="s">
        <v>6</v>
      </c>
      <c r="D22" s="12" t="s">
        <v>18</v>
      </c>
      <c r="E22" s="13">
        <f>1.8*2.5/(1.8+9)+5.76*3.9/12.96</f>
        <v>2.15</v>
      </c>
      <c r="F22" t="s">
        <v>8</v>
      </c>
      <c r="G22" s="14" t="s">
        <v>11</v>
      </c>
    </row>
    <row r="23" spans="1:7" x14ac:dyDescent="0.35">
      <c r="A23" s="22"/>
      <c r="B23" s="23"/>
      <c r="C23" s="24" t="s">
        <v>21</v>
      </c>
      <c r="D23" s="24" t="s">
        <v>22</v>
      </c>
      <c r="E23" s="23">
        <v>1</v>
      </c>
      <c r="F23" s="23" t="s">
        <v>23</v>
      </c>
      <c r="G23" s="25"/>
    </row>
    <row r="24" spans="1:7" x14ac:dyDescent="0.35">
      <c r="C24" s="12"/>
      <c r="D24" s="12"/>
      <c r="E24" s="19"/>
    </row>
    <row r="26" spans="1:7" x14ac:dyDescent="0.35">
      <c r="A26" t="s">
        <v>33</v>
      </c>
      <c r="B26" s="86" t="s">
        <v>180</v>
      </c>
      <c r="C26" s="26" t="s">
        <v>34</v>
      </c>
      <c r="D26" s="86"/>
    </row>
    <row r="27" spans="1:7" x14ac:dyDescent="0.35">
      <c r="A27" t="s">
        <v>20</v>
      </c>
      <c r="B27" s="101" t="s">
        <v>181</v>
      </c>
      <c r="C27" s="26" t="s">
        <v>35</v>
      </c>
    </row>
    <row r="28" spans="1:7" x14ac:dyDescent="0.35">
      <c r="A28" s="27" t="s">
        <v>36</v>
      </c>
      <c r="B28" s="86" t="s">
        <v>182</v>
      </c>
      <c r="C28" s="28" t="s">
        <v>37</v>
      </c>
    </row>
    <row r="29" spans="1:7" x14ac:dyDescent="0.35">
      <c r="A29" s="27" t="s">
        <v>38</v>
      </c>
      <c r="B29" s="86" t="s">
        <v>183</v>
      </c>
      <c r="C29" s="26" t="s">
        <v>39</v>
      </c>
    </row>
  </sheetData>
  <hyperlinks>
    <hyperlink ref="C26" r:id="rId1" xr:uid="{00000000-0004-0000-0000-000000000000}"/>
    <hyperlink ref="C27" r:id="rId2" xr:uid="{00000000-0004-0000-0000-000001000000}"/>
    <hyperlink ref="C28" r:id="rId3" xr:uid="{00000000-0004-0000-0000-000002000000}"/>
    <hyperlink ref="C29" r:id="rId4" xr:uid="{00000000-0004-0000-0000-000003000000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72C4"/>
  </sheetPr>
  <dimension ref="A1:G55"/>
  <sheetViews>
    <sheetView zoomScaleNormal="100" workbookViewId="0">
      <selection activeCell="C1" sqref="C1"/>
    </sheetView>
  </sheetViews>
  <sheetFormatPr defaultColWidth="10.54296875" defaultRowHeight="14.5" x14ac:dyDescent="0.35"/>
  <cols>
    <col min="2" max="2" width="16.1796875" customWidth="1"/>
    <col min="3" max="3" width="18.7265625" customWidth="1"/>
  </cols>
  <sheetData>
    <row r="1" spans="1:7" x14ac:dyDescent="0.35">
      <c r="A1" s="2"/>
      <c r="B1" s="2"/>
      <c r="C1" s="3" t="s">
        <v>0</v>
      </c>
      <c r="D1" s="29" t="s">
        <v>40</v>
      </c>
      <c r="E1" s="4"/>
      <c r="F1" s="5"/>
      <c r="G1" s="5"/>
    </row>
    <row r="2" spans="1:7" ht="43.5" x14ac:dyDescent="0.35">
      <c r="A2" s="20" t="s">
        <v>41</v>
      </c>
      <c r="B2" s="21" t="s">
        <v>42</v>
      </c>
      <c r="C2" s="3" t="s">
        <v>2</v>
      </c>
      <c r="D2" s="3"/>
      <c r="E2" s="8" t="s">
        <v>3</v>
      </c>
      <c r="F2" s="9" t="s">
        <v>4</v>
      </c>
      <c r="G2" s="10" t="s">
        <v>5</v>
      </c>
    </row>
    <row r="3" spans="1:7" x14ac:dyDescent="0.35">
      <c r="A3" s="15"/>
      <c r="C3" s="12" t="s">
        <v>6</v>
      </c>
      <c r="D3" s="12" t="s">
        <v>10</v>
      </c>
      <c r="E3" s="19">
        <f>(4.5-1.3)*0.26</f>
        <v>0.83200000000000007</v>
      </c>
      <c r="F3" t="s">
        <v>8</v>
      </c>
      <c r="G3" s="18" t="s">
        <v>43</v>
      </c>
    </row>
    <row r="4" spans="1:7" x14ac:dyDescent="0.35">
      <c r="A4" s="15"/>
      <c r="C4" s="16" t="s">
        <v>12</v>
      </c>
      <c r="D4" s="2" t="s">
        <v>7</v>
      </c>
      <c r="E4" s="17">
        <v>1</v>
      </c>
      <c r="G4" s="18"/>
    </row>
    <row r="5" spans="1:7" x14ac:dyDescent="0.35">
      <c r="A5" s="15"/>
      <c r="C5" s="16" t="s">
        <v>12</v>
      </c>
      <c r="D5" s="2" t="s">
        <v>14</v>
      </c>
      <c r="E5" s="17">
        <v>1</v>
      </c>
      <c r="G5" s="18"/>
    </row>
    <row r="6" spans="1:7" x14ac:dyDescent="0.35">
      <c r="A6" s="15"/>
      <c r="C6" s="16" t="s">
        <v>12</v>
      </c>
      <c r="D6" s="2" t="s">
        <v>15</v>
      </c>
      <c r="E6" s="17">
        <v>1</v>
      </c>
      <c r="G6" s="18"/>
    </row>
    <row r="7" spans="1:7" x14ac:dyDescent="0.35">
      <c r="A7" s="15"/>
      <c r="C7" s="16" t="s">
        <v>12</v>
      </c>
      <c r="D7" s="12" t="s">
        <v>16</v>
      </c>
      <c r="E7" s="17">
        <v>1</v>
      </c>
      <c r="G7" s="14"/>
    </row>
    <row r="8" spans="1:7" x14ac:dyDescent="0.35">
      <c r="A8" s="15"/>
      <c r="C8" s="16" t="s">
        <v>12</v>
      </c>
      <c r="D8" s="12" t="s">
        <v>17</v>
      </c>
      <c r="E8" s="17">
        <v>1</v>
      </c>
      <c r="G8" s="14"/>
    </row>
    <row r="9" spans="1:7" x14ac:dyDescent="0.35">
      <c r="A9" s="15"/>
      <c r="C9" s="12" t="s">
        <v>6</v>
      </c>
      <c r="D9" s="12" t="s">
        <v>18</v>
      </c>
      <c r="E9" s="19">
        <f>(4.5-1.3)*0.74</f>
        <v>2.3679999999999999</v>
      </c>
      <c r="F9" t="s">
        <v>8</v>
      </c>
      <c r="G9" s="18" t="s">
        <v>43</v>
      </c>
    </row>
    <row r="10" spans="1:7" x14ac:dyDescent="0.35">
      <c r="A10" s="22"/>
      <c r="B10" s="23"/>
      <c r="C10" s="24" t="s">
        <v>21</v>
      </c>
      <c r="D10" s="30" t="s">
        <v>44</v>
      </c>
      <c r="E10" s="23">
        <v>1</v>
      </c>
      <c r="F10" s="23" t="s">
        <v>23</v>
      </c>
      <c r="G10" s="25"/>
    </row>
    <row r="12" spans="1:7" ht="43.5" x14ac:dyDescent="0.35">
      <c r="A12" s="20" t="s">
        <v>45</v>
      </c>
      <c r="B12" s="21" t="s">
        <v>42</v>
      </c>
      <c r="C12" s="3" t="s">
        <v>2</v>
      </c>
      <c r="D12" s="3"/>
      <c r="E12" s="8" t="s">
        <v>3</v>
      </c>
      <c r="F12" s="9" t="s">
        <v>4</v>
      </c>
      <c r="G12" s="10" t="s">
        <v>5</v>
      </c>
    </row>
    <row r="13" spans="1:7" x14ac:dyDescent="0.35">
      <c r="A13" s="15"/>
      <c r="C13" s="12" t="s">
        <v>6</v>
      </c>
      <c r="D13" s="12" t="s">
        <v>10</v>
      </c>
      <c r="E13" s="19">
        <f>(4.4-1.3)*0.37</f>
        <v>1.1470000000000002</v>
      </c>
      <c r="F13" t="s">
        <v>8</v>
      </c>
      <c r="G13" s="18" t="s">
        <v>43</v>
      </c>
    </row>
    <row r="14" spans="1:7" x14ac:dyDescent="0.35">
      <c r="A14" s="15"/>
      <c r="C14" s="16" t="s">
        <v>12</v>
      </c>
      <c r="D14" s="2" t="s">
        <v>7</v>
      </c>
      <c r="E14" s="17">
        <v>1</v>
      </c>
      <c r="G14" s="18"/>
    </row>
    <row r="15" spans="1:7" x14ac:dyDescent="0.35">
      <c r="A15" s="15"/>
      <c r="C15" s="16" t="s">
        <v>12</v>
      </c>
      <c r="D15" s="2" t="s">
        <v>14</v>
      </c>
      <c r="E15" s="17">
        <v>1</v>
      </c>
      <c r="G15" s="18"/>
    </row>
    <row r="16" spans="1:7" x14ac:dyDescent="0.35">
      <c r="A16" s="15"/>
      <c r="C16" s="16" t="s">
        <v>12</v>
      </c>
      <c r="D16" s="2" t="s">
        <v>15</v>
      </c>
      <c r="E16" s="17">
        <v>1</v>
      </c>
      <c r="G16" s="18"/>
    </row>
    <row r="17" spans="1:7" x14ac:dyDescent="0.35">
      <c r="A17" s="15"/>
      <c r="C17" s="16" t="s">
        <v>12</v>
      </c>
      <c r="D17" s="12" t="s">
        <v>16</v>
      </c>
      <c r="E17" s="17">
        <v>1</v>
      </c>
      <c r="G17" s="14"/>
    </row>
    <row r="18" spans="1:7" x14ac:dyDescent="0.35">
      <c r="A18" s="15"/>
      <c r="C18" s="16" t="s">
        <v>12</v>
      </c>
      <c r="D18" s="12" t="s">
        <v>17</v>
      </c>
      <c r="E18" s="17">
        <v>1</v>
      </c>
      <c r="G18" s="14"/>
    </row>
    <row r="19" spans="1:7" x14ac:dyDescent="0.35">
      <c r="A19" s="15"/>
      <c r="C19" s="12" t="s">
        <v>6</v>
      </c>
      <c r="D19" s="12" t="s">
        <v>18</v>
      </c>
      <c r="E19" s="19">
        <f>(4.4-1.3)*0.63</f>
        <v>1.9530000000000003</v>
      </c>
      <c r="F19" t="s">
        <v>8</v>
      </c>
      <c r="G19" s="18" t="s">
        <v>43</v>
      </c>
    </row>
    <row r="20" spans="1:7" x14ac:dyDescent="0.35">
      <c r="A20" s="22"/>
      <c r="B20" s="23"/>
      <c r="C20" s="24" t="s">
        <v>21</v>
      </c>
      <c r="D20" s="30" t="s">
        <v>44</v>
      </c>
      <c r="E20" s="23">
        <v>1</v>
      </c>
      <c r="F20" s="23" t="s">
        <v>23</v>
      </c>
      <c r="G20" s="25"/>
    </row>
    <row r="22" spans="1:7" ht="58" x14ac:dyDescent="0.35">
      <c r="A22" s="20" t="s">
        <v>46</v>
      </c>
      <c r="B22" s="21" t="s">
        <v>47</v>
      </c>
      <c r="C22" s="3" t="s">
        <v>2</v>
      </c>
      <c r="D22" s="3"/>
      <c r="E22" s="8" t="s">
        <v>3</v>
      </c>
      <c r="F22" s="9" t="s">
        <v>4</v>
      </c>
      <c r="G22" s="10" t="s">
        <v>5</v>
      </c>
    </row>
    <row r="23" spans="1:7" x14ac:dyDescent="0.35">
      <c r="A23" s="15"/>
      <c r="C23" s="12" t="s">
        <v>6</v>
      </c>
      <c r="D23" s="12" t="s">
        <v>10</v>
      </c>
      <c r="E23" s="19">
        <f>1.3*0.6+3.9*7.56/12.96</f>
        <v>3.0549999999999997</v>
      </c>
      <c r="F23" t="s">
        <v>8</v>
      </c>
      <c r="G23" s="18" t="s">
        <v>43</v>
      </c>
    </row>
    <row r="24" spans="1:7" x14ac:dyDescent="0.35">
      <c r="A24" s="15"/>
      <c r="C24" s="16" t="s">
        <v>12</v>
      </c>
      <c r="D24" s="2" t="s">
        <v>7</v>
      </c>
      <c r="E24" s="17">
        <v>1</v>
      </c>
      <c r="G24" s="18"/>
    </row>
    <row r="25" spans="1:7" x14ac:dyDescent="0.35">
      <c r="A25" s="15"/>
      <c r="C25" s="16" t="s">
        <v>12</v>
      </c>
      <c r="D25" s="2" t="s">
        <v>14</v>
      </c>
      <c r="E25" s="17">
        <v>1</v>
      </c>
      <c r="G25" s="18"/>
    </row>
    <row r="26" spans="1:7" x14ac:dyDescent="0.35">
      <c r="A26" s="15"/>
      <c r="C26" s="16" t="s">
        <v>12</v>
      </c>
      <c r="D26" s="2" t="s">
        <v>15</v>
      </c>
      <c r="E26" s="17">
        <v>1</v>
      </c>
      <c r="G26" s="18"/>
    </row>
    <row r="27" spans="1:7" x14ac:dyDescent="0.35">
      <c r="A27" s="15"/>
      <c r="C27" s="16" t="s">
        <v>12</v>
      </c>
      <c r="D27" s="12" t="s">
        <v>16</v>
      </c>
      <c r="E27" s="17">
        <v>1</v>
      </c>
      <c r="G27" s="14"/>
    </row>
    <row r="28" spans="1:7" x14ac:dyDescent="0.35">
      <c r="A28" s="15"/>
      <c r="C28" s="16" t="s">
        <v>12</v>
      </c>
      <c r="D28" s="12" t="s">
        <v>17</v>
      </c>
      <c r="E28" s="17">
        <v>1</v>
      </c>
      <c r="G28" s="14"/>
    </row>
    <row r="29" spans="1:7" x14ac:dyDescent="0.35">
      <c r="A29" s="15"/>
      <c r="C29" s="12" t="s">
        <v>6</v>
      </c>
      <c r="D29" s="12" t="s">
        <v>18</v>
      </c>
      <c r="E29" s="19">
        <f>(3.2/11.1*4.5)*0.4+3.9*5.4/12.96</f>
        <v>2.1439189189189189</v>
      </c>
      <c r="F29" t="s">
        <v>8</v>
      </c>
      <c r="G29" s="18" t="s">
        <v>43</v>
      </c>
    </row>
    <row r="30" spans="1:7" x14ac:dyDescent="0.35">
      <c r="A30" s="22"/>
      <c r="B30" s="23"/>
      <c r="C30" s="24" t="s">
        <v>21</v>
      </c>
      <c r="D30" s="30" t="s">
        <v>44</v>
      </c>
      <c r="E30" s="23">
        <v>1</v>
      </c>
      <c r="F30" s="23" t="s">
        <v>23</v>
      </c>
      <c r="G30" s="25"/>
    </row>
    <row r="32" spans="1:7" ht="58" x14ac:dyDescent="0.35">
      <c r="A32" s="20" t="s">
        <v>48</v>
      </c>
      <c r="B32" s="21" t="s">
        <v>47</v>
      </c>
      <c r="C32" s="3" t="s">
        <v>2</v>
      </c>
      <c r="D32" s="3"/>
      <c r="E32" s="8" t="s">
        <v>3</v>
      </c>
      <c r="F32" s="9" t="s">
        <v>4</v>
      </c>
      <c r="G32" s="10" t="s">
        <v>5</v>
      </c>
    </row>
    <row r="33" spans="1:7" x14ac:dyDescent="0.35">
      <c r="A33" s="15"/>
      <c r="C33" s="12" t="s">
        <v>6</v>
      </c>
      <c r="D33" s="12" t="s">
        <v>10</v>
      </c>
      <c r="E33" s="19">
        <f>1.3*0.6+3.9*7.56/12.96</f>
        <v>3.0549999999999997</v>
      </c>
      <c r="F33" t="s">
        <v>8</v>
      </c>
      <c r="G33" s="18" t="s">
        <v>43</v>
      </c>
    </row>
    <row r="34" spans="1:7" x14ac:dyDescent="0.35">
      <c r="A34" s="15"/>
      <c r="C34" s="16" t="s">
        <v>12</v>
      </c>
      <c r="D34" s="2" t="s">
        <v>7</v>
      </c>
      <c r="E34" s="17">
        <v>1</v>
      </c>
      <c r="G34" s="18"/>
    </row>
    <row r="35" spans="1:7" x14ac:dyDescent="0.35">
      <c r="A35" s="15"/>
      <c r="C35" s="16" t="s">
        <v>12</v>
      </c>
      <c r="D35" s="2" t="s">
        <v>14</v>
      </c>
      <c r="E35" s="17">
        <v>1</v>
      </c>
      <c r="G35" s="18"/>
    </row>
    <row r="36" spans="1:7" x14ac:dyDescent="0.35">
      <c r="A36" s="15"/>
      <c r="C36" s="16" t="s">
        <v>12</v>
      </c>
      <c r="D36" s="2" t="s">
        <v>15</v>
      </c>
      <c r="E36" s="17">
        <v>1</v>
      </c>
      <c r="G36" s="18"/>
    </row>
    <row r="37" spans="1:7" x14ac:dyDescent="0.35">
      <c r="A37" s="15"/>
      <c r="C37" s="16" t="s">
        <v>12</v>
      </c>
      <c r="D37" s="12" t="s">
        <v>16</v>
      </c>
      <c r="E37" s="17">
        <v>1</v>
      </c>
      <c r="G37" s="14"/>
    </row>
    <row r="38" spans="1:7" x14ac:dyDescent="0.35">
      <c r="A38" s="15"/>
      <c r="C38" s="16" t="s">
        <v>12</v>
      </c>
      <c r="D38" s="12" t="s">
        <v>17</v>
      </c>
      <c r="E38" s="17">
        <v>1</v>
      </c>
      <c r="G38" s="14"/>
    </row>
    <row r="39" spans="1:7" x14ac:dyDescent="0.35">
      <c r="A39" s="15"/>
      <c r="C39" s="12" t="s">
        <v>6</v>
      </c>
      <c r="D39" s="12" t="s">
        <v>18</v>
      </c>
      <c r="E39" s="19">
        <f>(3.2/11.1*4.5)*0.4+3.9*5.4/12.96</f>
        <v>2.1439189189189189</v>
      </c>
      <c r="F39" t="s">
        <v>8</v>
      </c>
      <c r="G39" s="18" t="s">
        <v>43</v>
      </c>
    </row>
    <row r="40" spans="1:7" x14ac:dyDescent="0.35">
      <c r="A40" s="22"/>
      <c r="B40" s="23"/>
      <c r="C40" s="24" t="s">
        <v>21</v>
      </c>
      <c r="D40" s="30" t="s">
        <v>44</v>
      </c>
      <c r="E40" s="23">
        <v>1</v>
      </c>
      <c r="F40" s="23" t="s">
        <v>23</v>
      </c>
      <c r="G40" s="25"/>
    </row>
    <row r="42" spans="1:7" ht="58" x14ac:dyDescent="0.35">
      <c r="A42" s="20" t="s">
        <v>49</v>
      </c>
      <c r="B42" s="21" t="s">
        <v>50</v>
      </c>
      <c r="C42" s="3" t="s">
        <v>2</v>
      </c>
      <c r="D42" s="3"/>
      <c r="E42" s="8" t="s">
        <v>3</v>
      </c>
      <c r="F42" s="9" t="s">
        <v>4</v>
      </c>
      <c r="G42" s="10" t="s">
        <v>5</v>
      </c>
    </row>
    <row r="43" spans="1:7" x14ac:dyDescent="0.35">
      <c r="A43" s="15"/>
      <c r="C43" s="12" t="s">
        <v>6</v>
      </c>
      <c r="D43" s="12" t="s">
        <v>10</v>
      </c>
      <c r="E43" s="19">
        <f>4.5*14.7/11.1*0.85+3.9*7.56/12.96</f>
        <v>7.3405405405405393</v>
      </c>
      <c r="F43" t="s">
        <v>8</v>
      </c>
      <c r="G43" s="18" t="s">
        <v>43</v>
      </c>
    </row>
    <row r="44" spans="1:7" x14ac:dyDescent="0.35">
      <c r="A44" s="15"/>
      <c r="C44" s="16" t="s">
        <v>12</v>
      </c>
      <c r="D44" s="2" t="s">
        <v>7</v>
      </c>
      <c r="E44" s="17">
        <v>1</v>
      </c>
      <c r="G44" s="18"/>
    </row>
    <row r="45" spans="1:7" x14ac:dyDescent="0.35">
      <c r="A45" s="15"/>
      <c r="C45" s="16" t="s">
        <v>12</v>
      </c>
      <c r="D45" s="2" t="s">
        <v>14</v>
      </c>
      <c r="E45" s="17">
        <v>1</v>
      </c>
      <c r="G45" s="18"/>
    </row>
    <row r="46" spans="1:7" x14ac:dyDescent="0.35">
      <c r="A46" s="15"/>
      <c r="C46" s="16" t="s">
        <v>12</v>
      </c>
      <c r="D46" s="2" t="s">
        <v>15</v>
      </c>
      <c r="E46" s="17">
        <v>1</v>
      </c>
      <c r="G46" s="18"/>
    </row>
    <row r="47" spans="1:7" x14ac:dyDescent="0.35">
      <c r="A47" s="15"/>
      <c r="C47" s="16" t="s">
        <v>12</v>
      </c>
      <c r="D47" s="12" t="s">
        <v>16</v>
      </c>
      <c r="E47" s="17">
        <v>1</v>
      </c>
      <c r="G47" s="14"/>
    </row>
    <row r="48" spans="1:7" x14ac:dyDescent="0.35">
      <c r="A48" s="15"/>
      <c r="C48" s="16" t="s">
        <v>12</v>
      </c>
      <c r="D48" s="12" t="s">
        <v>17</v>
      </c>
      <c r="E48" s="17">
        <v>1</v>
      </c>
      <c r="G48" s="14"/>
    </row>
    <row r="49" spans="1:7" x14ac:dyDescent="0.35">
      <c r="A49" s="15"/>
      <c r="C49" s="12" t="s">
        <v>6</v>
      </c>
      <c r="D49" s="12" t="s">
        <v>18</v>
      </c>
      <c r="E49" s="19">
        <f>4.5*14.7/11.1*0.15+3.9*5.4/12.96</f>
        <v>2.5189189189189189</v>
      </c>
      <c r="F49" t="s">
        <v>8</v>
      </c>
      <c r="G49" s="18" t="s">
        <v>43</v>
      </c>
    </row>
    <row r="50" spans="1:7" x14ac:dyDescent="0.35">
      <c r="A50" s="22"/>
      <c r="B50" s="23"/>
      <c r="C50" s="24" t="s">
        <v>21</v>
      </c>
      <c r="D50" s="30" t="s">
        <v>44</v>
      </c>
      <c r="E50" s="23">
        <v>1</v>
      </c>
      <c r="F50" s="23" t="s">
        <v>23</v>
      </c>
      <c r="G50" s="25"/>
    </row>
    <row r="53" spans="1:7" x14ac:dyDescent="0.35">
      <c r="A53" t="s">
        <v>33</v>
      </c>
      <c r="B53" s="86" t="s">
        <v>180</v>
      </c>
      <c r="C53" s="26" t="s">
        <v>34</v>
      </c>
    </row>
    <row r="54" spans="1:7" x14ac:dyDescent="0.35">
      <c r="A54" t="s">
        <v>20</v>
      </c>
      <c r="B54" s="101" t="s">
        <v>181</v>
      </c>
      <c r="C54" s="26" t="s">
        <v>35</v>
      </c>
    </row>
    <row r="55" spans="1:7" x14ac:dyDescent="0.35">
      <c r="A55" t="s">
        <v>36</v>
      </c>
      <c r="B55" s="86" t="s">
        <v>184</v>
      </c>
      <c r="C55" s="26" t="s">
        <v>51</v>
      </c>
    </row>
  </sheetData>
  <hyperlinks>
    <hyperlink ref="C53" r:id="rId1" xr:uid="{00000000-0004-0000-0100-000000000000}"/>
    <hyperlink ref="C54" r:id="rId2" xr:uid="{00000000-0004-0000-0100-000001000000}"/>
    <hyperlink ref="C55" r:id="rId3" xr:uid="{00000000-0004-0000-0100-000002000000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5724"/>
  </sheetPr>
  <dimension ref="A1:K27"/>
  <sheetViews>
    <sheetView zoomScaleNormal="100" workbookViewId="0">
      <selection activeCell="B20" sqref="B20"/>
    </sheetView>
  </sheetViews>
  <sheetFormatPr defaultColWidth="10.54296875" defaultRowHeight="14.5" x14ac:dyDescent="0.35"/>
  <cols>
    <col min="2" max="2" width="21.54296875" customWidth="1"/>
    <col min="3" max="3" width="19.54296875" customWidth="1"/>
    <col min="7" max="7" width="21.1796875" customWidth="1"/>
  </cols>
  <sheetData>
    <row r="1" spans="1:11" x14ac:dyDescent="0.35">
      <c r="C1" s="3" t="s">
        <v>0</v>
      </c>
      <c r="E1" s="4"/>
      <c r="F1" s="42"/>
      <c r="G1" s="42"/>
    </row>
    <row r="2" spans="1:11" x14ac:dyDescent="0.35">
      <c r="A2" s="43" t="s">
        <v>73</v>
      </c>
      <c r="B2" s="44" t="s">
        <v>72</v>
      </c>
      <c r="C2" s="3" t="s">
        <v>2</v>
      </c>
      <c r="D2" s="3"/>
      <c r="E2" s="8" t="s">
        <v>3</v>
      </c>
      <c r="F2" s="9" t="s">
        <v>4</v>
      </c>
      <c r="G2" s="10" t="s">
        <v>5</v>
      </c>
    </row>
    <row r="3" spans="1:11" x14ac:dyDescent="0.35">
      <c r="A3" s="11"/>
      <c r="B3" s="2"/>
      <c r="C3" s="12" t="s">
        <v>6</v>
      </c>
      <c r="D3" s="12" t="s">
        <v>53</v>
      </c>
      <c r="E3" s="12">
        <v>2.9</v>
      </c>
      <c r="F3" s="2" t="s">
        <v>54</v>
      </c>
      <c r="G3" s="98" t="s">
        <v>43</v>
      </c>
    </row>
    <row r="4" spans="1:11" x14ac:dyDescent="0.35">
      <c r="A4" s="11"/>
      <c r="B4" s="2"/>
      <c r="C4" s="16" t="s">
        <v>55</v>
      </c>
      <c r="D4" s="2" t="s">
        <v>7</v>
      </c>
      <c r="E4" s="34">
        <v>1</v>
      </c>
      <c r="F4" s="2"/>
      <c r="G4" s="92"/>
    </row>
    <row r="5" spans="1:11" x14ac:dyDescent="0.35">
      <c r="A5" s="11"/>
      <c r="B5" s="2"/>
      <c r="C5" s="16" t="s">
        <v>55</v>
      </c>
      <c r="D5" s="2" t="s">
        <v>14</v>
      </c>
      <c r="E5" s="34">
        <v>1</v>
      </c>
      <c r="F5" s="2"/>
      <c r="G5" s="92"/>
    </row>
    <row r="6" spans="1:11" x14ac:dyDescent="0.35">
      <c r="A6" s="11"/>
      <c r="B6" s="2"/>
      <c r="C6" s="16" t="s">
        <v>55</v>
      </c>
      <c r="D6" s="2" t="s">
        <v>15</v>
      </c>
      <c r="E6" s="34">
        <v>1</v>
      </c>
      <c r="F6" s="2"/>
      <c r="G6" s="92"/>
    </row>
    <row r="7" spans="1:11" x14ac:dyDescent="0.35">
      <c r="A7" s="11"/>
      <c r="B7" s="2"/>
      <c r="C7" s="16" t="s">
        <v>55</v>
      </c>
      <c r="D7" s="12" t="s">
        <v>16</v>
      </c>
      <c r="E7" s="34">
        <v>1</v>
      </c>
      <c r="F7" s="2"/>
      <c r="G7" s="92"/>
    </row>
    <row r="8" spans="1:11" x14ac:dyDescent="0.35">
      <c r="A8" s="11"/>
      <c r="B8" s="2"/>
      <c r="C8" s="16" t="s">
        <v>55</v>
      </c>
      <c r="D8" s="12" t="s">
        <v>17</v>
      </c>
      <c r="E8" s="34">
        <v>1</v>
      </c>
      <c r="F8" s="2"/>
      <c r="G8" s="92"/>
    </row>
    <row r="9" spans="1:11" x14ac:dyDescent="0.35">
      <c r="A9" s="11"/>
      <c r="B9" s="2"/>
      <c r="C9" s="12" t="s">
        <v>6</v>
      </c>
      <c r="D9" s="12" t="s">
        <v>18</v>
      </c>
      <c r="E9" s="12">
        <v>0.216</v>
      </c>
      <c r="F9" s="2" t="s">
        <v>54</v>
      </c>
      <c r="G9" s="98" t="s">
        <v>43</v>
      </c>
      <c r="K9" s="118"/>
    </row>
    <row r="10" spans="1:11" x14ac:dyDescent="0.35">
      <c r="A10" s="11"/>
      <c r="B10" s="2"/>
      <c r="C10" s="12" t="s">
        <v>21</v>
      </c>
      <c r="D10" s="16" t="s">
        <v>73</v>
      </c>
      <c r="E10" s="12">
        <v>1</v>
      </c>
      <c r="F10" s="12" t="s">
        <v>59</v>
      </c>
      <c r="G10" s="98" t="s">
        <v>43</v>
      </c>
      <c r="I10" s="45"/>
    </row>
    <row r="11" spans="1:11" x14ac:dyDescent="0.35">
      <c r="A11" s="36"/>
      <c r="B11" s="37"/>
      <c r="C11" s="37" t="s">
        <v>21</v>
      </c>
      <c r="D11" s="37" t="s">
        <v>74</v>
      </c>
      <c r="E11" s="24">
        <f>E10*0.4/0.74</f>
        <v>0.54054054054054057</v>
      </c>
      <c r="F11" s="37" t="s">
        <v>75</v>
      </c>
      <c r="G11" s="99" t="s">
        <v>38</v>
      </c>
    </row>
    <row r="13" spans="1:11" x14ac:dyDescent="0.35">
      <c r="A13" s="43" t="s">
        <v>71</v>
      </c>
      <c r="B13" s="44" t="s">
        <v>193</v>
      </c>
      <c r="C13" s="3" t="s">
        <v>2</v>
      </c>
      <c r="D13" s="3"/>
      <c r="E13" s="8" t="s">
        <v>3</v>
      </c>
      <c r="F13" s="9" t="s">
        <v>4</v>
      </c>
      <c r="G13" s="10" t="s">
        <v>5</v>
      </c>
    </row>
    <row r="14" spans="1:11" x14ac:dyDescent="0.35">
      <c r="A14" s="11"/>
      <c r="B14" s="2"/>
      <c r="C14" s="12" t="s">
        <v>6</v>
      </c>
      <c r="D14" s="12" t="s">
        <v>18</v>
      </c>
      <c r="E14" s="12">
        <v>0.14000000000000001</v>
      </c>
      <c r="F14" s="2" t="s">
        <v>54</v>
      </c>
      <c r="G14" s="98" t="s">
        <v>43</v>
      </c>
    </row>
    <row r="15" spans="1:11" x14ac:dyDescent="0.35">
      <c r="A15" s="11"/>
      <c r="B15" s="2"/>
      <c r="C15" s="12" t="s">
        <v>6</v>
      </c>
      <c r="D15" s="16" t="s">
        <v>73</v>
      </c>
      <c r="E15" s="12">
        <v>0.6</v>
      </c>
      <c r="F15" s="12" t="s">
        <v>59</v>
      </c>
      <c r="G15" s="98" t="s">
        <v>43</v>
      </c>
    </row>
    <row r="16" spans="1:11" x14ac:dyDescent="0.35">
      <c r="A16" s="36"/>
      <c r="B16" s="37"/>
      <c r="C16" s="37" t="s">
        <v>21</v>
      </c>
      <c r="D16" s="37" t="s">
        <v>71</v>
      </c>
      <c r="E16" s="24">
        <v>1</v>
      </c>
      <c r="F16" s="24" t="s">
        <v>59</v>
      </c>
      <c r="G16" s="99" t="s">
        <v>43</v>
      </c>
    </row>
    <row r="23" spans="1:8" x14ac:dyDescent="0.35">
      <c r="A23" s="2" t="s">
        <v>121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</row>
    <row r="24" spans="1:8" x14ac:dyDescent="0.35">
      <c r="A24" t="s">
        <v>33</v>
      </c>
      <c r="B24" s="87" t="s">
        <v>151</v>
      </c>
      <c r="C24" s="84" t="s">
        <v>150</v>
      </c>
      <c r="D24" s="2" t="s">
        <v>147</v>
      </c>
      <c r="E24" s="84" t="s">
        <v>136</v>
      </c>
      <c r="F24" s="2">
        <v>2001</v>
      </c>
      <c r="G24" s="85">
        <v>45232</v>
      </c>
      <c r="H24" s="2" t="s">
        <v>146</v>
      </c>
    </row>
    <row r="25" spans="1:8" x14ac:dyDescent="0.35">
      <c r="A25" s="86" t="s">
        <v>20</v>
      </c>
      <c r="B25" s="87" t="s">
        <v>153</v>
      </c>
      <c r="C25" s="84" t="s">
        <v>152</v>
      </c>
      <c r="D25" s="2" t="s">
        <v>148</v>
      </c>
      <c r="E25" s="84"/>
      <c r="F25" s="2">
        <v>2013</v>
      </c>
      <c r="G25" s="85">
        <v>45232</v>
      </c>
      <c r="H25" s="2" t="s">
        <v>149</v>
      </c>
    </row>
    <row r="26" spans="1:8" x14ac:dyDescent="0.35">
      <c r="A26" s="86" t="s">
        <v>36</v>
      </c>
      <c r="B26" s="87" t="s">
        <v>157</v>
      </c>
      <c r="C26" s="84" t="s">
        <v>154</v>
      </c>
      <c r="D26" s="84" t="s">
        <v>155</v>
      </c>
      <c r="E26" s="84" t="s">
        <v>136</v>
      </c>
      <c r="F26" s="2">
        <v>2011</v>
      </c>
      <c r="G26" s="85">
        <v>45232</v>
      </c>
      <c r="H26" s="2" t="s">
        <v>156</v>
      </c>
    </row>
    <row r="27" spans="1:8" x14ac:dyDescent="0.35">
      <c r="A27" s="86" t="s">
        <v>38</v>
      </c>
      <c r="B27" s="87" t="s">
        <v>159</v>
      </c>
      <c r="C27" s="84" t="s">
        <v>158</v>
      </c>
      <c r="D27" s="86" t="s">
        <v>160</v>
      </c>
      <c r="E27" s="84" t="s">
        <v>136</v>
      </c>
      <c r="F27" s="2">
        <v>2019</v>
      </c>
      <c r="G27" s="85">
        <v>45232</v>
      </c>
      <c r="H27" s="84" t="s">
        <v>158</v>
      </c>
    </row>
  </sheetData>
  <hyperlinks>
    <hyperlink ref="B24" r:id="rId1" display="https://doi.org/10.1146/annurev.energy.26.1.303" xr:uid="{3D0936E8-261D-445D-90AB-6F5EFC5A4083}"/>
    <hyperlink ref="B25" r:id="rId2" tooltip="Persistent link using digital object identifier" xr:uid="{D8A6FC73-95B2-482F-BEFF-FEC063C9204B}"/>
    <hyperlink ref="B26" r:id="rId3" tooltip="Persistent link using digital object identifier" xr:uid="{F6268BAF-2699-49F1-90B3-26C48911B495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27"/>
  <sheetViews>
    <sheetView zoomScaleNormal="100" workbookViewId="0">
      <selection activeCell="A3" sqref="A3:XFD3"/>
    </sheetView>
  </sheetViews>
  <sheetFormatPr defaultColWidth="11.54296875" defaultRowHeight="14.5" x14ac:dyDescent="0.35"/>
  <cols>
    <col min="2" max="2" width="15.453125" bestFit="1" customWidth="1"/>
  </cols>
  <sheetData>
    <row r="2" spans="1:6" x14ac:dyDescent="0.35">
      <c r="A2" s="125" t="s">
        <v>119</v>
      </c>
      <c r="B2" s="126"/>
      <c r="C2" s="126"/>
      <c r="D2" s="126"/>
      <c r="E2" s="126"/>
      <c r="F2" s="122"/>
    </row>
    <row r="3" spans="1:6" x14ac:dyDescent="0.35">
      <c r="A3" s="112"/>
      <c r="B3" s="3" t="s">
        <v>2</v>
      </c>
      <c r="C3" s="3"/>
      <c r="D3" s="8" t="s">
        <v>3</v>
      </c>
      <c r="E3" s="9" t="s">
        <v>4</v>
      </c>
      <c r="F3" s="10" t="s">
        <v>5</v>
      </c>
    </row>
    <row r="4" spans="1:6" x14ac:dyDescent="0.35">
      <c r="A4" s="15"/>
      <c r="B4" t="s">
        <v>94</v>
      </c>
      <c r="C4" t="s">
        <v>106</v>
      </c>
      <c r="D4">
        <v>1.24</v>
      </c>
      <c r="E4" t="s">
        <v>172</v>
      </c>
      <c r="F4" s="109" t="s">
        <v>11</v>
      </c>
    </row>
    <row r="5" spans="1:6" x14ac:dyDescent="0.35">
      <c r="A5" s="15"/>
      <c r="C5" t="s">
        <v>108</v>
      </c>
      <c r="D5">
        <v>4.16</v>
      </c>
      <c r="E5" t="s">
        <v>172</v>
      </c>
      <c r="F5" s="109" t="s">
        <v>11</v>
      </c>
    </row>
    <row r="6" spans="1:6" x14ac:dyDescent="0.35">
      <c r="A6" s="15"/>
      <c r="B6" s="104" t="s">
        <v>174</v>
      </c>
      <c r="C6" t="s">
        <v>97</v>
      </c>
      <c r="D6" s="81">
        <v>0</v>
      </c>
      <c r="F6" s="109"/>
    </row>
    <row r="7" spans="1:6" x14ac:dyDescent="0.35">
      <c r="A7" s="15"/>
      <c r="B7" s="104" t="s">
        <v>174</v>
      </c>
      <c r="C7" t="s">
        <v>98</v>
      </c>
      <c r="D7" s="82" t="s">
        <v>115</v>
      </c>
      <c r="F7" s="109"/>
    </row>
    <row r="8" spans="1:6" x14ac:dyDescent="0.35">
      <c r="A8" s="15"/>
      <c r="B8" s="104" t="s">
        <v>174</v>
      </c>
      <c r="C8" t="s">
        <v>99</v>
      </c>
      <c r="D8" s="82" t="s">
        <v>115</v>
      </c>
      <c r="F8" s="109"/>
    </row>
    <row r="9" spans="1:6" x14ac:dyDescent="0.35">
      <c r="A9" s="15"/>
      <c r="B9" s="104" t="s">
        <v>174</v>
      </c>
      <c r="C9" t="s">
        <v>116</v>
      </c>
      <c r="D9" s="82" t="s">
        <v>115</v>
      </c>
      <c r="F9" s="109"/>
    </row>
    <row r="10" spans="1:6" x14ac:dyDescent="0.35">
      <c r="A10" s="22"/>
      <c r="B10" s="23" t="s">
        <v>100</v>
      </c>
      <c r="C10" s="23" t="s">
        <v>117</v>
      </c>
      <c r="D10" s="105">
        <v>1</v>
      </c>
      <c r="E10" s="105"/>
      <c r="F10" s="107"/>
    </row>
    <row r="12" spans="1:6" x14ac:dyDescent="0.35">
      <c r="A12" t="s">
        <v>175</v>
      </c>
    </row>
    <row r="14" spans="1:6" x14ac:dyDescent="0.35">
      <c r="A14" s="125" t="s">
        <v>120</v>
      </c>
      <c r="B14" s="126"/>
      <c r="C14" s="126"/>
      <c r="D14" s="126"/>
      <c r="E14" s="126"/>
      <c r="F14" s="122"/>
    </row>
    <row r="15" spans="1:6" x14ac:dyDescent="0.35">
      <c r="A15" s="113"/>
      <c r="B15" s="3" t="s">
        <v>2</v>
      </c>
      <c r="C15" s="3"/>
      <c r="D15" s="8" t="s">
        <v>3</v>
      </c>
      <c r="E15" s="9" t="s">
        <v>4</v>
      </c>
      <c r="F15" s="10" t="s">
        <v>5</v>
      </c>
    </row>
    <row r="16" spans="1:6" x14ac:dyDescent="0.35">
      <c r="A16" s="15"/>
      <c r="B16" t="s">
        <v>94</v>
      </c>
      <c r="C16" t="s">
        <v>106</v>
      </c>
      <c r="D16" s="80">
        <v>3.03</v>
      </c>
      <c r="E16" t="s">
        <v>172</v>
      </c>
      <c r="F16" s="109" t="s">
        <v>11</v>
      </c>
    </row>
    <row r="17" spans="1:6" x14ac:dyDescent="0.35">
      <c r="A17" s="15"/>
      <c r="B17" s="104" t="s">
        <v>174</v>
      </c>
      <c r="C17" t="s">
        <v>108</v>
      </c>
      <c r="D17" s="80">
        <v>7.59</v>
      </c>
      <c r="E17" t="s">
        <v>172</v>
      </c>
      <c r="F17" s="109" t="s">
        <v>11</v>
      </c>
    </row>
    <row r="18" spans="1:6" x14ac:dyDescent="0.35">
      <c r="A18" s="15"/>
      <c r="B18" s="104" t="s">
        <v>174</v>
      </c>
      <c r="C18" t="s">
        <v>97</v>
      </c>
      <c r="D18" s="81">
        <v>0</v>
      </c>
      <c r="F18" s="106"/>
    </row>
    <row r="19" spans="1:6" x14ac:dyDescent="0.35">
      <c r="A19" s="15"/>
      <c r="B19" s="104" t="s">
        <v>174</v>
      </c>
      <c r="C19" t="s">
        <v>98</v>
      </c>
      <c r="D19" s="82" t="s">
        <v>115</v>
      </c>
      <c r="F19" s="106"/>
    </row>
    <row r="20" spans="1:6" x14ac:dyDescent="0.35">
      <c r="A20" s="15"/>
      <c r="B20" s="104" t="s">
        <v>174</v>
      </c>
      <c r="C20" t="s">
        <v>99</v>
      </c>
      <c r="D20" s="82" t="s">
        <v>115</v>
      </c>
      <c r="F20" s="106"/>
    </row>
    <row r="21" spans="1:6" x14ac:dyDescent="0.35">
      <c r="A21" s="15"/>
      <c r="B21" s="104" t="s">
        <v>174</v>
      </c>
      <c r="C21" t="s">
        <v>116</v>
      </c>
      <c r="D21" s="82" t="s">
        <v>115</v>
      </c>
      <c r="F21" s="106"/>
    </row>
    <row r="22" spans="1:6" x14ac:dyDescent="0.35">
      <c r="A22" s="22"/>
      <c r="B22" s="23" t="s">
        <v>100</v>
      </c>
      <c r="C22" s="23" t="s">
        <v>117</v>
      </c>
      <c r="D22" s="114">
        <v>1</v>
      </c>
      <c r="E22" s="105"/>
      <c r="F22" s="115"/>
    </row>
    <row r="24" spans="1:6" x14ac:dyDescent="0.35">
      <c r="A24" t="s">
        <v>118</v>
      </c>
    </row>
    <row r="26" spans="1:6" x14ac:dyDescent="0.35">
      <c r="A26" t="s">
        <v>33</v>
      </c>
      <c r="B26" s="86" t="s">
        <v>186</v>
      </c>
    </row>
    <row r="27" spans="1:6" x14ac:dyDescent="0.35">
      <c r="A27" t="s">
        <v>20</v>
      </c>
      <c r="B27" s="86" t="s">
        <v>185</v>
      </c>
    </row>
  </sheetData>
  <mergeCells count="2">
    <mergeCell ref="A2:F2"/>
    <mergeCell ref="A14:F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&amp;C&amp;12&amp;Kffffff&amp;A</oddHeader>
    <oddFooter>&amp;C&amp;12&amp;KffffffSeite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zoomScaleNormal="100" workbookViewId="0">
      <selection activeCell="H14" sqref="H14"/>
    </sheetView>
  </sheetViews>
  <sheetFormatPr defaultColWidth="11.54296875" defaultRowHeight="14.5" x14ac:dyDescent="0.35"/>
  <cols>
    <col min="2" max="2" width="15.453125" bestFit="1" customWidth="1"/>
    <col min="5" max="5" width="7.1796875" customWidth="1"/>
    <col min="6" max="6" width="6.81640625" customWidth="1"/>
  </cols>
  <sheetData>
    <row r="1" spans="1:6" x14ac:dyDescent="0.35">
      <c r="B1" s="3"/>
    </row>
    <row r="2" spans="1:6" x14ac:dyDescent="0.35">
      <c r="A2" s="127" t="s">
        <v>114</v>
      </c>
      <c r="B2" s="128"/>
      <c r="C2" s="128"/>
      <c r="D2" s="128"/>
      <c r="E2" s="128"/>
      <c r="F2" s="129"/>
    </row>
    <row r="3" spans="1:6" x14ac:dyDescent="0.35">
      <c r="A3" s="112"/>
      <c r="B3" s="3" t="s">
        <v>2</v>
      </c>
      <c r="C3" s="3"/>
      <c r="D3" s="8" t="s">
        <v>3</v>
      </c>
      <c r="E3" s="9" t="s">
        <v>4</v>
      </c>
      <c r="F3" s="10" t="s">
        <v>5</v>
      </c>
    </row>
    <row r="4" spans="1:6" x14ac:dyDescent="0.35">
      <c r="A4" s="15"/>
      <c r="B4" t="s">
        <v>94</v>
      </c>
      <c r="C4" t="s">
        <v>106</v>
      </c>
      <c r="D4" s="80">
        <v>0.22</v>
      </c>
      <c r="E4" t="s">
        <v>172</v>
      </c>
      <c r="F4" s="106" t="s">
        <v>33</v>
      </c>
    </row>
    <row r="5" spans="1:6" x14ac:dyDescent="0.35">
      <c r="A5" s="15"/>
      <c r="C5" t="s">
        <v>108</v>
      </c>
      <c r="D5" s="80">
        <v>4.25</v>
      </c>
      <c r="E5" t="s">
        <v>172</v>
      </c>
      <c r="F5" s="106" t="s">
        <v>33</v>
      </c>
    </row>
    <row r="6" spans="1:6" x14ac:dyDescent="0.35">
      <c r="A6" s="15"/>
      <c r="B6" s="104" t="s">
        <v>174</v>
      </c>
      <c r="C6" t="s">
        <v>97</v>
      </c>
      <c r="D6" s="116">
        <v>1</v>
      </c>
      <c r="F6" s="106"/>
    </row>
    <row r="7" spans="1:6" x14ac:dyDescent="0.35">
      <c r="A7" s="15"/>
      <c r="B7" s="104" t="s">
        <v>174</v>
      </c>
      <c r="C7" t="s">
        <v>98</v>
      </c>
      <c r="D7" s="116">
        <v>1</v>
      </c>
      <c r="F7" s="106"/>
    </row>
    <row r="8" spans="1:6" x14ac:dyDescent="0.35">
      <c r="A8" s="15"/>
      <c r="B8" s="104" t="s">
        <v>174</v>
      </c>
      <c r="C8" t="s">
        <v>99</v>
      </c>
      <c r="D8" s="116">
        <v>1</v>
      </c>
      <c r="F8" s="106"/>
    </row>
    <row r="9" spans="1:6" x14ac:dyDescent="0.35">
      <c r="A9" s="15"/>
      <c r="B9" s="104" t="s">
        <v>174</v>
      </c>
      <c r="C9" t="s">
        <v>116</v>
      </c>
      <c r="D9" s="116">
        <v>1</v>
      </c>
      <c r="F9" s="106"/>
    </row>
    <row r="10" spans="1:6" x14ac:dyDescent="0.35">
      <c r="A10" s="22"/>
      <c r="B10" s="23" t="s">
        <v>100</v>
      </c>
      <c r="C10" s="23" t="s">
        <v>117</v>
      </c>
      <c r="D10" s="114">
        <v>1</v>
      </c>
      <c r="E10" s="105" t="s">
        <v>23</v>
      </c>
      <c r="F10" s="115"/>
    </row>
    <row r="12" spans="1:6" x14ac:dyDescent="0.35">
      <c r="A12" s="86" t="s">
        <v>33</v>
      </c>
      <c r="B12" s="86" t="s">
        <v>187</v>
      </c>
    </row>
  </sheetData>
  <mergeCells count="1">
    <mergeCell ref="A2:F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&amp;C&amp;12&amp;Kffffff&amp;A</oddHeader>
    <oddFooter>&amp;C&amp;12&amp;KffffffSeite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5724"/>
  </sheetPr>
  <dimension ref="A1:I87"/>
  <sheetViews>
    <sheetView zoomScaleNormal="100" workbookViewId="0">
      <selection activeCell="A76" sqref="A76:H81"/>
    </sheetView>
  </sheetViews>
  <sheetFormatPr defaultColWidth="10.81640625" defaultRowHeight="14.5" x14ac:dyDescent="0.35"/>
  <cols>
    <col min="1" max="1" width="14.1796875" style="2" customWidth="1"/>
    <col min="2" max="2" width="17.7265625" style="2" customWidth="1"/>
    <col min="3" max="3" width="25.54296875" style="2" customWidth="1"/>
    <col min="4" max="4" width="23.81640625" style="2" customWidth="1"/>
    <col min="5" max="5" width="12.81640625" style="12" customWidth="1"/>
    <col min="6" max="6" width="9.54296875" style="2" customWidth="1"/>
    <col min="7" max="9" width="10.81640625" style="2"/>
    <col min="10" max="10" width="9.1796875" style="2" bestFit="1" customWidth="1"/>
    <col min="11" max="11" width="85.81640625" style="2" customWidth="1"/>
    <col min="12" max="16384" width="10.81640625" style="2"/>
  </cols>
  <sheetData>
    <row r="1" spans="1:9" x14ac:dyDescent="0.35">
      <c r="C1" s="3" t="s">
        <v>0</v>
      </c>
      <c r="E1" s="4"/>
      <c r="F1" s="5"/>
      <c r="G1" s="5"/>
    </row>
    <row r="2" spans="1:9" x14ac:dyDescent="0.35">
      <c r="A2" s="6" t="s">
        <v>52</v>
      </c>
      <c r="B2" s="31" t="s">
        <v>52</v>
      </c>
      <c r="C2" s="3" t="s">
        <v>2</v>
      </c>
      <c r="D2" s="3"/>
      <c r="E2" s="8" t="s">
        <v>3</v>
      </c>
      <c r="F2" s="9" t="s">
        <v>4</v>
      </c>
      <c r="G2" s="63" t="s">
        <v>5</v>
      </c>
    </row>
    <row r="3" spans="1:9" x14ac:dyDescent="0.35">
      <c r="A3" s="11"/>
      <c r="C3" s="12" t="s">
        <v>6</v>
      </c>
      <c r="D3" s="12" t="s">
        <v>53</v>
      </c>
      <c r="E3" s="12">
        <v>12.6</v>
      </c>
      <c r="F3" s="33" t="s">
        <v>54</v>
      </c>
      <c r="G3" s="89" t="s">
        <v>11</v>
      </c>
    </row>
    <row r="4" spans="1:9" x14ac:dyDescent="0.35">
      <c r="A4" s="11"/>
      <c r="C4" s="16" t="s">
        <v>55</v>
      </c>
      <c r="D4" s="2" t="s">
        <v>7</v>
      </c>
      <c r="E4" s="34">
        <v>1</v>
      </c>
      <c r="G4" s="90"/>
    </row>
    <row r="5" spans="1:9" x14ac:dyDescent="0.35">
      <c r="A5" s="11"/>
      <c r="C5" s="16" t="s">
        <v>55</v>
      </c>
      <c r="D5" s="2" t="s">
        <v>14</v>
      </c>
      <c r="E5" s="34">
        <v>1</v>
      </c>
      <c r="G5" s="90"/>
    </row>
    <row r="6" spans="1:9" x14ac:dyDescent="0.35">
      <c r="A6" s="11"/>
      <c r="C6" s="16" t="s">
        <v>55</v>
      </c>
      <c r="D6" s="2" t="s">
        <v>15</v>
      </c>
      <c r="E6" s="34">
        <v>1</v>
      </c>
      <c r="G6" s="90"/>
    </row>
    <row r="7" spans="1:9" x14ac:dyDescent="0.35">
      <c r="A7" s="11"/>
      <c r="C7" s="16" t="s">
        <v>55</v>
      </c>
      <c r="D7" s="12" t="s">
        <v>56</v>
      </c>
      <c r="E7" s="34">
        <v>1</v>
      </c>
      <c r="G7" s="90"/>
    </row>
    <row r="8" spans="1:9" x14ac:dyDescent="0.35">
      <c r="A8" s="11"/>
      <c r="C8" s="16" t="s">
        <v>55</v>
      </c>
      <c r="D8" s="12" t="s">
        <v>57</v>
      </c>
      <c r="E8" s="34">
        <v>1</v>
      </c>
      <c r="G8" s="90"/>
      <c r="I8" s="35"/>
    </row>
    <row r="9" spans="1:9" x14ac:dyDescent="0.35">
      <c r="A9" s="11"/>
      <c r="C9" s="16" t="s">
        <v>55</v>
      </c>
      <c r="D9" s="12" t="s">
        <v>17</v>
      </c>
      <c r="E9" s="34">
        <v>1</v>
      </c>
      <c r="G9" s="90"/>
    </row>
    <row r="10" spans="1:9" x14ac:dyDescent="0.35">
      <c r="A10" s="11"/>
      <c r="C10" s="12" t="s">
        <v>6</v>
      </c>
      <c r="D10" s="12" t="s">
        <v>18</v>
      </c>
      <c r="E10" s="12">
        <v>2.2999999999999998</v>
      </c>
      <c r="F10" s="33" t="s">
        <v>54</v>
      </c>
      <c r="G10" s="89" t="s">
        <v>11</v>
      </c>
    </row>
    <row r="11" spans="1:9" x14ac:dyDescent="0.35">
      <c r="A11" s="11"/>
      <c r="C11" s="12" t="s">
        <v>21</v>
      </c>
      <c r="D11" s="12" t="s">
        <v>58</v>
      </c>
      <c r="E11" s="12">
        <v>1</v>
      </c>
      <c r="F11" s="33" t="s">
        <v>59</v>
      </c>
      <c r="G11" s="89" t="s">
        <v>11</v>
      </c>
    </row>
    <row r="12" spans="1:9" x14ac:dyDescent="0.35">
      <c r="A12" s="36"/>
      <c r="B12" s="37"/>
      <c r="C12" s="24" t="s">
        <v>21</v>
      </c>
      <c r="D12" s="24" t="s">
        <v>60</v>
      </c>
      <c r="E12" s="24">
        <v>22</v>
      </c>
      <c r="F12" s="38" t="s">
        <v>54</v>
      </c>
      <c r="G12" s="51" t="s">
        <v>11</v>
      </c>
    </row>
    <row r="13" spans="1:9" x14ac:dyDescent="0.35">
      <c r="D13" s="12"/>
    </row>
    <row r="14" spans="1:9" ht="29" x14ac:dyDescent="0.35">
      <c r="A14" s="6" t="s">
        <v>61</v>
      </c>
      <c r="B14" s="31" t="s">
        <v>61</v>
      </c>
      <c r="C14" s="3" t="s">
        <v>2</v>
      </c>
      <c r="D14" s="3"/>
      <c r="E14" s="8" t="s">
        <v>3</v>
      </c>
      <c r="F14" s="9" t="s">
        <v>4</v>
      </c>
      <c r="G14" s="63" t="s">
        <v>5</v>
      </c>
    </row>
    <row r="15" spans="1:9" x14ac:dyDescent="0.35">
      <c r="A15" s="11"/>
      <c r="C15" s="12" t="s">
        <v>6</v>
      </c>
      <c r="D15" s="12" t="s">
        <v>62</v>
      </c>
      <c r="E15" s="12">
        <v>-1.2</v>
      </c>
      <c r="F15" s="33" t="s">
        <v>54</v>
      </c>
      <c r="G15" s="89" t="s">
        <v>11</v>
      </c>
    </row>
    <row r="16" spans="1:9" x14ac:dyDescent="0.35">
      <c r="A16" s="11"/>
      <c r="C16" s="16" t="s">
        <v>55</v>
      </c>
      <c r="D16" s="2" t="s">
        <v>7</v>
      </c>
      <c r="E16" s="34">
        <v>1</v>
      </c>
      <c r="G16" s="49"/>
    </row>
    <row r="17" spans="1:7" x14ac:dyDescent="0.35">
      <c r="A17" s="11"/>
      <c r="C17" s="16" t="s">
        <v>55</v>
      </c>
      <c r="D17" s="2" t="s">
        <v>14</v>
      </c>
      <c r="E17" s="34">
        <v>1</v>
      </c>
      <c r="G17" s="88"/>
    </row>
    <row r="18" spans="1:7" x14ac:dyDescent="0.35">
      <c r="A18" s="11"/>
      <c r="C18" s="16" t="s">
        <v>55</v>
      </c>
      <c r="D18" s="2" t="s">
        <v>15</v>
      </c>
      <c r="E18" s="34">
        <v>1</v>
      </c>
      <c r="G18" s="88"/>
    </row>
    <row r="19" spans="1:7" x14ac:dyDescent="0.35">
      <c r="A19" s="11"/>
      <c r="C19" s="16" t="s">
        <v>55</v>
      </c>
      <c r="D19" s="12" t="s">
        <v>56</v>
      </c>
      <c r="E19" s="34">
        <v>1</v>
      </c>
      <c r="G19" s="88"/>
    </row>
    <row r="20" spans="1:7" x14ac:dyDescent="0.35">
      <c r="A20" s="11"/>
      <c r="C20" s="16" t="s">
        <v>55</v>
      </c>
      <c r="D20" s="12" t="s">
        <v>57</v>
      </c>
      <c r="E20" s="34">
        <v>1</v>
      </c>
      <c r="G20" s="88"/>
    </row>
    <row r="21" spans="1:7" x14ac:dyDescent="0.35">
      <c r="A21" s="11"/>
      <c r="C21" s="16" t="s">
        <v>55</v>
      </c>
      <c r="D21" s="12" t="s">
        <v>17</v>
      </c>
      <c r="E21" s="34">
        <v>1</v>
      </c>
      <c r="G21" s="88"/>
    </row>
    <row r="22" spans="1:7" x14ac:dyDescent="0.35">
      <c r="A22" s="11"/>
      <c r="C22" s="12" t="s">
        <v>6</v>
      </c>
      <c r="D22" s="12" t="s">
        <v>18</v>
      </c>
      <c r="E22" s="12">
        <v>7.9</v>
      </c>
      <c r="F22" s="33" t="s">
        <v>54</v>
      </c>
      <c r="G22" s="89" t="s">
        <v>11</v>
      </c>
    </row>
    <row r="23" spans="1:7" x14ac:dyDescent="0.35">
      <c r="A23" s="36"/>
      <c r="B23" s="37"/>
      <c r="C23" s="24" t="s">
        <v>21</v>
      </c>
      <c r="D23" s="24" t="s">
        <v>58</v>
      </c>
      <c r="E23" s="24">
        <v>1</v>
      </c>
      <c r="F23" s="38" t="s">
        <v>59</v>
      </c>
      <c r="G23" s="51" t="s">
        <v>11</v>
      </c>
    </row>
    <row r="25" spans="1:7" x14ac:dyDescent="0.35">
      <c r="A25" s="6" t="s">
        <v>63</v>
      </c>
      <c r="B25" s="31" t="s">
        <v>63</v>
      </c>
      <c r="C25" s="3" t="s">
        <v>2</v>
      </c>
      <c r="D25" s="3"/>
      <c r="E25" s="8" t="s">
        <v>3</v>
      </c>
      <c r="F25" s="9" t="s">
        <v>4</v>
      </c>
      <c r="G25" s="63" t="s">
        <v>5</v>
      </c>
    </row>
    <row r="26" spans="1:7" x14ac:dyDescent="0.35">
      <c r="A26" s="11"/>
      <c r="C26" s="12" t="s">
        <v>6</v>
      </c>
      <c r="D26" s="12" t="s">
        <v>64</v>
      </c>
      <c r="E26" s="12">
        <v>1.23</v>
      </c>
      <c r="F26" s="33" t="s">
        <v>65</v>
      </c>
      <c r="G26" s="89" t="s">
        <v>131</v>
      </c>
    </row>
    <row r="27" spans="1:7" x14ac:dyDescent="0.35">
      <c r="A27" s="11"/>
      <c r="C27" s="12" t="s">
        <v>6</v>
      </c>
      <c r="D27" s="12" t="s">
        <v>53</v>
      </c>
      <c r="E27" s="12">
        <v>0.5</v>
      </c>
      <c r="F27" s="33" t="s">
        <v>54</v>
      </c>
      <c r="G27" s="89" t="s">
        <v>131</v>
      </c>
    </row>
    <row r="28" spans="1:7" x14ac:dyDescent="0.35">
      <c r="A28" s="11"/>
      <c r="C28" s="16" t="s">
        <v>55</v>
      </c>
      <c r="D28" s="2" t="s">
        <v>14</v>
      </c>
      <c r="E28" s="34">
        <v>1</v>
      </c>
      <c r="G28" s="88"/>
    </row>
    <row r="29" spans="1:7" x14ac:dyDescent="0.35">
      <c r="A29" s="11"/>
      <c r="C29" s="16" t="s">
        <v>55</v>
      </c>
      <c r="D29" s="2" t="s">
        <v>15</v>
      </c>
      <c r="E29" s="34">
        <v>1</v>
      </c>
      <c r="G29" s="88"/>
    </row>
    <row r="30" spans="1:7" x14ac:dyDescent="0.35">
      <c r="A30" s="11"/>
      <c r="C30" s="16" t="s">
        <v>55</v>
      </c>
      <c r="D30" s="12" t="s">
        <v>56</v>
      </c>
      <c r="E30" s="34">
        <v>1</v>
      </c>
      <c r="G30" s="88"/>
    </row>
    <row r="31" spans="1:7" x14ac:dyDescent="0.35">
      <c r="A31" s="11"/>
      <c r="C31" s="16" t="s">
        <v>55</v>
      </c>
      <c r="D31" s="12" t="s">
        <v>57</v>
      </c>
      <c r="E31" s="34">
        <v>1</v>
      </c>
      <c r="G31" s="88"/>
    </row>
    <row r="32" spans="1:7" x14ac:dyDescent="0.35">
      <c r="A32" s="11"/>
      <c r="C32" s="16" t="s">
        <v>55</v>
      </c>
      <c r="D32" s="12" t="s">
        <v>17</v>
      </c>
      <c r="E32" s="34">
        <v>1</v>
      </c>
      <c r="G32" s="88"/>
    </row>
    <row r="33" spans="1:7" x14ac:dyDescent="0.35">
      <c r="A33" s="11"/>
      <c r="C33" s="12" t="s">
        <v>6</v>
      </c>
      <c r="D33" s="12" t="s">
        <v>18</v>
      </c>
      <c r="E33" s="12">
        <v>0.93</v>
      </c>
      <c r="F33" s="33" t="s">
        <v>54</v>
      </c>
      <c r="G33" s="89" t="s">
        <v>131</v>
      </c>
    </row>
    <row r="34" spans="1:7" x14ac:dyDescent="0.35">
      <c r="A34" s="36"/>
      <c r="B34" s="37"/>
      <c r="C34" s="24" t="s">
        <v>21</v>
      </c>
      <c r="D34" s="24" t="s">
        <v>58</v>
      </c>
      <c r="E34" s="24">
        <v>1</v>
      </c>
      <c r="F34" s="38" t="s">
        <v>59</v>
      </c>
      <c r="G34" s="51" t="s">
        <v>131</v>
      </c>
    </row>
    <row r="36" spans="1:7" ht="29" x14ac:dyDescent="0.35">
      <c r="A36" s="6" t="s">
        <v>66</v>
      </c>
      <c r="B36" s="31" t="s">
        <v>66</v>
      </c>
      <c r="C36" s="3" t="s">
        <v>2</v>
      </c>
      <c r="D36" s="3"/>
      <c r="E36" s="8" t="s">
        <v>3</v>
      </c>
      <c r="F36" s="9" t="s">
        <v>4</v>
      </c>
      <c r="G36" s="10" t="s">
        <v>5</v>
      </c>
    </row>
    <row r="37" spans="1:7" x14ac:dyDescent="0.35">
      <c r="A37" s="11"/>
      <c r="C37" s="39" t="s">
        <v>6</v>
      </c>
      <c r="D37" s="12" t="s">
        <v>53</v>
      </c>
      <c r="E37" s="12">
        <v>4.3</v>
      </c>
      <c r="F37" s="33" t="s">
        <v>54</v>
      </c>
      <c r="G37" s="89" t="s">
        <v>132</v>
      </c>
    </row>
    <row r="38" spans="1:7" x14ac:dyDescent="0.35">
      <c r="A38" s="11"/>
      <c r="C38" s="16" t="s">
        <v>55</v>
      </c>
      <c r="D38" s="2" t="s">
        <v>14</v>
      </c>
      <c r="E38" s="34">
        <v>1</v>
      </c>
      <c r="G38" s="88"/>
    </row>
    <row r="39" spans="1:7" x14ac:dyDescent="0.35">
      <c r="A39" s="11"/>
      <c r="C39" s="16" t="s">
        <v>55</v>
      </c>
      <c r="D39" s="2" t="s">
        <v>15</v>
      </c>
      <c r="E39" s="34">
        <v>1</v>
      </c>
      <c r="G39" s="88"/>
    </row>
    <row r="40" spans="1:7" x14ac:dyDescent="0.35">
      <c r="A40" s="11"/>
      <c r="C40" s="16" t="s">
        <v>55</v>
      </c>
      <c r="D40" s="12" t="s">
        <v>56</v>
      </c>
      <c r="E40" s="34">
        <v>1</v>
      </c>
      <c r="G40" s="88"/>
    </row>
    <row r="41" spans="1:7" x14ac:dyDescent="0.35">
      <c r="A41" s="11"/>
      <c r="C41" s="16" t="s">
        <v>55</v>
      </c>
      <c r="D41" s="12" t="s">
        <v>57</v>
      </c>
      <c r="E41" s="34">
        <v>1</v>
      </c>
      <c r="G41" s="88"/>
    </row>
    <row r="42" spans="1:7" x14ac:dyDescent="0.35">
      <c r="A42" s="11"/>
      <c r="C42" s="16" t="s">
        <v>55</v>
      </c>
      <c r="D42" s="12" t="s">
        <v>17</v>
      </c>
      <c r="E42" s="34">
        <v>1</v>
      </c>
      <c r="G42" s="88"/>
    </row>
    <row r="43" spans="1:7" x14ac:dyDescent="0.35">
      <c r="A43" s="11"/>
      <c r="C43" s="39" t="s">
        <v>6</v>
      </c>
      <c r="D43" s="12" t="s">
        <v>18</v>
      </c>
      <c r="E43" s="12">
        <v>1.8</v>
      </c>
      <c r="F43" s="33" t="s">
        <v>54</v>
      </c>
      <c r="G43" s="89" t="s">
        <v>132</v>
      </c>
    </row>
    <row r="44" spans="1:7" x14ac:dyDescent="0.35">
      <c r="A44" s="36"/>
      <c r="B44" s="37"/>
      <c r="C44" s="24" t="s">
        <v>21</v>
      </c>
      <c r="D44" s="24" t="s">
        <v>67</v>
      </c>
      <c r="E44" s="24">
        <v>1</v>
      </c>
      <c r="F44" s="38" t="s">
        <v>59</v>
      </c>
      <c r="G44" s="51" t="s">
        <v>132</v>
      </c>
    </row>
    <row r="46" spans="1:7" x14ac:dyDescent="0.35">
      <c r="A46" s="6" t="s">
        <v>68</v>
      </c>
      <c r="B46" s="31" t="s">
        <v>68</v>
      </c>
      <c r="C46" s="3" t="s">
        <v>2</v>
      </c>
      <c r="D46" s="3"/>
      <c r="E46" s="8" t="s">
        <v>3</v>
      </c>
      <c r="F46" s="9" t="s">
        <v>4</v>
      </c>
      <c r="G46" s="10" t="s">
        <v>5</v>
      </c>
    </row>
    <row r="47" spans="1:7" x14ac:dyDescent="0.35">
      <c r="A47" s="11"/>
      <c r="C47" s="39" t="s">
        <v>6</v>
      </c>
      <c r="D47" s="12" t="s">
        <v>53</v>
      </c>
      <c r="E47" s="12">
        <v>5.2</v>
      </c>
      <c r="F47" s="33" t="s">
        <v>54</v>
      </c>
      <c r="G47" s="89" t="s">
        <v>132</v>
      </c>
    </row>
    <row r="48" spans="1:7" x14ac:dyDescent="0.35">
      <c r="A48" s="11"/>
      <c r="C48" s="16" t="s">
        <v>55</v>
      </c>
      <c r="D48" s="2" t="s">
        <v>14</v>
      </c>
      <c r="E48" s="34">
        <v>1</v>
      </c>
      <c r="G48" s="88"/>
    </row>
    <row r="49" spans="1:7" x14ac:dyDescent="0.35">
      <c r="A49" s="11"/>
      <c r="C49" s="16" t="s">
        <v>55</v>
      </c>
      <c r="D49" s="2" t="s">
        <v>15</v>
      </c>
      <c r="E49" s="34">
        <v>1</v>
      </c>
      <c r="G49" s="88"/>
    </row>
    <row r="50" spans="1:7" x14ac:dyDescent="0.35">
      <c r="A50" s="11"/>
      <c r="C50" s="16" t="s">
        <v>55</v>
      </c>
      <c r="D50" s="12" t="s">
        <v>56</v>
      </c>
      <c r="E50" s="34">
        <v>1</v>
      </c>
      <c r="G50" s="88"/>
    </row>
    <row r="51" spans="1:7" x14ac:dyDescent="0.35">
      <c r="A51" s="11"/>
      <c r="C51" s="16" t="s">
        <v>55</v>
      </c>
      <c r="D51" s="12" t="s">
        <v>57</v>
      </c>
      <c r="E51" s="34">
        <v>1</v>
      </c>
      <c r="G51" s="88"/>
    </row>
    <row r="52" spans="1:7" x14ac:dyDescent="0.35">
      <c r="A52" s="11"/>
      <c r="C52" s="16" t="s">
        <v>55</v>
      </c>
      <c r="D52" s="12" t="s">
        <v>17</v>
      </c>
      <c r="E52" s="34">
        <v>1</v>
      </c>
      <c r="G52" s="88"/>
    </row>
    <row r="53" spans="1:7" x14ac:dyDescent="0.35">
      <c r="A53" s="11"/>
      <c r="C53" s="39" t="s">
        <v>6</v>
      </c>
      <c r="D53" s="12" t="s">
        <v>18</v>
      </c>
      <c r="E53" s="12">
        <v>1.8</v>
      </c>
      <c r="F53" s="33" t="s">
        <v>54</v>
      </c>
      <c r="G53" s="89" t="s">
        <v>132</v>
      </c>
    </row>
    <row r="54" spans="1:7" x14ac:dyDescent="0.35">
      <c r="A54" s="36"/>
      <c r="B54" s="37"/>
      <c r="C54" s="24" t="s">
        <v>21</v>
      </c>
      <c r="D54" s="24" t="s">
        <v>67</v>
      </c>
      <c r="E54" s="24">
        <v>1</v>
      </c>
      <c r="F54" s="38" t="s">
        <v>59</v>
      </c>
      <c r="G54" s="51" t="s">
        <v>132</v>
      </c>
    </row>
    <row r="56" spans="1:7" x14ac:dyDescent="0.35">
      <c r="A56" s="6" t="s">
        <v>69</v>
      </c>
      <c r="B56" s="31" t="s">
        <v>69</v>
      </c>
      <c r="C56" s="3" t="s">
        <v>2</v>
      </c>
      <c r="D56" s="3"/>
      <c r="E56" s="8" t="s">
        <v>3</v>
      </c>
      <c r="F56" s="40" t="s">
        <v>4</v>
      </c>
      <c r="G56" s="10" t="s">
        <v>5</v>
      </c>
    </row>
    <row r="57" spans="1:7" x14ac:dyDescent="0.35">
      <c r="A57" s="91"/>
      <c r="C57" s="39" t="s">
        <v>6</v>
      </c>
      <c r="D57" s="12" t="s">
        <v>53</v>
      </c>
      <c r="E57" s="12">
        <v>5.0999999999999996</v>
      </c>
      <c r="F57" s="33" t="s">
        <v>54</v>
      </c>
      <c r="G57" s="89" t="s">
        <v>132</v>
      </c>
    </row>
    <row r="58" spans="1:7" x14ac:dyDescent="0.35">
      <c r="A58" s="11"/>
      <c r="C58" s="16" t="s">
        <v>55</v>
      </c>
      <c r="D58" s="2" t="s">
        <v>14</v>
      </c>
      <c r="E58" s="34">
        <v>1</v>
      </c>
      <c r="G58" s="88"/>
    </row>
    <row r="59" spans="1:7" x14ac:dyDescent="0.35">
      <c r="A59" s="11"/>
      <c r="C59" s="16" t="s">
        <v>55</v>
      </c>
      <c r="D59" s="2" t="s">
        <v>15</v>
      </c>
      <c r="E59" s="34">
        <v>1</v>
      </c>
      <c r="G59" s="88"/>
    </row>
    <row r="60" spans="1:7" x14ac:dyDescent="0.35">
      <c r="A60" s="11"/>
      <c r="C60" s="16" t="s">
        <v>55</v>
      </c>
      <c r="D60" s="12" t="s">
        <v>56</v>
      </c>
      <c r="E60" s="34">
        <v>1</v>
      </c>
      <c r="G60" s="88"/>
    </row>
    <row r="61" spans="1:7" x14ac:dyDescent="0.35">
      <c r="A61" s="11"/>
      <c r="C61" s="16" t="s">
        <v>55</v>
      </c>
      <c r="D61" s="12" t="s">
        <v>57</v>
      </c>
      <c r="E61" s="34">
        <v>1</v>
      </c>
      <c r="G61" s="88"/>
    </row>
    <row r="62" spans="1:7" x14ac:dyDescent="0.35">
      <c r="A62" s="11"/>
      <c r="C62" s="16" t="s">
        <v>55</v>
      </c>
      <c r="D62" s="12" t="s">
        <v>17</v>
      </c>
      <c r="E62" s="34">
        <v>1</v>
      </c>
      <c r="G62" s="88"/>
    </row>
    <row r="63" spans="1:7" x14ac:dyDescent="0.35">
      <c r="A63" s="11"/>
      <c r="C63" s="39" t="s">
        <v>6</v>
      </c>
      <c r="D63" s="12" t="s">
        <v>18</v>
      </c>
      <c r="E63" s="12">
        <v>3.6</v>
      </c>
      <c r="F63" s="33" t="s">
        <v>54</v>
      </c>
      <c r="G63" s="89" t="s">
        <v>132</v>
      </c>
    </row>
    <row r="64" spans="1:7" x14ac:dyDescent="0.35">
      <c r="A64" s="36"/>
      <c r="B64" s="37"/>
      <c r="C64" s="24" t="s">
        <v>21</v>
      </c>
      <c r="D64" s="24" t="s">
        <v>67</v>
      </c>
      <c r="E64" s="24">
        <v>1</v>
      </c>
      <c r="F64" s="38" t="s">
        <v>59</v>
      </c>
      <c r="G64" s="51" t="s">
        <v>132</v>
      </c>
    </row>
    <row r="66" spans="1:8" x14ac:dyDescent="0.35">
      <c r="A66" s="6" t="s">
        <v>70</v>
      </c>
      <c r="B66" s="31" t="s">
        <v>70</v>
      </c>
      <c r="C66" s="3" t="s">
        <v>2</v>
      </c>
      <c r="D66" s="3"/>
      <c r="E66" s="8" t="s">
        <v>3</v>
      </c>
      <c r="F66" s="9" t="s">
        <v>4</v>
      </c>
      <c r="G66" s="10" t="s">
        <v>5</v>
      </c>
    </row>
    <row r="67" spans="1:8" x14ac:dyDescent="0.35">
      <c r="A67" s="11"/>
      <c r="C67" s="39" t="s">
        <v>6</v>
      </c>
      <c r="D67" s="12" t="s">
        <v>53</v>
      </c>
      <c r="E67" s="12">
        <v>4.9000000000000004</v>
      </c>
      <c r="F67" s="33" t="s">
        <v>54</v>
      </c>
      <c r="G67" s="89" t="s">
        <v>132</v>
      </c>
    </row>
    <row r="68" spans="1:8" x14ac:dyDescent="0.35">
      <c r="A68" s="11"/>
      <c r="C68" s="16" t="s">
        <v>55</v>
      </c>
      <c r="D68" s="2" t="s">
        <v>14</v>
      </c>
      <c r="E68" s="34">
        <v>1</v>
      </c>
      <c r="G68" s="88"/>
    </row>
    <row r="69" spans="1:8" x14ac:dyDescent="0.35">
      <c r="A69" s="11"/>
      <c r="C69" s="16" t="s">
        <v>55</v>
      </c>
      <c r="D69" s="2" t="s">
        <v>15</v>
      </c>
      <c r="E69" s="34">
        <v>1</v>
      </c>
      <c r="G69" s="88"/>
    </row>
    <row r="70" spans="1:8" x14ac:dyDescent="0.35">
      <c r="A70" s="11"/>
      <c r="C70" s="16" t="s">
        <v>55</v>
      </c>
      <c r="D70" s="12" t="s">
        <v>56</v>
      </c>
      <c r="E70" s="34">
        <v>1</v>
      </c>
      <c r="G70" s="88"/>
    </row>
    <row r="71" spans="1:8" x14ac:dyDescent="0.35">
      <c r="A71" s="11"/>
      <c r="C71" s="16" t="s">
        <v>55</v>
      </c>
      <c r="D71" s="12" t="s">
        <v>57</v>
      </c>
      <c r="E71" s="34">
        <v>1</v>
      </c>
      <c r="G71" s="88"/>
    </row>
    <row r="72" spans="1:8" x14ac:dyDescent="0.35">
      <c r="A72" s="11"/>
      <c r="C72" s="16" t="s">
        <v>55</v>
      </c>
      <c r="D72" s="12" t="s">
        <v>17</v>
      </c>
      <c r="E72" s="34">
        <v>1</v>
      </c>
      <c r="G72" s="88"/>
    </row>
    <row r="73" spans="1:8" x14ac:dyDescent="0.35">
      <c r="A73" s="11"/>
      <c r="C73" s="39" t="s">
        <v>6</v>
      </c>
      <c r="D73" s="12" t="s">
        <v>18</v>
      </c>
      <c r="E73" s="12">
        <v>2.9</v>
      </c>
      <c r="F73" s="33" t="s">
        <v>54</v>
      </c>
      <c r="G73" s="89" t="s">
        <v>132</v>
      </c>
    </row>
    <row r="74" spans="1:8" x14ac:dyDescent="0.35">
      <c r="A74" s="36"/>
      <c r="B74" s="37"/>
      <c r="C74" s="24" t="s">
        <v>21</v>
      </c>
      <c r="D74" s="24" t="s">
        <v>67</v>
      </c>
      <c r="E74" s="24">
        <v>1</v>
      </c>
      <c r="F74" s="38" t="s">
        <v>59</v>
      </c>
      <c r="G74" s="51" t="s">
        <v>132</v>
      </c>
    </row>
    <row r="76" spans="1:8" x14ac:dyDescent="0.35">
      <c r="A76" s="2" t="s">
        <v>121</v>
      </c>
      <c r="B76" t="s">
        <v>26</v>
      </c>
      <c r="C76" t="s">
        <v>27</v>
      </c>
      <c r="D76" t="s">
        <v>28</v>
      </c>
      <c r="E76" t="s">
        <v>29</v>
      </c>
      <c r="F76" t="s">
        <v>30</v>
      </c>
      <c r="G76" t="s">
        <v>31</v>
      </c>
      <c r="H76" t="s">
        <v>32</v>
      </c>
    </row>
    <row r="77" spans="1:8" x14ac:dyDescent="0.35">
      <c r="A77" t="s">
        <v>33</v>
      </c>
      <c r="B77" s="83" t="s">
        <v>122</v>
      </c>
      <c r="C77" s="84" t="s">
        <v>123</v>
      </c>
      <c r="D77" s="2" t="s">
        <v>124</v>
      </c>
      <c r="E77" s="2"/>
      <c r="F77" s="2">
        <v>2016</v>
      </c>
      <c r="G77" s="85">
        <v>45232</v>
      </c>
      <c r="H77" s="2" t="s">
        <v>125</v>
      </c>
    </row>
    <row r="78" spans="1:8" x14ac:dyDescent="0.35">
      <c r="A78" s="86" t="s">
        <v>20</v>
      </c>
      <c r="B78" s="87" t="s">
        <v>126</v>
      </c>
      <c r="C78" s="84" t="s">
        <v>127</v>
      </c>
      <c r="D78" s="2" t="s">
        <v>128</v>
      </c>
      <c r="E78" s="84" t="s">
        <v>129</v>
      </c>
      <c r="F78" s="2">
        <v>2012</v>
      </c>
      <c r="G78" s="85">
        <v>45232</v>
      </c>
      <c r="H78" s="2" t="s">
        <v>130</v>
      </c>
    </row>
    <row r="79" spans="1:8" x14ac:dyDescent="0.35">
      <c r="A79" s="86" t="s">
        <v>36</v>
      </c>
      <c r="B79" s="83" t="s">
        <v>133</v>
      </c>
      <c r="C79" s="2" t="s">
        <v>134</v>
      </c>
      <c r="D79" s="2" t="s">
        <v>135</v>
      </c>
      <c r="E79" s="2" t="s">
        <v>136</v>
      </c>
      <c r="F79" s="2">
        <v>2022</v>
      </c>
      <c r="G79" s="85">
        <v>45232</v>
      </c>
      <c r="H79" s="2" t="s">
        <v>137</v>
      </c>
    </row>
    <row r="80" spans="1:8" x14ac:dyDescent="0.35">
      <c r="A80" s="86" t="s">
        <v>38</v>
      </c>
      <c r="B80" s="87" t="s">
        <v>139</v>
      </c>
      <c r="C80" s="84" t="s">
        <v>140</v>
      </c>
      <c r="D80" s="2" t="s">
        <v>141</v>
      </c>
      <c r="E80" s="84" t="s">
        <v>136</v>
      </c>
      <c r="F80" s="2">
        <v>2017</v>
      </c>
      <c r="G80" s="85">
        <v>45232</v>
      </c>
      <c r="H80" s="2" t="s">
        <v>142</v>
      </c>
    </row>
    <row r="81" spans="1:8" x14ac:dyDescent="0.35">
      <c r="A81" s="86" t="s">
        <v>138</v>
      </c>
      <c r="B81" s="83" t="s">
        <v>143</v>
      </c>
      <c r="C81" s="84" t="s">
        <v>144</v>
      </c>
      <c r="D81" s="84" t="s">
        <v>145</v>
      </c>
      <c r="E81" s="2"/>
      <c r="F81" s="2">
        <v>2009</v>
      </c>
      <c r="G81" s="85">
        <v>45232</v>
      </c>
      <c r="H81" s="2" t="str">
        <f>C81</f>
        <v>International Energy Agency</v>
      </c>
    </row>
    <row r="87" spans="1:8" ht="14.25" customHeight="1" x14ac:dyDescent="0.35"/>
  </sheetData>
  <hyperlinks>
    <hyperlink ref="B78" r:id="rId1" tooltip="Persistent link using digital object identifier" xr:uid="{08C37779-D221-400E-B10A-9D56EB8BC329}"/>
    <hyperlink ref="B80" r:id="rId2" xr:uid="{B8150BBD-9BAF-4247-8821-6939CE2AF9AC}"/>
  </hyperlinks>
  <pageMargins left="0.7" right="0.7" top="0.78749999999999998" bottom="0.78749999999999998" header="0.511811023622047" footer="0.511811023622047"/>
  <pageSetup paperSize="9" orientation="portrait" horizontalDpi="300" verticalDpi="30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5724"/>
  </sheetPr>
  <dimension ref="A1:P45"/>
  <sheetViews>
    <sheetView zoomScaleNormal="100" workbookViewId="0">
      <selection activeCell="B7" sqref="B7"/>
    </sheetView>
  </sheetViews>
  <sheetFormatPr defaultColWidth="10.54296875" defaultRowHeight="14.5" x14ac:dyDescent="0.35"/>
  <cols>
    <col min="2" max="2" width="29.54296875" customWidth="1"/>
    <col min="3" max="3" width="27.81640625" customWidth="1"/>
    <col min="4" max="4" width="17.26953125" customWidth="1"/>
    <col min="5" max="5" width="15.26953125" customWidth="1"/>
    <col min="6" max="6" width="10.81640625" style="41" customWidth="1"/>
  </cols>
  <sheetData>
    <row r="1" spans="1:16" x14ac:dyDescent="0.35">
      <c r="C1" s="46" t="s">
        <v>0</v>
      </c>
      <c r="D1" s="47"/>
    </row>
    <row r="2" spans="1:16" x14ac:dyDescent="0.35">
      <c r="A2" s="43" t="s">
        <v>161</v>
      </c>
      <c r="B2" s="9" t="s">
        <v>76</v>
      </c>
      <c r="C2" s="3" t="s">
        <v>2</v>
      </c>
      <c r="D2" s="3"/>
      <c r="E2" s="8" t="s">
        <v>3</v>
      </c>
      <c r="F2" s="40" t="s">
        <v>4</v>
      </c>
      <c r="G2" s="10" t="s">
        <v>5</v>
      </c>
    </row>
    <row r="3" spans="1:16" ht="14.25" customHeight="1" x14ac:dyDescent="0.35">
      <c r="A3" s="15"/>
      <c r="B3" s="42" t="s">
        <v>77</v>
      </c>
      <c r="C3" s="48" t="s">
        <v>6</v>
      </c>
      <c r="D3" s="50" t="s">
        <v>18</v>
      </c>
      <c r="E3" s="41">
        <v>7.2</v>
      </c>
      <c r="F3" s="2" t="s">
        <v>78</v>
      </c>
      <c r="G3" s="18" t="s">
        <v>33</v>
      </c>
    </row>
    <row r="4" spans="1:16" x14ac:dyDescent="0.35">
      <c r="A4" s="22"/>
      <c r="B4" s="23"/>
      <c r="C4" s="68" t="s">
        <v>21</v>
      </c>
      <c r="D4" s="68" t="s">
        <v>79</v>
      </c>
      <c r="E4" s="68">
        <v>1</v>
      </c>
      <c r="F4" s="37" t="s">
        <v>59</v>
      </c>
      <c r="G4" s="93" t="s">
        <v>33</v>
      </c>
    </row>
    <row r="5" spans="1:16" x14ac:dyDescent="0.35">
      <c r="H5" s="27"/>
    </row>
    <row r="6" spans="1:16" x14ac:dyDescent="0.35">
      <c r="A6" s="2" t="s">
        <v>121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16" x14ac:dyDescent="0.35">
      <c r="A7" s="86" t="s">
        <v>33</v>
      </c>
      <c r="B7" s="87" t="s">
        <v>89</v>
      </c>
      <c r="C7" s="84" t="s">
        <v>168</v>
      </c>
      <c r="D7" s="84" t="s">
        <v>169</v>
      </c>
      <c r="E7" s="84" t="s">
        <v>136</v>
      </c>
      <c r="F7" s="2">
        <v>2017</v>
      </c>
      <c r="G7" s="85">
        <v>45232</v>
      </c>
      <c r="H7" s="84" t="s">
        <v>170</v>
      </c>
    </row>
    <row r="8" spans="1:16" x14ac:dyDescent="0.35">
      <c r="B8" s="27"/>
      <c r="C8" s="26"/>
    </row>
    <row r="10" spans="1:16" ht="14.25" customHeight="1" x14ac:dyDescent="0.35">
      <c r="A10" s="53"/>
      <c r="B10" s="53"/>
      <c r="C10" s="54"/>
      <c r="D10" s="55"/>
      <c r="E10" s="55"/>
      <c r="F10" s="56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6" ht="14.25" customHeight="1" x14ac:dyDescent="0.35">
      <c r="A11" s="53"/>
      <c r="F11"/>
      <c r="J11" s="53"/>
      <c r="K11" s="53"/>
      <c r="L11" s="53"/>
      <c r="M11" s="53"/>
      <c r="N11" s="53"/>
      <c r="O11" s="53"/>
      <c r="P11" s="53"/>
    </row>
    <row r="12" spans="1:16" x14ac:dyDescent="0.35">
      <c r="A12" s="53"/>
      <c r="B12" s="53"/>
      <c r="C12" s="53"/>
      <c r="D12" s="55"/>
      <c r="E12" s="55"/>
      <c r="F12" s="56"/>
      <c r="G12" s="57"/>
      <c r="H12" s="58"/>
      <c r="I12" s="53"/>
      <c r="J12" s="53"/>
      <c r="K12" s="53"/>
      <c r="L12" s="53"/>
      <c r="M12" s="53"/>
      <c r="N12" s="53"/>
      <c r="O12" s="53"/>
      <c r="P12" s="53"/>
    </row>
    <row r="13" spans="1:16" x14ac:dyDescent="0.35">
      <c r="A13" s="53"/>
      <c r="B13" s="53"/>
      <c r="C13" s="53"/>
      <c r="D13" s="55"/>
      <c r="E13" s="55"/>
      <c r="F13" s="56"/>
      <c r="G13" s="59"/>
      <c r="H13" s="58"/>
      <c r="I13" s="53"/>
      <c r="J13" s="53"/>
      <c r="K13" s="53"/>
      <c r="L13" s="53"/>
      <c r="M13" s="53"/>
      <c r="N13" s="53"/>
      <c r="O13" s="53"/>
      <c r="P13" s="53"/>
    </row>
    <row r="14" spans="1:16" x14ac:dyDescent="0.35">
      <c r="A14" s="53"/>
      <c r="B14" s="53"/>
      <c r="C14" s="53"/>
      <c r="D14" s="55"/>
      <c r="E14" s="55"/>
      <c r="F14" s="56"/>
      <c r="G14" s="57"/>
      <c r="H14" s="58"/>
      <c r="I14" s="53"/>
      <c r="J14" s="53"/>
      <c r="K14" s="53"/>
      <c r="L14" s="53"/>
      <c r="M14" s="53"/>
      <c r="N14" s="53"/>
      <c r="O14" s="53"/>
      <c r="P14" s="53"/>
    </row>
    <row r="15" spans="1:16" x14ac:dyDescent="0.35">
      <c r="A15" s="53"/>
      <c r="B15" s="53"/>
      <c r="C15" s="53"/>
      <c r="D15" s="55"/>
      <c r="E15" s="55"/>
      <c r="F15" s="56"/>
      <c r="G15" s="59"/>
      <c r="H15" s="58"/>
      <c r="I15" s="53"/>
      <c r="J15" s="53"/>
      <c r="K15" s="53"/>
      <c r="L15" s="53"/>
      <c r="M15" s="53"/>
      <c r="N15" s="53"/>
      <c r="O15" s="53"/>
      <c r="P15" s="53"/>
    </row>
    <row r="16" spans="1:16" x14ac:dyDescent="0.35">
      <c r="A16" s="53"/>
      <c r="B16" s="53"/>
      <c r="C16" s="53"/>
      <c r="D16" s="55"/>
      <c r="E16" s="55"/>
      <c r="F16" s="56"/>
      <c r="G16" s="59"/>
      <c r="H16" s="58"/>
      <c r="I16" s="53"/>
      <c r="J16" s="53"/>
      <c r="K16" s="53"/>
      <c r="L16" s="53"/>
      <c r="M16" s="53"/>
      <c r="N16" s="53"/>
      <c r="O16" s="53"/>
      <c r="P16" s="53"/>
    </row>
    <row r="17" spans="1:16" x14ac:dyDescent="0.35">
      <c r="A17" s="53"/>
      <c r="B17" s="53"/>
      <c r="C17" s="53"/>
      <c r="D17" s="56"/>
      <c r="E17" s="56"/>
      <c r="F17" s="56"/>
      <c r="G17" s="59"/>
      <c r="H17" s="58"/>
      <c r="I17" s="53"/>
      <c r="J17" s="53"/>
      <c r="K17" s="53"/>
      <c r="L17" s="53"/>
      <c r="M17" s="53"/>
      <c r="N17" s="53"/>
      <c r="O17" s="53"/>
      <c r="P17" s="53"/>
    </row>
    <row r="18" spans="1:16" x14ac:dyDescent="0.35">
      <c r="A18" s="53"/>
      <c r="B18" s="53"/>
      <c r="C18" s="53"/>
      <c r="D18" s="53"/>
      <c r="E18" s="55"/>
      <c r="F18" s="56"/>
      <c r="G18" s="59"/>
      <c r="H18" s="58"/>
      <c r="I18" s="53"/>
      <c r="J18" s="53"/>
      <c r="K18" s="53"/>
      <c r="L18" s="53"/>
      <c r="M18" s="53"/>
      <c r="N18" s="53"/>
      <c r="O18" s="53"/>
      <c r="P18" s="53"/>
    </row>
    <row r="19" spans="1:16" x14ac:dyDescent="0.35">
      <c r="A19" s="53"/>
      <c r="B19" s="53"/>
      <c r="C19" s="53"/>
      <c r="D19" s="53"/>
      <c r="E19" s="53"/>
      <c r="F19" s="56"/>
      <c r="G19" s="53"/>
      <c r="H19" s="53"/>
      <c r="I19" s="53"/>
      <c r="J19" s="53"/>
      <c r="K19" s="53"/>
      <c r="L19" s="53"/>
      <c r="M19" s="53"/>
      <c r="N19" s="53"/>
      <c r="O19" s="53"/>
      <c r="P19" s="53"/>
    </row>
    <row r="20" spans="1:16" x14ac:dyDescent="0.35">
      <c r="A20" s="53"/>
      <c r="B20" s="53"/>
      <c r="C20" s="53"/>
      <c r="D20" s="53"/>
      <c r="E20" s="53"/>
      <c r="F20" s="56"/>
      <c r="G20" s="53"/>
      <c r="H20" s="53"/>
      <c r="I20" s="53"/>
      <c r="J20" s="53"/>
      <c r="K20" s="53"/>
      <c r="L20" s="53"/>
      <c r="M20" s="53"/>
      <c r="N20" s="53"/>
      <c r="O20" s="53"/>
      <c r="P20" s="53"/>
    </row>
    <row r="21" spans="1:16" x14ac:dyDescent="0.35">
      <c r="A21" s="53"/>
      <c r="B21" s="53"/>
      <c r="C21" s="53"/>
      <c r="D21" s="53"/>
      <c r="E21" s="53"/>
      <c r="F21" s="56"/>
      <c r="G21" s="53"/>
      <c r="H21" s="53"/>
      <c r="I21" s="53"/>
      <c r="J21" s="53"/>
      <c r="K21" s="53"/>
      <c r="L21" s="53"/>
      <c r="M21" s="53"/>
      <c r="N21" s="53"/>
      <c r="O21" s="53"/>
      <c r="P21" s="53"/>
    </row>
    <row r="22" spans="1:16" x14ac:dyDescent="0.35">
      <c r="A22" s="53"/>
      <c r="B22" s="53"/>
      <c r="C22" s="53"/>
      <c r="D22" s="53"/>
      <c r="E22" s="53"/>
      <c r="F22" s="56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x14ac:dyDescent="0.35">
      <c r="A23" s="53"/>
      <c r="B23" s="53"/>
      <c r="C23" s="53"/>
      <c r="D23" s="53"/>
      <c r="E23" s="53"/>
      <c r="F23" s="56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 x14ac:dyDescent="0.35">
      <c r="A24" s="53"/>
      <c r="B24" s="53"/>
      <c r="C24" s="53"/>
      <c r="D24" s="53"/>
      <c r="E24" s="53"/>
      <c r="F24" s="56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x14ac:dyDescent="0.35">
      <c r="A25" s="53"/>
      <c r="B25" s="53"/>
      <c r="C25" s="53"/>
      <c r="D25" s="53"/>
      <c r="E25" s="53"/>
      <c r="F25" s="56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x14ac:dyDescent="0.35">
      <c r="A26" s="53"/>
      <c r="B26" s="53"/>
      <c r="C26" s="53"/>
      <c r="D26" s="53"/>
      <c r="E26" s="53"/>
      <c r="F26" s="56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x14ac:dyDescent="0.35">
      <c r="A27" s="53"/>
      <c r="B27" s="53"/>
      <c r="C27" s="53"/>
      <c r="D27" s="53"/>
      <c r="E27" s="53"/>
      <c r="F27" s="56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x14ac:dyDescent="0.35">
      <c r="A28" s="53"/>
      <c r="B28" s="53"/>
      <c r="C28" s="54"/>
      <c r="D28" s="55"/>
      <c r="E28" s="56"/>
      <c r="F28" s="56"/>
      <c r="G28" s="56"/>
      <c r="H28" s="53"/>
      <c r="I28" s="53"/>
      <c r="J28" s="53"/>
      <c r="K28" s="53"/>
      <c r="L28" s="53"/>
      <c r="M28" s="53"/>
      <c r="N28" s="53"/>
      <c r="O28" s="53"/>
      <c r="P28" s="53"/>
    </row>
    <row r="29" spans="1:16" x14ac:dyDescent="0.35">
      <c r="A29" s="53"/>
      <c r="B29" s="53"/>
      <c r="C29" s="53"/>
      <c r="D29" s="55"/>
      <c r="E29" s="55"/>
      <c r="F29" s="56"/>
      <c r="G29" s="57"/>
      <c r="H29" s="58"/>
      <c r="I29" s="53"/>
      <c r="J29" s="53"/>
      <c r="K29" s="53"/>
      <c r="L29" s="53"/>
      <c r="M29" s="53"/>
      <c r="N29" s="53"/>
      <c r="O29" s="53"/>
      <c r="P29" s="53"/>
    </row>
    <row r="30" spans="1:16" x14ac:dyDescent="0.35">
      <c r="A30" s="53"/>
      <c r="B30" s="53"/>
      <c r="C30" s="53"/>
      <c r="D30" s="55"/>
      <c r="E30" s="55"/>
      <c r="F30" s="56"/>
      <c r="G30" s="57"/>
      <c r="H30" s="58"/>
      <c r="I30" s="53"/>
      <c r="J30" s="53"/>
      <c r="K30" s="53"/>
      <c r="L30" s="53"/>
      <c r="M30" s="53"/>
      <c r="N30" s="53"/>
      <c r="O30" s="53"/>
      <c r="P30" s="53"/>
    </row>
    <row r="31" spans="1:16" x14ac:dyDescent="0.35">
      <c r="A31" s="53"/>
      <c r="B31" s="53"/>
      <c r="C31" s="53"/>
      <c r="D31" s="55"/>
      <c r="E31" s="55"/>
      <c r="F31" s="56"/>
      <c r="G31" s="59"/>
      <c r="H31" s="58"/>
      <c r="I31" s="53"/>
      <c r="J31" s="53"/>
      <c r="K31" s="53"/>
      <c r="L31" s="53"/>
      <c r="M31" s="53"/>
      <c r="N31" s="53"/>
      <c r="O31" s="53"/>
      <c r="P31" s="53"/>
    </row>
    <row r="32" spans="1:16" x14ac:dyDescent="0.35">
      <c r="A32" s="53"/>
      <c r="B32" s="53"/>
      <c r="C32" s="53"/>
      <c r="D32" s="55"/>
      <c r="E32" s="55"/>
      <c r="F32" s="56"/>
      <c r="G32" s="57"/>
      <c r="H32" s="58"/>
      <c r="I32" s="53"/>
      <c r="J32" s="53"/>
      <c r="K32" s="53"/>
      <c r="L32" s="53"/>
      <c r="M32" s="53"/>
      <c r="N32" s="53"/>
      <c r="O32" s="53"/>
      <c r="P32" s="53"/>
    </row>
    <row r="33" spans="1:16" x14ac:dyDescent="0.35">
      <c r="A33" s="53"/>
      <c r="B33" s="53"/>
      <c r="C33" s="53"/>
      <c r="D33" s="55"/>
      <c r="E33" s="55"/>
      <c r="F33" s="56"/>
      <c r="G33" s="59"/>
      <c r="H33" s="58"/>
      <c r="I33" s="53"/>
      <c r="J33" s="53"/>
      <c r="K33" s="53"/>
      <c r="L33" s="53"/>
      <c r="M33" s="53"/>
      <c r="N33" s="53"/>
      <c r="O33" s="53"/>
      <c r="P33" s="53"/>
    </row>
    <row r="34" spans="1:16" x14ac:dyDescent="0.35">
      <c r="A34" s="53"/>
      <c r="B34" s="53"/>
      <c r="C34" s="53"/>
      <c r="D34" s="55"/>
      <c r="E34" s="55"/>
      <c r="F34" s="56"/>
      <c r="G34" s="59"/>
      <c r="H34" s="58"/>
      <c r="I34" s="53"/>
      <c r="J34" s="53"/>
      <c r="K34" s="53"/>
      <c r="L34" s="53"/>
      <c r="M34" s="53"/>
      <c r="N34" s="53"/>
      <c r="O34" s="53"/>
      <c r="P34" s="53"/>
    </row>
    <row r="35" spans="1:16" x14ac:dyDescent="0.35">
      <c r="A35" s="53"/>
      <c r="B35" s="53"/>
      <c r="C35" s="53"/>
      <c r="D35" s="56"/>
      <c r="E35" s="56"/>
      <c r="F35" s="56"/>
      <c r="G35" s="59"/>
      <c r="H35" s="58"/>
      <c r="I35" s="53"/>
      <c r="J35" s="53"/>
      <c r="K35" s="53"/>
      <c r="L35" s="53"/>
      <c r="M35" s="53"/>
      <c r="N35" s="53"/>
      <c r="O35" s="53"/>
      <c r="P35" s="53"/>
    </row>
    <row r="36" spans="1:16" x14ac:dyDescent="0.35">
      <c r="A36" s="53"/>
      <c r="B36" s="53"/>
      <c r="C36" s="53"/>
      <c r="D36" s="53"/>
      <c r="E36" s="55"/>
      <c r="F36" s="56"/>
      <c r="G36" s="59"/>
      <c r="H36" s="58"/>
      <c r="I36" s="53"/>
      <c r="J36" s="53"/>
      <c r="K36" s="53"/>
      <c r="L36" s="53"/>
      <c r="M36" s="53"/>
      <c r="N36" s="53"/>
      <c r="O36" s="53"/>
      <c r="P36" s="53"/>
    </row>
    <row r="37" spans="1:16" x14ac:dyDescent="0.35">
      <c r="A37" s="53"/>
      <c r="B37" s="53"/>
      <c r="D37" s="53"/>
      <c r="E37" s="53"/>
      <c r="F37" s="56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x14ac:dyDescent="0.35">
      <c r="A38" s="53"/>
      <c r="B38" s="53"/>
      <c r="C38" s="53"/>
      <c r="D38" s="53"/>
      <c r="E38" s="53"/>
      <c r="F38" s="56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x14ac:dyDescent="0.35">
      <c r="A39" s="53"/>
      <c r="B39" s="53"/>
      <c r="C39" s="53"/>
      <c r="D39" s="53"/>
      <c r="E39" s="53"/>
      <c r="F39" s="56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x14ac:dyDescent="0.35">
      <c r="A40" s="53"/>
      <c r="B40" s="53"/>
      <c r="C40" s="53"/>
      <c r="D40" s="53"/>
      <c r="E40" s="53"/>
      <c r="F40" s="56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x14ac:dyDescent="0.35">
      <c r="A41" s="53"/>
      <c r="B41" s="53"/>
      <c r="C41" s="53"/>
      <c r="D41" s="53"/>
      <c r="E41" s="53"/>
      <c r="F41" s="56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x14ac:dyDescent="0.35">
      <c r="A42" s="53"/>
      <c r="B42" s="53"/>
      <c r="C42" s="53"/>
      <c r="D42" s="53"/>
      <c r="E42" s="53"/>
      <c r="F42" s="56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ht="5.25" customHeight="1" x14ac:dyDescent="0.35">
      <c r="A43" s="53"/>
      <c r="B43" s="53"/>
      <c r="C43" s="53"/>
      <c r="D43" s="53"/>
      <c r="E43" s="53"/>
      <c r="F43" s="56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16" x14ac:dyDescent="0.35">
      <c r="A44" s="53"/>
      <c r="B44" s="53"/>
      <c r="C44" s="53"/>
      <c r="D44" s="53"/>
      <c r="E44" s="53"/>
      <c r="F44" s="56"/>
      <c r="G44" s="53"/>
      <c r="H44" s="53"/>
      <c r="I44" s="53"/>
      <c r="J44" s="53"/>
      <c r="K44" s="53"/>
      <c r="L44" s="53"/>
      <c r="M44" s="53"/>
      <c r="N44" s="53"/>
      <c r="O44" s="53"/>
      <c r="P44" s="53"/>
    </row>
    <row r="45" spans="1:16" x14ac:dyDescent="0.35">
      <c r="A45" s="53"/>
      <c r="B45" s="53"/>
      <c r="C45" s="53"/>
      <c r="D45" s="53"/>
      <c r="E45" s="53"/>
      <c r="F45" s="56"/>
      <c r="G45" s="53"/>
      <c r="H45" s="53"/>
      <c r="I45" s="53"/>
      <c r="J45" s="53"/>
      <c r="K45" s="53"/>
      <c r="L45" s="53"/>
      <c r="M45" s="53"/>
      <c r="N45" s="53"/>
      <c r="O45" s="53"/>
      <c r="P45" s="53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5724"/>
  </sheetPr>
  <dimension ref="A1:I36"/>
  <sheetViews>
    <sheetView zoomScaleNormal="100" workbookViewId="0">
      <selection activeCell="D21" sqref="D21"/>
    </sheetView>
  </sheetViews>
  <sheetFormatPr defaultColWidth="10.54296875" defaultRowHeight="14.5" x14ac:dyDescent="0.35"/>
  <cols>
    <col min="1" max="1" width="9.7265625" customWidth="1"/>
    <col min="2" max="2" width="22.81640625" customWidth="1"/>
    <col min="3" max="3" width="18.453125" customWidth="1"/>
    <col min="4" max="4" width="18.26953125" customWidth="1"/>
    <col min="5" max="5" width="10.81640625" style="41" customWidth="1"/>
    <col min="7" max="7" width="20.54296875" customWidth="1"/>
    <col min="9" max="25" width="10.81640625" customWidth="1"/>
  </cols>
  <sheetData>
    <row r="1" spans="1:9" x14ac:dyDescent="0.35">
      <c r="C1" s="46" t="s">
        <v>0</v>
      </c>
      <c r="D1" s="60" t="s">
        <v>80</v>
      </c>
      <c r="E1" s="61"/>
      <c r="H1" s="52"/>
    </row>
    <row r="2" spans="1:9" ht="29" x14ac:dyDescent="0.35">
      <c r="A2" s="43" t="s">
        <v>81</v>
      </c>
      <c r="B2" s="62" t="s">
        <v>162</v>
      </c>
      <c r="C2" s="3" t="s">
        <v>2</v>
      </c>
      <c r="D2" s="3"/>
      <c r="E2" s="8" t="s">
        <v>3</v>
      </c>
      <c r="F2" s="40" t="s">
        <v>4</v>
      </c>
      <c r="G2" s="63" t="s">
        <v>5</v>
      </c>
    </row>
    <row r="3" spans="1:9" x14ac:dyDescent="0.35">
      <c r="A3" s="15"/>
      <c r="C3" s="65" t="s">
        <v>6</v>
      </c>
      <c r="D3" s="48" t="s">
        <v>18</v>
      </c>
      <c r="E3" s="64">
        <v>0.56000000000000005</v>
      </c>
      <c r="F3" s="33" t="s">
        <v>54</v>
      </c>
      <c r="G3" s="95" t="s">
        <v>11</v>
      </c>
    </row>
    <row r="4" spans="1:9" x14ac:dyDescent="0.35">
      <c r="A4" s="15"/>
      <c r="C4" s="65" t="s">
        <v>6</v>
      </c>
      <c r="D4" s="50" t="s">
        <v>10</v>
      </c>
      <c r="E4" s="64">
        <v>10.6</v>
      </c>
      <c r="F4" s="33" t="s">
        <v>54</v>
      </c>
      <c r="G4" s="95" t="s">
        <v>11</v>
      </c>
    </row>
    <row r="5" spans="1:9" x14ac:dyDescent="0.35">
      <c r="A5" s="15"/>
      <c r="C5" s="66"/>
      <c r="D5" s="94" t="s">
        <v>82</v>
      </c>
      <c r="E5" s="64">
        <v>19.704599999999999</v>
      </c>
      <c r="F5" s="33" t="s">
        <v>54</v>
      </c>
      <c r="G5" s="95" t="s">
        <v>11</v>
      </c>
      <c r="I5" s="35"/>
    </row>
    <row r="6" spans="1:9" x14ac:dyDescent="0.35">
      <c r="A6" s="22"/>
      <c r="B6" s="23"/>
      <c r="C6" s="67" t="s">
        <v>21</v>
      </c>
      <c r="D6" s="68" t="s">
        <v>81</v>
      </c>
      <c r="E6" s="69">
        <v>1</v>
      </c>
      <c r="F6" s="38" t="s">
        <v>59</v>
      </c>
      <c r="G6" s="96" t="s">
        <v>11</v>
      </c>
    </row>
    <row r="7" spans="1:9" x14ac:dyDescent="0.35">
      <c r="B7" s="45"/>
      <c r="G7" s="2"/>
    </row>
    <row r="8" spans="1:9" x14ac:dyDescent="0.35">
      <c r="C8" s="48"/>
      <c r="D8" s="48"/>
      <c r="E8" s="12"/>
      <c r="G8" s="70"/>
    </row>
    <row r="9" spans="1:9" ht="29" x14ac:dyDescent="0.35">
      <c r="A9" s="43" t="s">
        <v>81</v>
      </c>
      <c r="B9" s="62" t="s">
        <v>163</v>
      </c>
      <c r="C9" s="3" t="s">
        <v>2</v>
      </c>
      <c r="D9" s="3"/>
      <c r="E9" s="8" t="s">
        <v>3</v>
      </c>
      <c r="F9" s="40" t="s">
        <v>4</v>
      </c>
      <c r="G9" s="63" t="s">
        <v>5</v>
      </c>
    </row>
    <row r="10" spans="1:9" ht="14.25" customHeight="1" x14ac:dyDescent="0.35">
      <c r="A10" s="15"/>
      <c r="C10" s="65" t="s">
        <v>6</v>
      </c>
      <c r="D10" s="48" t="s">
        <v>18</v>
      </c>
      <c r="E10" s="64">
        <v>0.56000000000000005</v>
      </c>
      <c r="F10" s="33" t="s">
        <v>54</v>
      </c>
      <c r="G10" s="95" t="s">
        <v>11</v>
      </c>
    </row>
    <row r="11" spans="1:9" x14ac:dyDescent="0.35">
      <c r="A11" s="15"/>
      <c r="C11" s="65" t="s">
        <v>6</v>
      </c>
      <c r="D11" s="50" t="s">
        <v>10</v>
      </c>
      <c r="E11" s="64">
        <v>13.58</v>
      </c>
      <c r="F11" s="33" t="s">
        <v>54</v>
      </c>
      <c r="G11" s="95" t="s">
        <v>11</v>
      </c>
    </row>
    <row r="12" spans="1:9" ht="14.25" customHeight="1" x14ac:dyDescent="0.35">
      <c r="A12" s="15"/>
      <c r="C12" s="66"/>
      <c r="D12" s="94" t="s">
        <v>82</v>
      </c>
      <c r="E12" s="64">
        <v>25.24</v>
      </c>
      <c r="F12" s="33" t="s">
        <v>54</v>
      </c>
      <c r="G12" s="95" t="s">
        <v>11</v>
      </c>
    </row>
    <row r="13" spans="1:9" x14ac:dyDescent="0.35">
      <c r="A13" s="22"/>
      <c r="B13" s="23"/>
      <c r="C13" s="67" t="s">
        <v>21</v>
      </c>
      <c r="D13" s="68" t="s">
        <v>81</v>
      </c>
      <c r="E13" s="69">
        <v>1</v>
      </c>
      <c r="F13" s="38" t="s">
        <v>59</v>
      </c>
      <c r="G13" s="96" t="s">
        <v>11</v>
      </c>
    </row>
    <row r="14" spans="1:9" x14ac:dyDescent="0.35">
      <c r="G14" s="2"/>
    </row>
    <row r="15" spans="1:9" x14ac:dyDescent="0.35">
      <c r="A15" s="2" t="s">
        <v>121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</row>
    <row r="16" spans="1:9" x14ac:dyDescent="0.35">
      <c r="A16" t="s">
        <v>33</v>
      </c>
      <c r="B16" s="87" t="s">
        <v>164</v>
      </c>
      <c r="C16" s="84" t="s">
        <v>167</v>
      </c>
      <c r="D16" s="2" t="s">
        <v>165</v>
      </c>
      <c r="E16" s="84" t="s">
        <v>136</v>
      </c>
      <c r="F16" s="2">
        <v>2022</v>
      </c>
      <c r="G16" s="85">
        <v>45232</v>
      </c>
      <c r="H16" s="84" t="s">
        <v>166</v>
      </c>
    </row>
    <row r="17" spans="1:8" x14ac:dyDescent="0.35">
      <c r="A17" s="86" t="s">
        <v>20</v>
      </c>
      <c r="B17" s="87" t="s">
        <v>89</v>
      </c>
      <c r="C17" s="84" t="s">
        <v>168</v>
      </c>
      <c r="D17" s="84" t="s">
        <v>169</v>
      </c>
      <c r="E17" s="84" t="s">
        <v>136</v>
      </c>
      <c r="F17" s="2">
        <v>2017</v>
      </c>
      <c r="G17" s="85">
        <v>45232</v>
      </c>
      <c r="H17" s="84" t="s">
        <v>170</v>
      </c>
    </row>
    <row r="18" spans="1:8" x14ac:dyDescent="0.35">
      <c r="A18" s="71"/>
      <c r="B18" s="71"/>
      <c r="C18" s="32"/>
      <c r="D18" s="32"/>
      <c r="E18" s="64"/>
      <c r="F18" s="32"/>
      <c r="G18" s="72"/>
    </row>
    <row r="19" spans="1:8" x14ac:dyDescent="0.35">
      <c r="A19" s="71"/>
      <c r="B19" s="71"/>
      <c r="C19" s="32"/>
      <c r="D19" s="32"/>
      <c r="E19" s="64"/>
      <c r="F19" s="33"/>
      <c r="G19" s="72"/>
    </row>
    <row r="20" spans="1:8" x14ac:dyDescent="0.35">
      <c r="A20" s="71"/>
      <c r="B20" s="71"/>
      <c r="C20" s="32"/>
      <c r="D20" s="32"/>
      <c r="E20" s="64"/>
      <c r="F20" s="32"/>
      <c r="G20" s="72"/>
    </row>
    <row r="21" spans="1:8" x14ac:dyDescent="0.35">
      <c r="A21" s="71"/>
      <c r="B21" s="71"/>
      <c r="C21" s="32"/>
      <c r="D21" s="32"/>
      <c r="E21" s="64"/>
      <c r="F21" s="33"/>
      <c r="G21" s="72"/>
    </row>
    <row r="22" spans="1:8" x14ac:dyDescent="0.35">
      <c r="A22" s="71"/>
      <c r="B22" s="71"/>
      <c r="C22" s="130"/>
      <c r="D22" s="32"/>
      <c r="E22" s="64"/>
      <c r="F22" s="33"/>
      <c r="G22" s="72"/>
    </row>
    <row r="23" spans="1:8" x14ac:dyDescent="0.35">
      <c r="A23" s="71"/>
      <c r="B23" s="71"/>
      <c r="C23" s="130"/>
      <c r="D23" s="32"/>
      <c r="E23" s="64"/>
      <c r="F23" s="33"/>
      <c r="G23" s="72"/>
    </row>
    <row r="24" spans="1:8" x14ac:dyDescent="0.35">
      <c r="A24" s="71"/>
      <c r="B24" s="71"/>
      <c r="C24" s="33"/>
      <c r="D24" s="32"/>
      <c r="E24" s="64"/>
      <c r="F24" s="33"/>
      <c r="G24" s="72"/>
    </row>
    <row r="25" spans="1:8" x14ac:dyDescent="0.35">
      <c r="A25" s="71"/>
      <c r="B25" s="71"/>
      <c r="C25" s="1"/>
      <c r="D25" s="32"/>
      <c r="E25" s="64"/>
      <c r="F25" s="33"/>
      <c r="G25" s="72"/>
    </row>
    <row r="26" spans="1:8" x14ac:dyDescent="0.35">
      <c r="A26" s="71"/>
      <c r="B26" s="71"/>
    </row>
    <row r="29" spans="1:8" x14ac:dyDescent="0.35">
      <c r="E29" s="70"/>
    </row>
    <row r="30" spans="1:8" x14ac:dyDescent="0.35">
      <c r="E30" s="70"/>
    </row>
    <row r="31" spans="1:8" x14ac:dyDescent="0.35">
      <c r="E31" s="70"/>
    </row>
    <row r="32" spans="1:8" x14ac:dyDescent="0.35">
      <c r="E32" s="70"/>
    </row>
    <row r="33" spans="5:5" x14ac:dyDescent="0.35">
      <c r="E33" s="70"/>
    </row>
    <row r="34" spans="5:5" x14ac:dyDescent="0.35">
      <c r="E34" s="70"/>
    </row>
    <row r="35" spans="5:5" x14ac:dyDescent="0.35">
      <c r="E35" s="70"/>
    </row>
    <row r="36" spans="5:5" x14ac:dyDescent="0.35">
      <c r="E36" s="70"/>
    </row>
  </sheetData>
  <mergeCells count="1">
    <mergeCell ref="C22:C23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Steel</vt:lpstr>
      <vt:lpstr>Aluminium</vt:lpstr>
      <vt:lpstr>Copper</vt:lpstr>
      <vt:lpstr>Cement</vt:lpstr>
      <vt:lpstr>Glass</vt:lpstr>
      <vt:lpstr>Lime</vt:lpstr>
      <vt:lpstr>Paper</vt:lpstr>
      <vt:lpstr>Chlorine</vt:lpstr>
      <vt:lpstr>Methanol</vt:lpstr>
      <vt:lpstr>Olefins</vt:lpstr>
      <vt:lpstr>Aromatics</vt:lpstr>
      <vt:lpstr>Ammonia</vt:lpstr>
      <vt:lpstr>Steel!_CTVL00114913102b4f546a79e19db691d9bb9a0</vt:lpstr>
      <vt:lpstr>Aluminium!_CTVL00145bc5694f2564992876849797e47ce29</vt:lpstr>
      <vt:lpstr>Aluminium!_CTVL00166cb1aa183ae4d378211629bc316783e</vt:lpstr>
      <vt:lpstr>Steel!_CTVL001a9105efbf1534ccf84615a26ba897e42</vt:lpstr>
      <vt:lpstr>Steel!_CTVL001efd329c251e74350bb57ff09bd640555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Lippkau, Felix</dc:creator>
  <dc:description/>
  <cp:lastModifiedBy>Burdack, Arne</cp:lastModifiedBy>
  <cp:revision>15</cp:revision>
  <dcterms:created xsi:type="dcterms:W3CDTF">2023-05-19T11:26:11Z</dcterms:created>
  <dcterms:modified xsi:type="dcterms:W3CDTF">2025-05-20T10:08:25Z</dcterms:modified>
  <dc:language>de-DE</dc:language>
</cp:coreProperties>
</file>